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ilip\Desktop\Shumee\Raporty\"/>
    </mc:Choice>
  </mc:AlternateContent>
  <xr:revisionPtr revIDLastSave="0" documentId="13_ncr:1_{D77382B7-627E-4169-B895-E489B5CEDA93}" xr6:coauthVersionLast="47" xr6:coauthVersionMax="47" xr10:uidLastSave="{00000000-0000-0000-0000-000000000000}"/>
  <bookViews>
    <workbookView xWindow="-120" yWindow="-120" windowWidth="29040" windowHeight="15840" tabRatio="878" activeTab="1" xr2:uid="{00000000-000D-0000-FFFF-FFFF00000000}"/>
  </bookViews>
  <sheets>
    <sheet name="Order data" sheetId="2" r:id="rId1"/>
    <sheet name="Partner sales 07.2023" sheetId="38" r:id="rId2"/>
    <sheet name="Partner sales 06.2023" sheetId="37" r:id="rId3"/>
    <sheet name="Partner sales 05.2023" sheetId="30" r:id="rId4"/>
    <sheet name="Sprzedaż per hurtownia 04" sheetId="18" r:id="rId5"/>
    <sheet name="Sprzedaż per hurtownia 03" sheetId="28" r:id="rId6"/>
    <sheet name="Sprzedaż per hurtownia 02" sheetId="27" r:id="rId7"/>
    <sheet name="Sprzedaż per hurtownia 01" sheetId="3" r:id="rId8"/>
    <sheet name="Sprzedaż per hurtownia 12" sheetId="17" r:id="rId9"/>
    <sheet name="Sprzedaż per hurtownia 11" sheetId="16" r:id="rId10"/>
    <sheet name="Sprzedaż per hurtownia 10.2022" sheetId="29" r:id="rId11"/>
    <sheet name="Statusy" sheetId="36" r:id="rId12"/>
  </sheets>
  <definedNames>
    <definedName name="_xlnm._FilterDatabase" localSheetId="0" hidden="1">'Order data'!$A$1:$R$2772</definedName>
    <definedName name="_xlnm._FilterDatabase" localSheetId="11" hidden="1">Statusy!$A$1:$B$18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2" l="1"/>
  <c r="Q2" i="2" s="1"/>
  <c r="R2" i="2"/>
  <c r="P3" i="2"/>
  <c r="Q3" i="2" s="1"/>
  <c r="R3" i="2"/>
  <c r="P4" i="2"/>
  <c r="Q4" i="2" s="1"/>
  <c r="R4" i="2"/>
  <c r="P5" i="2"/>
  <c r="Q5" i="2" s="1"/>
  <c r="R5" i="2"/>
  <c r="P6" i="2"/>
  <c r="Q6" i="2" s="1"/>
  <c r="R6" i="2"/>
  <c r="P7" i="2"/>
  <c r="Q7" i="2" s="1"/>
  <c r="R7" i="2"/>
  <c r="P8" i="2"/>
  <c r="Q8" i="2" s="1"/>
  <c r="R8" i="2"/>
  <c r="P9" i="2"/>
  <c r="Q9" i="2" s="1"/>
  <c r="R9" i="2"/>
  <c r="P10" i="2"/>
  <c r="Q10" i="2" s="1"/>
  <c r="R10" i="2"/>
  <c r="P11" i="2"/>
  <c r="Q11" i="2" s="1"/>
  <c r="R11" i="2"/>
  <c r="P12" i="2"/>
  <c r="Q12" i="2" s="1"/>
  <c r="R12" i="2"/>
  <c r="P13" i="2"/>
  <c r="Q13" i="2" s="1"/>
  <c r="R13" i="2"/>
  <c r="P14" i="2"/>
  <c r="Q14" i="2" s="1"/>
  <c r="R14" i="2"/>
  <c r="P15" i="2"/>
  <c r="Q15" i="2" s="1"/>
  <c r="R15" i="2"/>
  <c r="P16" i="2"/>
  <c r="Q16" i="2" s="1"/>
  <c r="R16" i="2"/>
  <c r="P17" i="2"/>
  <c r="Q17" i="2" s="1"/>
  <c r="R17" i="2"/>
  <c r="P18" i="2"/>
  <c r="Q18" i="2" s="1"/>
  <c r="R18" i="2"/>
  <c r="P19" i="2"/>
  <c r="Q19" i="2" s="1"/>
  <c r="R19" i="2"/>
  <c r="P20" i="2"/>
  <c r="Q20" i="2" s="1"/>
  <c r="R20" i="2"/>
  <c r="P21" i="2"/>
  <c r="Q21" i="2" s="1"/>
  <c r="R21" i="2"/>
  <c r="P22" i="2"/>
  <c r="Q22" i="2" s="1"/>
  <c r="R22" i="2"/>
  <c r="P23" i="2"/>
  <c r="Q23" i="2"/>
  <c r="R23" i="2"/>
  <c r="P24" i="2"/>
  <c r="Q24" i="2" s="1"/>
  <c r="R24" i="2"/>
  <c r="P25" i="2"/>
  <c r="Q25" i="2" s="1"/>
  <c r="R25" i="2"/>
  <c r="P26" i="2"/>
  <c r="Q26" i="2" s="1"/>
  <c r="R26" i="2"/>
  <c r="P27" i="2"/>
  <c r="Q27" i="2" s="1"/>
  <c r="R27" i="2"/>
  <c r="P28" i="2"/>
  <c r="Q28" i="2" s="1"/>
  <c r="R28" i="2"/>
  <c r="P29" i="2"/>
  <c r="Q29" i="2" s="1"/>
  <c r="R29" i="2"/>
  <c r="P30" i="2"/>
  <c r="Q30" i="2" s="1"/>
  <c r="R30" i="2"/>
  <c r="P31" i="2"/>
  <c r="Q31" i="2" s="1"/>
  <c r="R31" i="2"/>
  <c r="P32" i="2"/>
  <c r="Q32" i="2" s="1"/>
  <c r="R32" i="2"/>
  <c r="P33" i="2"/>
  <c r="Q33" i="2" s="1"/>
  <c r="R33" i="2"/>
  <c r="P34" i="2"/>
  <c r="Q34" i="2" s="1"/>
  <c r="R34" i="2"/>
  <c r="P35" i="2"/>
  <c r="Q35" i="2" s="1"/>
  <c r="R35" i="2"/>
  <c r="P36" i="2"/>
  <c r="Q36" i="2" s="1"/>
  <c r="R36" i="2"/>
  <c r="P37" i="2"/>
  <c r="Q37" i="2" s="1"/>
  <c r="R37" i="2"/>
  <c r="P38" i="2"/>
  <c r="Q38" i="2" s="1"/>
  <c r="R38" i="2"/>
  <c r="P39" i="2"/>
  <c r="Q39" i="2" s="1"/>
  <c r="R39" i="2"/>
  <c r="P40" i="2"/>
  <c r="Q40" i="2" s="1"/>
  <c r="R40" i="2"/>
  <c r="P41" i="2"/>
  <c r="Q41" i="2" s="1"/>
  <c r="R41" i="2"/>
  <c r="P42" i="2"/>
  <c r="Q42" i="2" s="1"/>
  <c r="R42" i="2"/>
  <c r="P43" i="2"/>
  <c r="Q43" i="2" s="1"/>
  <c r="R43" i="2"/>
  <c r="P44" i="2"/>
  <c r="Q44" i="2" s="1"/>
  <c r="R44" i="2"/>
  <c r="P45" i="2"/>
  <c r="Q45" i="2" s="1"/>
  <c r="R45" i="2"/>
  <c r="P46" i="2"/>
  <c r="Q46" i="2" s="1"/>
  <c r="R46" i="2"/>
  <c r="P47" i="2"/>
  <c r="Q47" i="2" s="1"/>
  <c r="R47" i="2"/>
  <c r="P48" i="2"/>
  <c r="Q48" i="2" s="1"/>
  <c r="R48" i="2"/>
  <c r="P49" i="2"/>
  <c r="Q49" i="2" s="1"/>
  <c r="R49" i="2"/>
  <c r="P50" i="2"/>
  <c r="Q50" i="2" s="1"/>
  <c r="R50" i="2"/>
  <c r="P51" i="2"/>
  <c r="Q51" i="2" s="1"/>
  <c r="R51" i="2"/>
  <c r="P52" i="2"/>
  <c r="Q52" i="2" s="1"/>
  <c r="R52" i="2"/>
  <c r="P53" i="2"/>
  <c r="Q53" i="2" s="1"/>
  <c r="R53" i="2"/>
  <c r="P54" i="2"/>
  <c r="Q54" i="2" s="1"/>
  <c r="R54" i="2"/>
  <c r="P55" i="2"/>
  <c r="Q55" i="2" s="1"/>
  <c r="R55" i="2"/>
  <c r="P56" i="2"/>
  <c r="Q56" i="2" s="1"/>
  <c r="R56" i="2"/>
  <c r="P57" i="2"/>
  <c r="Q57" i="2" s="1"/>
  <c r="R57" i="2"/>
  <c r="P58" i="2"/>
  <c r="Q58" i="2" s="1"/>
  <c r="R58" i="2"/>
  <c r="P59" i="2"/>
  <c r="Q59" i="2" s="1"/>
  <c r="R59" i="2"/>
  <c r="P60" i="2"/>
  <c r="Q60" i="2" s="1"/>
  <c r="R60" i="2"/>
  <c r="P61" i="2"/>
  <c r="Q61" i="2" s="1"/>
  <c r="R61" i="2"/>
  <c r="P62" i="2"/>
  <c r="Q62" i="2" s="1"/>
  <c r="R62" i="2"/>
  <c r="P63" i="2"/>
  <c r="Q63" i="2" s="1"/>
  <c r="R63" i="2"/>
  <c r="P64" i="2"/>
  <c r="Q64" i="2" s="1"/>
  <c r="R64" i="2"/>
  <c r="P65" i="2"/>
  <c r="Q65" i="2" s="1"/>
  <c r="R65" i="2"/>
  <c r="P66" i="2"/>
  <c r="Q66" i="2" s="1"/>
  <c r="R66" i="2"/>
  <c r="P67" i="2"/>
  <c r="Q67" i="2" s="1"/>
  <c r="R67" i="2"/>
  <c r="P68" i="2"/>
  <c r="Q68" i="2" s="1"/>
  <c r="R68" i="2"/>
  <c r="P69" i="2"/>
  <c r="Q69" i="2" s="1"/>
  <c r="R69" i="2"/>
  <c r="P70" i="2"/>
  <c r="Q70" i="2" s="1"/>
  <c r="R70" i="2"/>
  <c r="P71" i="2"/>
  <c r="Q71" i="2" s="1"/>
  <c r="R71" i="2"/>
  <c r="P72" i="2"/>
  <c r="Q72" i="2" s="1"/>
  <c r="R72" i="2"/>
  <c r="P73" i="2"/>
  <c r="Q73" i="2" s="1"/>
  <c r="R73" i="2"/>
  <c r="P74" i="2"/>
  <c r="Q74" i="2" s="1"/>
  <c r="R74" i="2"/>
  <c r="P75" i="2"/>
  <c r="Q75" i="2" s="1"/>
  <c r="R75" i="2"/>
  <c r="P76" i="2"/>
  <c r="Q76" i="2" s="1"/>
  <c r="R76" i="2"/>
  <c r="P77" i="2"/>
  <c r="Q77" i="2" s="1"/>
  <c r="R77" i="2"/>
  <c r="P78" i="2"/>
  <c r="Q78" i="2" s="1"/>
  <c r="R78" i="2"/>
  <c r="P79" i="2"/>
  <c r="Q79" i="2" s="1"/>
  <c r="R79" i="2"/>
  <c r="P80" i="2"/>
  <c r="Q80" i="2" s="1"/>
  <c r="R80" i="2"/>
  <c r="P81" i="2"/>
  <c r="Q81" i="2" s="1"/>
  <c r="R81" i="2"/>
  <c r="P82" i="2"/>
  <c r="Q82" i="2" s="1"/>
  <c r="R82" i="2"/>
  <c r="P83" i="2"/>
  <c r="Q83" i="2" s="1"/>
  <c r="R83" i="2"/>
  <c r="P84" i="2"/>
  <c r="Q84" i="2" s="1"/>
  <c r="R84" i="2"/>
  <c r="P85" i="2"/>
  <c r="Q85" i="2" s="1"/>
  <c r="R85" i="2"/>
  <c r="P86" i="2"/>
  <c r="Q86" i="2" s="1"/>
  <c r="R86" i="2"/>
  <c r="P87" i="2"/>
  <c r="Q87" i="2" s="1"/>
  <c r="R87" i="2"/>
  <c r="P88" i="2"/>
  <c r="Q88" i="2" s="1"/>
  <c r="R88" i="2"/>
  <c r="P89" i="2"/>
  <c r="Q89" i="2" s="1"/>
  <c r="R89" i="2"/>
  <c r="P90" i="2"/>
  <c r="Q90" i="2" s="1"/>
  <c r="R90" i="2"/>
  <c r="P91" i="2"/>
  <c r="Q91" i="2" s="1"/>
  <c r="R91" i="2"/>
  <c r="P92" i="2"/>
  <c r="Q92" i="2" s="1"/>
  <c r="R92" i="2"/>
  <c r="P93" i="2"/>
  <c r="Q93" i="2" s="1"/>
  <c r="R93" i="2"/>
  <c r="P94" i="2"/>
  <c r="Q94" i="2" s="1"/>
  <c r="R94" i="2"/>
  <c r="P95" i="2"/>
  <c r="Q95" i="2" s="1"/>
  <c r="R95" i="2"/>
  <c r="P96" i="2"/>
  <c r="Q96" i="2" s="1"/>
  <c r="R96" i="2"/>
  <c r="P97" i="2"/>
  <c r="Q97" i="2" s="1"/>
  <c r="R97" i="2"/>
  <c r="P98" i="2"/>
  <c r="Q98" i="2" s="1"/>
  <c r="R98" i="2"/>
  <c r="P99" i="2"/>
  <c r="Q99" i="2" s="1"/>
  <c r="R99" i="2"/>
  <c r="P100" i="2"/>
  <c r="Q100" i="2" s="1"/>
  <c r="R100" i="2"/>
  <c r="P101" i="2"/>
  <c r="Q101" i="2" s="1"/>
  <c r="R101" i="2"/>
  <c r="P102" i="2"/>
  <c r="Q102" i="2" s="1"/>
  <c r="R102" i="2"/>
  <c r="P103" i="2"/>
  <c r="Q103" i="2" s="1"/>
  <c r="R103" i="2"/>
  <c r="P104" i="2"/>
  <c r="Q104" i="2" s="1"/>
  <c r="R104" i="2"/>
  <c r="P105" i="2"/>
  <c r="Q105" i="2" s="1"/>
  <c r="R105" i="2"/>
  <c r="P106" i="2"/>
  <c r="Q106" i="2" s="1"/>
  <c r="R106" i="2"/>
  <c r="P107" i="2"/>
  <c r="Q107" i="2" s="1"/>
  <c r="R107" i="2"/>
  <c r="P108" i="2"/>
  <c r="Q108" i="2" s="1"/>
  <c r="R108" i="2"/>
  <c r="P109" i="2"/>
  <c r="Q109" i="2" s="1"/>
  <c r="R109" i="2"/>
  <c r="P110" i="2"/>
  <c r="Q110" i="2" s="1"/>
  <c r="R110" i="2"/>
  <c r="P111" i="2"/>
  <c r="Q111" i="2" s="1"/>
  <c r="R111" i="2"/>
  <c r="P112" i="2"/>
  <c r="Q112" i="2" s="1"/>
  <c r="R112" i="2"/>
  <c r="P113" i="2"/>
  <c r="Q113" i="2" s="1"/>
  <c r="R113" i="2"/>
  <c r="P114" i="2"/>
  <c r="Q114" i="2" s="1"/>
  <c r="R114" i="2"/>
  <c r="P115" i="2"/>
  <c r="Q115" i="2" s="1"/>
  <c r="R115" i="2"/>
  <c r="P116" i="2"/>
  <c r="Q116" i="2" s="1"/>
  <c r="R116" i="2"/>
  <c r="P117" i="2"/>
  <c r="Q117" i="2" s="1"/>
  <c r="R117" i="2"/>
  <c r="P118" i="2"/>
  <c r="Q118" i="2" s="1"/>
  <c r="R118" i="2"/>
  <c r="P119" i="2"/>
  <c r="Q119" i="2" s="1"/>
  <c r="R119" i="2"/>
  <c r="P120" i="2"/>
  <c r="Q120" i="2" s="1"/>
  <c r="R120" i="2"/>
  <c r="P121" i="2"/>
  <c r="Q121" i="2" s="1"/>
  <c r="R121" i="2"/>
  <c r="P122" i="2"/>
  <c r="Q122" i="2" s="1"/>
  <c r="R122" i="2"/>
  <c r="P123" i="2"/>
  <c r="Q123" i="2" s="1"/>
  <c r="R123" i="2"/>
  <c r="P124" i="2"/>
  <c r="Q124" i="2" s="1"/>
  <c r="R124" i="2"/>
  <c r="P125" i="2"/>
  <c r="Q125" i="2" s="1"/>
  <c r="R125" i="2"/>
  <c r="P126" i="2"/>
  <c r="Q126" i="2" s="1"/>
  <c r="R126" i="2"/>
  <c r="P127" i="2"/>
  <c r="Q127" i="2" s="1"/>
  <c r="R127" i="2"/>
  <c r="P128" i="2"/>
  <c r="Q128" i="2" s="1"/>
  <c r="R128" i="2"/>
  <c r="P129" i="2"/>
  <c r="Q129" i="2" s="1"/>
  <c r="R129" i="2"/>
  <c r="P130" i="2"/>
  <c r="Q130" i="2" s="1"/>
  <c r="R130" i="2"/>
  <c r="P131" i="2"/>
  <c r="Q131" i="2" s="1"/>
  <c r="R131" i="2"/>
  <c r="P132" i="2"/>
  <c r="Q132" i="2" s="1"/>
  <c r="R132" i="2"/>
  <c r="P133" i="2"/>
  <c r="Q133" i="2" s="1"/>
  <c r="R133" i="2"/>
  <c r="P134" i="2"/>
  <c r="Q134" i="2" s="1"/>
  <c r="R134" i="2"/>
  <c r="P135" i="2"/>
  <c r="Q135" i="2" s="1"/>
  <c r="R135" i="2"/>
  <c r="P136" i="2"/>
  <c r="Q136" i="2" s="1"/>
  <c r="R136" i="2"/>
  <c r="P137" i="2"/>
  <c r="Q137" i="2" s="1"/>
  <c r="R137" i="2"/>
  <c r="P138" i="2"/>
  <c r="Q138" i="2" s="1"/>
  <c r="R138" i="2"/>
  <c r="P139" i="2"/>
  <c r="Q139" i="2" s="1"/>
  <c r="R139" i="2"/>
  <c r="P140" i="2"/>
  <c r="Q140" i="2" s="1"/>
  <c r="R140" i="2"/>
  <c r="P141" i="2"/>
  <c r="Q141" i="2" s="1"/>
  <c r="R141" i="2"/>
  <c r="P142" i="2"/>
  <c r="Q142" i="2" s="1"/>
  <c r="R142" i="2"/>
  <c r="P143" i="2"/>
  <c r="Q143" i="2" s="1"/>
  <c r="R143" i="2"/>
  <c r="P144" i="2"/>
  <c r="Q144" i="2" s="1"/>
  <c r="R144" i="2"/>
  <c r="P145" i="2"/>
  <c r="Q145" i="2" s="1"/>
  <c r="R145" i="2"/>
  <c r="P146" i="2"/>
  <c r="Q146" i="2" s="1"/>
  <c r="R146" i="2"/>
  <c r="P147" i="2"/>
  <c r="Q147" i="2" s="1"/>
  <c r="R147" i="2"/>
  <c r="P148" i="2"/>
  <c r="Q148" i="2" s="1"/>
  <c r="R148" i="2"/>
  <c r="P149" i="2"/>
  <c r="Q149" i="2" s="1"/>
  <c r="R149" i="2"/>
  <c r="P150" i="2"/>
  <c r="Q150" i="2" s="1"/>
  <c r="R150" i="2"/>
  <c r="P151" i="2"/>
  <c r="Q151" i="2" s="1"/>
  <c r="R151" i="2"/>
  <c r="P152" i="2"/>
  <c r="Q152" i="2" s="1"/>
  <c r="R152" i="2"/>
  <c r="P153" i="2"/>
  <c r="Q153" i="2" s="1"/>
  <c r="R153" i="2"/>
  <c r="P154" i="2"/>
  <c r="Q154" i="2" s="1"/>
  <c r="R154" i="2"/>
  <c r="P155" i="2"/>
  <c r="Q155" i="2" s="1"/>
  <c r="R155" i="2"/>
  <c r="P156" i="2"/>
  <c r="Q156" i="2" s="1"/>
  <c r="R156" i="2"/>
  <c r="P157" i="2"/>
  <c r="Q157" i="2" s="1"/>
  <c r="R157" i="2"/>
  <c r="P158" i="2"/>
  <c r="Q158" i="2" s="1"/>
  <c r="R158" i="2"/>
  <c r="P159" i="2"/>
  <c r="Q159" i="2" s="1"/>
  <c r="R159" i="2"/>
  <c r="P160" i="2"/>
  <c r="Q160" i="2" s="1"/>
  <c r="R160" i="2"/>
  <c r="P161" i="2"/>
  <c r="Q161" i="2" s="1"/>
  <c r="R161" i="2"/>
  <c r="P162" i="2"/>
  <c r="Q162" i="2" s="1"/>
  <c r="R162" i="2"/>
  <c r="P163" i="2"/>
  <c r="Q163" i="2" s="1"/>
  <c r="R163" i="2"/>
  <c r="P164" i="2"/>
  <c r="Q164" i="2" s="1"/>
  <c r="R164" i="2"/>
  <c r="P165" i="2"/>
  <c r="Q165" i="2" s="1"/>
  <c r="R165" i="2"/>
  <c r="P166" i="2"/>
  <c r="Q166" i="2" s="1"/>
  <c r="R166" i="2"/>
  <c r="P167" i="2"/>
  <c r="Q167" i="2" s="1"/>
  <c r="R167" i="2"/>
  <c r="P168" i="2"/>
  <c r="Q168" i="2" s="1"/>
  <c r="R168" i="2"/>
  <c r="P169" i="2"/>
  <c r="Q169" i="2" s="1"/>
  <c r="R169" i="2"/>
  <c r="P170" i="2"/>
  <c r="Q170" i="2" s="1"/>
  <c r="R170" i="2"/>
  <c r="P171" i="2"/>
  <c r="Q171" i="2" s="1"/>
  <c r="R171" i="2"/>
  <c r="P172" i="2"/>
  <c r="Q172" i="2" s="1"/>
  <c r="R172" i="2"/>
  <c r="P173" i="2"/>
  <c r="Q173" i="2" s="1"/>
  <c r="R173" i="2"/>
  <c r="P174" i="2"/>
  <c r="Q174" i="2" s="1"/>
  <c r="R174" i="2"/>
  <c r="P175" i="2"/>
  <c r="Q175" i="2" s="1"/>
  <c r="R175" i="2"/>
  <c r="P176" i="2"/>
  <c r="Q176" i="2" s="1"/>
  <c r="R176" i="2"/>
  <c r="P177" i="2"/>
  <c r="Q177" i="2" s="1"/>
  <c r="R177" i="2"/>
  <c r="P178" i="2"/>
  <c r="Q178" i="2" s="1"/>
  <c r="R178" i="2"/>
  <c r="P179" i="2"/>
  <c r="Q179" i="2" s="1"/>
  <c r="R179" i="2"/>
  <c r="P180" i="2"/>
  <c r="Q180" i="2" s="1"/>
  <c r="R180" i="2"/>
  <c r="P181" i="2"/>
  <c r="Q181" i="2" s="1"/>
  <c r="R181" i="2"/>
  <c r="P182" i="2"/>
  <c r="Q182" i="2" s="1"/>
  <c r="R182" i="2"/>
  <c r="P183" i="2"/>
  <c r="Q183" i="2" s="1"/>
  <c r="R183" i="2"/>
  <c r="P184" i="2"/>
  <c r="Q184" i="2" s="1"/>
  <c r="R184" i="2"/>
  <c r="P185" i="2"/>
  <c r="Q185" i="2" s="1"/>
  <c r="R185" i="2"/>
  <c r="P186" i="2"/>
  <c r="Q186" i="2" s="1"/>
  <c r="R186" i="2"/>
  <c r="P187" i="2"/>
  <c r="Q187" i="2" s="1"/>
  <c r="R187" i="2"/>
  <c r="P188" i="2"/>
  <c r="Q188" i="2" s="1"/>
  <c r="R188" i="2"/>
  <c r="P189" i="2"/>
  <c r="Q189" i="2" s="1"/>
  <c r="R189" i="2"/>
  <c r="P190" i="2"/>
  <c r="Q190" i="2" s="1"/>
  <c r="R190" i="2"/>
  <c r="P191" i="2"/>
  <c r="Q191" i="2" s="1"/>
  <c r="R191" i="2"/>
  <c r="P192" i="2"/>
  <c r="Q192" i="2" s="1"/>
  <c r="R192" i="2"/>
  <c r="P193" i="2"/>
  <c r="Q193" i="2" s="1"/>
  <c r="R193" i="2"/>
  <c r="P194" i="2"/>
  <c r="Q194" i="2" s="1"/>
  <c r="R194" i="2"/>
  <c r="P195" i="2"/>
  <c r="Q195" i="2" s="1"/>
  <c r="R195" i="2"/>
  <c r="P196" i="2"/>
  <c r="Q196" i="2" s="1"/>
  <c r="R196" i="2"/>
  <c r="P197" i="2"/>
  <c r="Q197" i="2" s="1"/>
  <c r="R197" i="2"/>
  <c r="P198" i="2"/>
  <c r="Q198" i="2" s="1"/>
  <c r="R198" i="2"/>
  <c r="P199" i="2"/>
  <c r="Q199" i="2" s="1"/>
  <c r="R199" i="2"/>
  <c r="P200" i="2"/>
  <c r="Q200" i="2" s="1"/>
  <c r="R200" i="2"/>
  <c r="P201" i="2"/>
  <c r="Q201" i="2" s="1"/>
  <c r="R201" i="2"/>
  <c r="P202" i="2"/>
  <c r="Q202" i="2" s="1"/>
  <c r="R202" i="2"/>
  <c r="P203" i="2"/>
  <c r="Q203" i="2" s="1"/>
  <c r="R203" i="2"/>
  <c r="P204" i="2"/>
  <c r="Q204" i="2" s="1"/>
  <c r="R204" i="2"/>
  <c r="P205" i="2"/>
  <c r="Q205" i="2" s="1"/>
  <c r="R205" i="2"/>
  <c r="P206" i="2"/>
  <c r="Q206" i="2" s="1"/>
  <c r="R206" i="2"/>
  <c r="P207" i="2"/>
  <c r="Q207" i="2" s="1"/>
  <c r="R207" i="2"/>
  <c r="P208" i="2"/>
  <c r="Q208" i="2" s="1"/>
  <c r="R208" i="2"/>
  <c r="P209" i="2"/>
  <c r="Q209" i="2" s="1"/>
  <c r="R209" i="2"/>
  <c r="P210" i="2"/>
  <c r="Q210" i="2" s="1"/>
  <c r="R210" i="2"/>
  <c r="P211" i="2"/>
  <c r="Q211" i="2" s="1"/>
  <c r="R211" i="2"/>
  <c r="P212" i="2"/>
  <c r="Q212" i="2" s="1"/>
  <c r="R212" i="2"/>
  <c r="P213" i="2"/>
  <c r="Q213" i="2" s="1"/>
  <c r="R213" i="2"/>
  <c r="P214" i="2"/>
  <c r="Q214" i="2" s="1"/>
  <c r="R214" i="2"/>
  <c r="P215" i="2"/>
  <c r="Q215" i="2" s="1"/>
  <c r="R215" i="2"/>
  <c r="P216" i="2"/>
  <c r="Q216" i="2" s="1"/>
  <c r="R216" i="2"/>
  <c r="P217" i="2"/>
  <c r="Q217" i="2" s="1"/>
  <c r="R217" i="2"/>
  <c r="P218" i="2"/>
  <c r="Q218" i="2" s="1"/>
  <c r="R218" i="2"/>
  <c r="P219" i="2"/>
  <c r="Q219" i="2" s="1"/>
  <c r="R219" i="2"/>
  <c r="P220" i="2"/>
  <c r="Q220" i="2" s="1"/>
  <c r="R220" i="2"/>
  <c r="P221" i="2"/>
  <c r="Q221" i="2" s="1"/>
  <c r="R221" i="2"/>
  <c r="P222" i="2"/>
  <c r="Q222" i="2" s="1"/>
  <c r="R222" i="2"/>
  <c r="P223" i="2"/>
  <c r="Q223" i="2" s="1"/>
  <c r="R223" i="2"/>
  <c r="P224" i="2"/>
  <c r="Q224" i="2" s="1"/>
  <c r="R224" i="2"/>
  <c r="P225" i="2"/>
  <c r="Q225" i="2" s="1"/>
  <c r="R225" i="2"/>
  <c r="P226" i="2"/>
  <c r="Q226" i="2" s="1"/>
  <c r="R226" i="2"/>
  <c r="P227" i="2"/>
  <c r="Q227" i="2" s="1"/>
  <c r="R227" i="2"/>
  <c r="P228" i="2"/>
  <c r="Q228" i="2" s="1"/>
  <c r="R228" i="2"/>
  <c r="P229" i="2"/>
  <c r="Q229" i="2" s="1"/>
  <c r="R229" i="2"/>
  <c r="P230" i="2"/>
  <c r="Q230" i="2" s="1"/>
  <c r="R230" i="2"/>
  <c r="P231" i="2"/>
  <c r="Q231" i="2" s="1"/>
  <c r="R231" i="2"/>
  <c r="P232" i="2"/>
  <c r="Q232" i="2" s="1"/>
  <c r="R232" i="2"/>
  <c r="P233" i="2"/>
  <c r="Q233" i="2" s="1"/>
  <c r="R233" i="2"/>
  <c r="P234" i="2"/>
  <c r="Q234" i="2" s="1"/>
  <c r="R234" i="2"/>
  <c r="P235" i="2"/>
  <c r="Q235" i="2" s="1"/>
  <c r="R235" i="2"/>
  <c r="P236" i="2"/>
  <c r="Q236" i="2" s="1"/>
  <c r="R236" i="2"/>
  <c r="P237" i="2"/>
  <c r="Q237" i="2" s="1"/>
  <c r="R237" i="2"/>
  <c r="P238" i="2"/>
  <c r="Q238" i="2" s="1"/>
  <c r="R238" i="2"/>
  <c r="P239" i="2"/>
  <c r="Q239" i="2" s="1"/>
  <c r="R239" i="2"/>
  <c r="P240" i="2"/>
  <c r="Q240" i="2" s="1"/>
  <c r="R240" i="2"/>
  <c r="P241" i="2"/>
  <c r="Q241" i="2" s="1"/>
  <c r="R241" i="2"/>
  <c r="P242" i="2"/>
  <c r="Q242" i="2" s="1"/>
  <c r="R242" i="2"/>
  <c r="P243" i="2"/>
  <c r="Q243" i="2" s="1"/>
  <c r="R243" i="2"/>
  <c r="P244" i="2"/>
  <c r="Q244" i="2" s="1"/>
  <c r="R244" i="2"/>
  <c r="P245" i="2"/>
  <c r="Q245" i="2" s="1"/>
  <c r="R245" i="2"/>
  <c r="P246" i="2"/>
  <c r="Q246" i="2" s="1"/>
  <c r="R246" i="2"/>
  <c r="P247" i="2"/>
  <c r="Q247" i="2" s="1"/>
  <c r="R247" i="2"/>
  <c r="P248" i="2"/>
  <c r="Q248" i="2" s="1"/>
  <c r="R248" i="2"/>
  <c r="P249" i="2"/>
  <c r="Q249" i="2" s="1"/>
  <c r="R249" i="2"/>
  <c r="P250" i="2"/>
  <c r="Q250" i="2" s="1"/>
  <c r="R250" i="2"/>
  <c r="P251" i="2"/>
  <c r="Q251" i="2" s="1"/>
  <c r="R251" i="2"/>
  <c r="P252" i="2"/>
  <c r="Q252" i="2" s="1"/>
  <c r="R252" i="2"/>
  <c r="P253" i="2"/>
  <c r="Q253" i="2" s="1"/>
  <c r="R253" i="2"/>
  <c r="P254" i="2"/>
  <c r="Q254" i="2" s="1"/>
  <c r="R254" i="2"/>
  <c r="P255" i="2"/>
  <c r="Q255" i="2" s="1"/>
  <c r="R255" i="2"/>
  <c r="P256" i="2"/>
  <c r="Q256" i="2" s="1"/>
  <c r="R256" i="2"/>
  <c r="P257" i="2"/>
  <c r="Q257" i="2" s="1"/>
  <c r="R257" i="2"/>
  <c r="P258" i="2"/>
  <c r="Q258" i="2" s="1"/>
  <c r="R258" i="2"/>
  <c r="P259" i="2"/>
  <c r="Q259" i="2" s="1"/>
  <c r="R259" i="2"/>
  <c r="P260" i="2"/>
  <c r="Q260" i="2" s="1"/>
  <c r="R260" i="2"/>
  <c r="P261" i="2"/>
  <c r="Q261" i="2" s="1"/>
  <c r="R261" i="2"/>
  <c r="P262" i="2"/>
  <c r="Q262" i="2" s="1"/>
  <c r="R262" i="2"/>
  <c r="P263" i="2"/>
  <c r="Q263" i="2" s="1"/>
  <c r="R263" i="2"/>
  <c r="P264" i="2"/>
  <c r="Q264" i="2" s="1"/>
  <c r="R264" i="2"/>
  <c r="P265" i="2"/>
  <c r="Q265" i="2" s="1"/>
  <c r="R265" i="2"/>
  <c r="P266" i="2"/>
  <c r="Q266" i="2" s="1"/>
  <c r="R266" i="2"/>
  <c r="P267" i="2"/>
  <c r="Q267" i="2" s="1"/>
  <c r="R267" i="2"/>
  <c r="P268" i="2"/>
  <c r="Q268" i="2" s="1"/>
  <c r="R268" i="2"/>
  <c r="P269" i="2"/>
  <c r="Q269" i="2" s="1"/>
  <c r="R269" i="2"/>
  <c r="P270" i="2"/>
  <c r="Q270" i="2" s="1"/>
  <c r="R270" i="2"/>
  <c r="P271" i="2"/>
  <c r="Q271" i="2" s="1"/>
  <c r="R271" i="2"/>
  <c r="P272" i="2"/>
  <c r="Q272" i="2" s="1"/>
  <c r="R272" i="2"/>
  <c r="P273" i="2"/>
  <c r="Q273" i="2" s="1"/>
  <c r="R273" i="2"/>
  <c r="P274" i="2"/>
  <c r="Q274" i="2" s="1"/>
  <c r="R274" i="2"/>
  <c r="P275" i="2"/>
  <c r="Q275" i="2" s="1"/>
  <c r="R275" i="2"/>
  <c r="P276" i="2"/>
  <c r="Q276" i="2" s="1"/>
  <c r="R276" i="2"/>
  <c r="P277" i="2"/>
  <c r="Q277" i="2" s="1"/>
  <c r="R277" i="2"/>
  <c r="P278" i="2"/>
  <c r="Q278" i="2" s="1"/>
  <c r="R278" i="2"/>
  <c r="P279" i="2"/>
  <c r="Q279" i="2" s="1"/>
  <c r="R279" i="2"/>
  <c r="P280" i="2"/>
  <c r="Q280" i="2" s="1"/>
  <c r="R280" i="2"/>
  <c r="P281" i="2"/>
  <c r="Q281" i="2" s="1"/>
  <c r="R281" i="2"/>
  <c r="P282" i="2"/>
  <c r="Q282" i="2" s="1"/>
  <c r="R282" i="2"/>
  <c r="P283" i="2"/>
  <c r="Q283" i="2" s="1"/>
  <c r="R283" i="2"/>
  <c r="P284" i="2"/>
  <c r="Q284" i="2" s="1"/>
  <c r="R284" i="2"/>
  <c r="P285" i="2"/>
  <c r="Q285" i="2" s="1"/>
  <c r="R285" i="2"/>
  <c r="P286" i="2"/>
  <c r="Q286" i="2" s="1"/>
  <c r="R286" i="2"/>
  <c r="P287" i="2"/>
  <c r="Q287" i="2" s="1"/>
  <c r="R287" i="2"/>
  <c r="P288" i="2"/>
  <c r="Q288" i="2" s="1"/>
  <c r="R288" i="2"/>
  <c r="P289" i="2"/>
  <c r="Q289" i="2" s="1"/>
  <c r="R289" i="2"/>
  <c r="P290" i="2"/>
  <c r="Q290" i="2" s="1"/>
  <c r="R290" i="2"/>
  <c r="P291" i="2"/>
  <c r="Q291" i="2" s="1"/>
  <c r="R291" i="2"/>
  <c r="P292" i="2"/>
  <c r="Q292" i="2" s="1"/>
  <c r="R292" i="2"/>
  <c r="P293" i="2"/>
  <c r="Q293" i="2" s="1"/>
  <c r="R293" i="2"/>
  <c r="P294" i="2"/>
  <c r="Q294" i="2" s="1"/>
  <c r="R294" i="2"/>
  <c r="P295" i="2"/>
  <c r="Q295" i="2" s="1"/>
  <c r="R295" i="2"/>
  <c r="P296" i="2"/>
  <c r="Q296" i="2" s="1"/>
  <c r="R296" i="2"/>
  <c r="P297" i="2"/>
  <c r="Q297" i="2" s="1"/>
  <c r="R297" i="2"/>
  <c r="P298" i="2"/>
  <c r="Q298" i="2" s="1"/>
  <c r="R298" i="2"/>
  <c r="P299" i="2"/>
  <c r="Q299" i="2" s="1"/>
  <c r="R299" i="2"/>
  <c r="P300" i="2"/>
  <c r="Q300" i="2" s="1"/>
  <c r="R300" i="2"/>
  <c r="P301" i="2"/>
  <c r="Q301" i="2" s="1"/>
  <c r="R301" i="2"/>
  <c r="P302" i="2"/>
  <c r="Q302" i="2" s="1"/>
  <c r="R302" i="2"/>
  <c r="P303" i="2"/>
  <c r="Q303" i="2" s="1"/>
  <c r="R303" i="2"/>
  <c r="P304" i="2"/>
  <c r="Q304" i="2" s="1"/>
  <c r="R304" i="2"/>
  <c r="P305" i="2"/>
  <c r="Q305" i="2" s="1"/>
  <c r="R305" i="2"/>
  <c r="P306" i="2"/>
  <c r="Q306" i="2" s="1"/>
  <c r="R306" i="2"/>
  <c r="P307" i="2"/>
  <c r="Q307" i="2" s="1"/>
  <c r="R307" i="2"/>
  <c r="P308" i="2"/>
  <c r="Q308" i="2" s="1"/>
  <c r="R308" i="2"/>
  <c r="P309" i="2"/>
  <c r="Q309" i="2" s="1"/>
  <c r="R309" i="2"/>
  <c r="P310" i="2"/>
  <c r="Q310" i="2" s="1"/>
  <c r="R310" i="2"/>
  <c r="P311" i="2"/>
  <c r="Q311" i="2" s="1"/>
  <c r="R311" i="2"/>
  <c r="P312" i="2"/>
  <c r="Q312" i="2" s="1"/>
  <c r="R312" i="2"/>
  <c r="P313" i="2"/>
  <c r="Q313" i="2" s="1"/>
  <c r="R313" i="2"/>
  <c r="P314" i="2"/>
  <c r="Q314" i="2" s="1"/>
  <c r="R314" i="2"/>
  <c r="P315" i="2"/>
  <c r="Q315" i="2" s="1"/>
  <c r="R315" i="2"/>
  <c r="P316" i="2"/>
  <c r="Q316" i="2" s="1"/>
  <c r="R316" i="2"/>
  <c r="P317" i="2"/>
  <c r="Q317" i="2" s="1"/>
  <c r="R317" i="2"/>
  <c r="P318" i="2"/>
  <c r="Q318" i="2" s="1"/>
  <c r="R318" i="2"/>
  <c r="P319" i="2"/>
  <c r="Q319" i="2" s="1"/>
  <c r="R319" i="2"/>
  <c r="P320" i="2"/>
  <c r="Q320" i="2" s="1"/>
  <c r="R320" i="2"/>
  <c r="P321" i="2"/>
  <c r="Q321" i="2" s="1"/>
  <c r="R321" i="2"/>
  <c r="P322" i="2"/>
  <c r="Q322" i="2" s="1"/>
  <c r="R322" i="2"/>
  <c r="P323" i="2"/>
  <c r="Q323" i="2" s="1"/>
  <c r="R323" i="2"/>
  <c r="P324" i="2"/>
  <c r="Q324" i="2" s="1"/>
  <c r="R324" i="2"/>
  <c r="P325" i="2"/>
  <c r="Q325" i="2" s="1"/>
  <c r="R325" i="2"/>
  <c r="P326" i="2"/>
  <c r="Q326" i="2" s="1"/>
  <c r="R326" i="2"/>
  <c r="P327" i="2"/>
  <c r="Q327" i="2" s="1"/>
  <c r="R327" i="2"/>
  <c r="P328" i="2"/>
  <c r="Q328" i="2" s="1"/>
  <c r="R328" i="2"/>
  <c r="P329" i="2"/>
  <c r="Q329" i="2" s="1"/>
  <c r="R329" i="2"/>
  <c r="P330" i="2"/>
  <c r="Q330" i="2" s="1"/>
  <c r="R330" i="2"/>
  <c r="P331" i="2"/>
  <c r="Q331" i="2" s="1"/>
  <c r="R331" i="2"/>
  <c r="P332" i="2"/>
  <c r="Q332" i="2" s="1"/>
  <c r="R332" i="2"/>
  <c r="P333" i="2"/>
  <c r="Q333" i="2" s="1"/>
  <c r="R333" i="2"/>
  <c r="P334" i="2"/>
  <c r="Q334" i="2" s="1"/>
  <c r="R334" i="2"/>
  <c r="P335" i="2"/>
  <c r="Q335" i="2" s="1"/>
  <c r="R335" i="2"/>
  <c r="P336" i="2"/>
  <c r="Q336" i="2" s="1"/>
  <c r="R336" i="2"/>
  <c r="P337" i="2"/>
  <c r="Q337" i="2" s="1"/>
  <c r="R337" i="2"/>
  <c r="P338" i="2"/>
  <c r="Q338" i="2" s="1"/>
  <c r="R338" i="2"/>
  <c r="P339" i="2"/>
  <c r="Q339" i="2" s="1"/>
  <c r="R339" i="2"/>
  <c r="P340" i="2"/>
  <c r="Q340" i="2" s="1"/>
  <c r="R340" i="2"/>
  <c r="P341" i="2"/>
  <c r="Q341" i="2" s="1"/>
  <c r="R341" i="2"/>
  <c r="P342" i="2"/>
  <c r="Q342" i="2" s="1"/>
  <c r="R342" i="2"/>
  <c r="P343" i="2"/>
  <c r="Q343" i="2" s="1"/>
  <c r="R343" i="2"/>
  <c r="P344" i="2"/>
  <c r="Q344" i="2" s="1"/>
  <c r="R344" i="2"/>
  <c r="P345" i="2"/>
  <c r="Q345" i="2" s="1"/>
  <c r="R345" i="2"/>
  <c r="P346" i="2"/>
  <c r="Q346" i="2" s="1"/>
  <c r="R346" i="2"/>
  <c r="P347" i="2"/>
  <c r="Q347" i="2" s="1"/>
  <c r="R347" i="2"/>
  <c r="P348" i="2"/>
  <c r="Q348" i="2" s="1"/>
  <c r="R348" i="2"/>
  <c r="P349" i="2"/>
  <c r="Q349" i="2" s="1"/>
  <c r="R349" i="2"/>
  <c r="P350" i="2"/>
  <c r="Q350" i="2" s="1"/>
  <c r="R350" i="2"/>
  <c r="P351" i="2"/>
  <c r="Q351" i="2" s="1"/>
  <c r="R351" i="2"/>
  <c r="P352" i="2"/>
  <c r="Q352" i="2" s="1"/>
  <c r="R352" i="2"/>
  <c r="P353" i="2"/>
  <c r="Q353" i="2" s="1"/>
  <c r="R353" i="2"/>
  <c r="P354" i="2"/>
  <c r="Q354" i="2" s="1"/>
  <c r="R354" i="2"/>
  <c r="P355" i="2"/>
  <c r="Q355" i="2" s="1"/>
  <c r="R355" i="2"/>
  <c r="P356" i="2"/>
  <c r="Q356" i="2" s="1"/>
  <c r="R356" i="2"/>
  <c r="P357" i="2"/>
  <c r="Q357" i="2" s="1"/>
  <c r="R357" i="2"/>
  <c r="P358" i="2"/>
  <c r="Q358" i="2" s="1"/>
  <c r="R358" i="2"/>
  <c r="P359" i="2"/>
  <c r="Q359" i="2" s="1"/>
  <c r="R359" i="2"/>
  <c r="P360" i="2"/>
  <c r="Q360" i="2" s="1"/>
  <c r="R360" i="2"/>
  <c r="P361" i="2"/>
  <c r="Q361" i="2" s="1"/>
  <c r="R361" i="2"/>
  <c r="P362" i="2"/>
  <c r="Q362" i="2" s="1"/>
  <c r="R362" i="2"/>
  <c r="P363" i="2"/>
  <c r="Q363" i="2" s="1"/>
  <c r="R363" i="2"/>
  <c r="P364" i="2"/>
  <c r="Q364" i="2" s="1"/>
  <c r="R364" i="2"/>
  <c r="P365" i="2"/>
  <c r="Q365" i="2" s="1"/>
  <c r="R365" i="2"/>
  <c r="P366" i="2"/>
  <c r="Q366" i="2" s="1"/>
  <c r="R366" i="2"/>
  <c r="P367" i="2"/>
  <c r="Q367" i="2" s="1"/>
  <c r="R367" i="2"/>
  <c r="P368" i="2"/>
  <c r="Q368" i="2" s="1"/>
  <c r="R368" i="2"/>
  <c r="P369" i="2"/>
  <c r="Q369" i="2" s="1"/>
  <c r="R369" i="2"/>
  <c r="P370" i="2"/>
  <c r="Q370" i="2" s="1"/>
  <c r="R370" i="2"/>
  <c r="P371" i="2"/>
  <c r="Q371" i="2" s="1"/>
  <c r="R371" i="2"/>
  <c r="P372" i="2"/>
  <c r="Q372" i="2" s="1"/>
  <c r="R372" i="2"/>
  <c r="P373" i="2"/>
  <c r="Q373" i="2" s="1"/>
  <c r="R373" i="2"/>
  <c r="P374" i="2"/>
  <c r="Q374" i="2" s="1"/>
  <c r="R374" i="2"/>
  <c r="P375" i="2"/>
  <c r="Q375" i="2" s="1"/>
  <c r="R375" i="2"/>
  <c r="P376" i="2"/>
  <c r="Q376" i="2" s="1"/>
  <c r="R376" i="2"/>
  <c r="P377" i="2"/>
  <c r="Q377" i="2" s="1"/>
  <c r="R377" i="2"/>
  <c r="P378" i="2"/>
  <c r="Q378" i="2" s="1"/>
  <c r="R378" i="2"/>
  <c r="P379" i="2"/>
  <c r="Q379" i="2" s="1"/>
  <c r="R379" i="2"/>
  <c r="P380" i="2"/>
  <c r="Q380" i="2" s="1"/>
  <c r="R380" i="2"/>
  <c r="P381" i="2"/>
  <c r="Q381" i="2" s="1"/>
  <c r="R381" i="2"/>
  <c r="P382" i="2"/>
  <c r="Q382" i="2" s="1"/>
  <c r="R382" i="2"/>
  <c r="P383" i="2"/>
  <c r="Q383" i="2" s="1"/>
  <c r="R383" i="2"/>
  <c r="P384" i="2"/>
  <c r="Q384" i="2" s="1"/>
  <c r="R384" i="2"/>
  <c r="P385" i="2"/>
  <c r="Q385" i="2" s="1"/>
  <c r="R385" i="2"/>
  <c r="P386" i="2"/>
  <c r="Q386" i="2" s="1"/>
  <c r="R386" i="2"/>
  <c r="P387" i="2"/>
  <c r="Q387" i="2" s="1"/>
  <c r="R387" i="2"/>
  <c r="P388" i="2"/>
  <c r="Q388" i="2" s="1"/>
  <c r="R388" i="2"/>
  <c r="P389" i="2"/>
  <c r="Q389" i="2" s="1"/>
  <c r="R389" i="2"/>
  <c r="P390" i="2"/>
  <c r="Q390" i="2" s="1"/>
  <c r="R390" i="2"/>
  <c r="P391" i="2"/>
  <c r="Q391" i="2" s="1"/>
  <c r="R391" i="2"/>
  <c r="P392" i="2"/>
  <c r="Q392" i="2" s="1"/>
  <c r="R392" i="2"/>
  <c r="P393" i="2"/>
  <c r="Q393" i="2" s="1"/>
  <c r="R393" i="2"/>
  <c r="P394" i="2"/>
  <c r="Q394" i="2" s="1"/>
  <c r="R394" i="2"/>
  <c r="P395" i="2"/>
  <c r="Q395" i="2" s="1"/>
  <c r="R395" i="2"/>
  <c r="P396" i="2"/>
  <c r="Q396" i="2" s="1"/>
  <c r="R396" i="2"/>
  <c r="P397" i="2"/>
  <c r="Q397" i="2" s="1"/>
  <c r="R397" i="2"/>
  <c r="P398" i="2"/>
  <c r="Q398" i="2" s="1"/>
  <c r="R398" i="2"/>
  <c r="P399" i="2"/>
  <c r="Q399" i="2" s="1"/>
  <c r="R399" i="2"/>
  <c r="P400" i="2"/>
  <c r="Q400" i="2" s="1"/>
  <c r="R400" i="2"/>
  <c r="P401" i="2"/>
  <c r="Q401" i="2" s="1"/>
  <c r="R401" i="2"/>
  <c r="P402" i="2"/>
  <c r="Q402" i="2" s="1"/>
  <c r="R402" i="2"/>
  <c r="P403" i="2"/>
  <c r="Q403" i="2" s="1"/>
  <c r="R403" i="2"/>
  <c r="P404" i="2"/>
  <c r="Q404" i="2" s="1"/>
  <c r="R404" i="2"/>
  <c r="P405" i="2"/>
  <c r="Q405" i="2" s="1"/>
  <c r="R405" i="2"/>
  <c r="P406" i="2"/>
  <c r="Q406" i="2" s="1"/>
  <c r="R406" i="2"/>
  <c r="P407" i="2"/>
  <c r="Q407" i="2" s="1"/>
  <c r="R407" i="2"/>
  <c r="P408" i="2"/>
  <c r="Q408" i="2" s="1"/>
  <c r="R408" i="2"/>
  <c r="P409" i="2"/>
  <c r="Q409" i="2" s="1"/>
  <c r="R409" i="2"/>
  <c r="P410" i="2"/>
  <c r="Q410" i="2" s="1"/>
  <c r="R410" i="2"/>
  <c r="P411" i="2"/>
  <c r="Q411" i="2" s="1"/>
  <c r="R411" i="2"/>
  <c r="P412" i="2"/>
  <c r="Q412" i="2" s="1"/>
  <c r="R412" i="2"/>
  <c r="P413" i="2"/>
  <c r="Q413" i="2" s="1"/>
  <c r="R413" i="2"/>
  <c r="P414" i="2"/>
  <c r="Q414" i="2" s="1"/>
  <c r="R414" i="2"/>
  <c r="P415" i="2"/>
  <c r="Q415" i="2" s="1"/>
  <c r="R415" i="2"/>
  <c r="P416" i="2"/>
  <c r="Q416" i="2" s="1"/>
  <c r="R416" i="2"/>
  <c r="P417" i="2"/>
  <c r="Q417" i="2" s="1"/>
  <c r="R417" i="2"/>
  <c r="P418" i="2"/>
  <c r="Q418" i="2" s="1"/>
  <c r="R418" i="2"/>
  <c r="P419" i="2"/>
  <c r="Q419" i="2" s="1"/>
  <c r="R419" i="2"/>
  <c r="P420" i="2"/>
  <c r="Q420" i="2" s="1"/>
  <c r="R420" i="2"/>
  <c r="P421" i="2"/>
  <c r="Q421" i="2" s="1"/>
  <c r="R421" i="2"/>
  <c r="P422" i="2"/>
  <c r="Q422" i="2" s="1"/>
  <c r="R422" i="2"/>
  <c r="P423" i="2"/>
  <c r="Q423" i="2" s="1"/>
  <c r="R423" i="2"/>
  <c r="P424" i="2"/>
  <c r="Q424" i="2" s="1"/>
  <c r="R424" i="2"/>
  <c r="P425" i="2"/>
  <c r="Q425" i="2" s="1"/>
  <c r="R425" i="2"/>
  <c r="P426" i="2"/>
  <c r="Q426" i="2" s="1"/>
  <c r="R426" i="2"/>
  <c r="P427" i="2"/>
  <c r="Q427" i="2" s="1"/>
  <c r="R427" i="2"/>
  <c r="P428" i="2"/>
  <c r="Q428" i="2" s="1"/>
  <c r="R428" i="2"/>
  <c r="P429" i="2"/>
  <c r="Q429" i="2" s="1"/>
  <c r="R429" i="2"/>
  <c r="P430" i="2"/>
  <c r="Q430" i="2" s="1"/>
  <c r="R430" i="2"/>
  <c r="P431" i="2"/>
  <c r="Q431" i="2" s="1"/>
  <c r="R431" i="2"/>
  <c r="P432" i="2"/>
  <c r="Q432" i="2" s="1"/>
  <c r="R432" i="2"/>
  <c r="P433" i="2"/>
  <c r="Q433" i="2" s="1"/>
  <c r="R433" i="2"/>
  <c r="P434" i="2"/>
  <c r="Q434" i="2" s="1"/>
  <c r="R434" i="2"/>
  <c r="P435" i="2"/>
  <c r="Q435" i="2" s="1"/>
  <c r="R435" i="2"/>
  <c r="P436" i="2"/>
  <c r="Q436" i="2" s="1"/>
  <c r="R436" i="2"/>
  <c r="P437" i="2"/>
  <c r="Q437" i="2" s="1"/>
  <c r="R437" i="2"/>
  <c r="P438" i="2"/>
  <c r="Q438" i="2" s="1"/>
  <c r="R438" i="2"/>
  <c r="P439" i="2"/>
  <c r="Q439" i="2" s="1"/>
  <c r="R439" i="2"/>
  <c r="P440" i="2"/>
  <c r="Q440" i="2" s="1"/>
  <c r="R440" i="2"/>
  <c r="P441" i="2"/>
  <c r="Q441" i="2" s="1"/>
  <c r="R441" i="2"/>
  <c r="P442" i="2"/>
  <c r="Q442" i="2" s="1"/>
  <c r="R442" i="2"/>
  <c r="P443" i="2"/>
  <c r="Q443" i="2" s="1"/>
  <c r="R443" i="2"/>
  <c r="P444" i="2"/>
  <c r="Q444" i="2" s="1"/>
  <c r="R444" i="2"/>
  <c r="P445" i="2"/>
  <c r="Q445" i="2" s="1"/>
  <c r="R445" i="2"/>
  <c r="P446" i="2"/>
  <c r="Q446" i="2" s="1"/>
  <c r="R446" i="2"/>
  <c r="P447" i="2"/>
  <c r="Q447" i="2" s="1"/>
  <c r="R447" i="2"/>
  <c r="P448" i="2"/>
  <c r="Q448" i="2" s="1"/>
  <c r="R448" i="2"/>
  <c r="P449" i="2"/>
  <c r="Q449" i="2" s="1"/>
  <c r="R449" i="2"/>
  <c r="P450" i="2"/>
  <c r="Q450" i="2" s="1"/>
  <c r="R450" i="2"/>
  <c r="P451" i="2"/>
  <c r="Q451" i="2" s="1"/>
  <c r="R451" i="2"/>
  <c r="P452" i="2"/>
  <c r="Q452" i="2" s="1"/>
  <c r="R452" i="2"/>
  <c r="P453" i="2"/>
  <c r="Q453" i="2" s="1"/>
  <c r="R453" i="2"/>
  <c r="P454" i="2"/>
  <c r="Q454" i="2" s="1"/>
  <c r="R454" i="2"/>
  <c r="P455" i="2"/>
  <c r="Q455" i="2" s="1"/>
  <c r="R455" i="2"/>
  <c r="P456" i="2"/>
  <c r="Q456" i="2" s="1"/>
  <c r="R456" i="2"/>
  <c r="P457" i="2"/>
  <c r="Q457" i="2" s="1"/>
  <c r="R457" i="2"/>
  <c r="P458" i="2"/>
  <c r="Q458" i="2" s="1"/>
  <c r="R458" i="2"/>
  <c r="P459" i="2"/>
  <c r="Q459" i="2" s="1"/>
  <c r="R459" i="2"/>
  <c r="P460" i="2"/>
  <c r="Q460" i="2" s="1"/>
  <c r="R460" i="2"/>
  <c r="P461" i="2"/>
  <c r="Q461" i="2" s="1"/>
  <c r="R461" i="2"/>
  <c r="P462" i="2"/>
  <c r="Q462" i="2" s="1"/>
  <c r="R462" i="2"/>
  <c r="P463" i="2"/>
  <c r="Q463" i="2" s="1"/>
  <c r="R463" i="2"/>
  <c r="P464" i="2"/>
  <c r="Q464" i="2" s="1"/>
  <c r="R464" i="2"/>
  <c r="P465" i="2"/>
  <c r="Q465" i="2" s="1"/>
  <c r="R465" i="2"/>
  <c r="P466" i="2"/>
  <c r="Q466" i="2" s="1"/>
  <c r="R466" i="2"/>
  <c r="P467" i="2"/>
  <c r="Q467" i="2" s="1"/>
  <c r="R467" i="2"/>
  <c r="P468" i="2"/>
  <c r="Q468" i="2" s="1"/>
  <c r="R468" i="2"/>
  <c r="P469" i="2"/>
  <c r="Q469" i="2" s="1"/>
  <c r="R469" i="2"/>
  <c r="P470" i="2"/>
  <c r="Q470" i="2" s="1"/>
  <c r="R470" i="2"/>
  <c r="P471" i="2"/>
  <c r="Q471" i="2" s="1"/>
  <c r="R471" i="2"/>
  <c r="P472" i="2"/>
  <c r="Q472" i="2" s="1"/>
  <c r="R472" i="2"/>
  <c r="P473" i="2"/>
  <c r="Q473" i="2" s="1"/>
  <c r="R473" i="2"/>
  <c r="P474" i="2"/>
  <c r="Q474" i="2" s="1"/>
  <c r="R474" i="2"/>
  <c r="P475" i="2"/>
  <c r="Q475" i="2" s="1"/>
  <c r="R475" i="2"/>
  <c r="P476" i="2"/>
  <c r="Q476" i="2" s="1"/>
  <c r="R476" i="2"/>
  <c r="P477" i="2"/>
  <c r="Q477" i="2" s="1"/>
  <c r="R477" i="2"/>
  <c r="P478" i="2"/>
  <c r="Q478" i="2" s="1"/>
  <c r="R478" i="2"/>
  <c r="P479" i="2"/>
  <c r="Q479" i="2" s="1"/>
  <c r="R479" i="2"/>
  <c r="P480" i="2"/>
  <c r="Q480" i="2" s="1"/>
  <c r="R480" i="2"/>
  <c r="P481" i="2"/>
  <c r="Q481" i="2" s="1"/>
  <c r="R481" i="2"/>
  <c r="P482" i="2"/>
  <c r="Q482" i="2" s="1"/>
  <c r="R482" i="2"/>
  <c r="P483" i="2"/>
  <c r="Q483" i="2" s="1"/>
  <c r="R483" i="2"/>
  <c r="P484" i="2"/>
  <c r="Q484" i="2" s="1"/>
  <c r="R484" i="2"/>
  <c r="P485" i="2"/>
  <c r="Q485" i="2" s="1"/>
  <c r="R485" i="2"/>
  <c r="P486" i="2"/>
  <c r="Q486" i="2" s="1"/>
  <c r="R486" i="2"/>
  <c r="P487" i="2"/>
  <c r="Q487" i="2" s="1"/>
  <c r="R487" i="2"/>
  <c r="P488" i="2"/>
  <c r="Q488" i="2" s="1"/>
  <c r="R488" i="2"/>
  <c r="P489" i="2"/>
  <c r="Q489" i="2" s="1"/>
  <c r="R489" i="2"/>
  <c r="P490" i="2"/>
  <c r="Q490" i="2" s="1"/>
  <c r="R490" i="2"/>
  <c r="P491" i="2"/>
  <c r="Q491" i="2" s="1"/>
  <c r="R491" i="2"/>
  <c r="P492" i="2"/>
  <c r="Q492" i="2" s="1"/>
  <c r="R492" i="2"/>
  <c r="P493" i="2"/>
  <c r="Q493" i="2" s="1"/>
  <c r="R493" i="2"/>
  <c r="P494" i="2"/>
  <c r="Q494" i="2" s="1"/>
  <c r="R494" i="2"/>
  <c r="P495" i="2"/>
  <c r="Q495" i="2" s="1"/>
  <c r="R495" i="2"/>
  <c r="P496" i="2"/>
  <c r="Q496" i="2" s="1"/>
  <c r="R496" i="2"/>
  <c r="P497" i="2"/>
  <c r="Q497" i="2" s="1"/>
  <c r="R497" i="2"/>
  <c r="P498" i="2"/>
  <c r="Q498" i="2" s="1"/>
  <c r="R498" i="2"/>
  <c r="P499" i="2"/>
  <c r="Q499" i="2" s="1"/>
  <c r="R499" i="2"/>
  <c r="P500" i="2"/>
  <c r="Q500" i="2" s="1"/>
  <c r="R500" i="2"/>
  <c r="P501" i="2"/>
  <c r="Q501" i="2" s="1"/>
  <c r="R501" i="2"/>
  <c r="P502" i="2"/>
  <c r="Q502" i="2" s="1"/>
  <c r="R502" i="2"/>
  <c r="P503" i="2"/>
  <c r="Q503" i="2" s="1"/>
  <c r="R503" i="2"/>
  <c r="P504" i="2"/>
  <c r="Q504" i="2" s="1"/>
  <c r="R504" i="2"/>
  <c r="P505" i="2"/>
  <c r="Q505" i="2" s="1"/>
  <c r="R505" i="2"/>
  <c r="P506" i="2"/>
  <c r="Q506" i="2" s="1"/>
  <c r="R506" i="2"/>
  <c r="P507" i="2"/>
  <c r="Q507" i="2" s="1"/>
  <c r="R507" i="2"/>
  <c r="P508" i="2"/>
  <c r="Q508" i="2" s="1"/>
  <c r="R508" i="2"/>
  <c r="P509" i="2"/>
  <c r="Q509" i="2" s="1"/>
  <c r="R509" i="2"/>
  <c r="P510" i="2"/>
  <c r="Q510" i="2" s="1"/>
  <c r="R510" i="2"/>
  <c r="P511" i="2"/>
  <c r="Q511" i="2" s="1"/>
  <c r="R511" i="2"/>
  <c r="P512" i="2"/>
  <c r="Q512" i="2" s="1"/>
  <c r="R512" i="2"/>
  <c r="P513" i="2"/>
  <c r="Q513" i="2" s="1"/>
  <c r="R513" i="2"/>
  <c r="P514" i="2"/>
  <c r="Q514" i="2" s="1"/>
  <c r="R514" i="2"/>
  <c r="P515" i="2"/>
  <c r="Q515" i="2" s="1"/>
  <c r="R515" i="2"/>
  <c r="P516" i="2"/>
  <c r="Q516" i="2" s="1"/>
  <c r="R516" i="2"/>
  <c r="P517" i="2"/>
  <c r="Q517" i="2" s="1"/>
  <c r="R517" i="2"/>
  <c r="P518" i="2"/>
  <c r="Q518" i="2" s="1"/>
  <c r="R518" i="2"/>
  <c r="P519" i="2"/>
  <c r="Q519" i="2" s="1"/>
  <c r="R519" i="2"/>
  <c r="P520" i="2"/>
  <c r="Q520" i="2" s="1"/>
  <c r="R520" i="2"/>
  <c r="P521" i="2"/>
  <c r="Q521" i="2" s="1"/>
  <c r="R521" i="2"/>
  <c r="P522" i="2"/>
  <c r="Q522" i="2" s="1"/>
  <c r="R522" i="2"/>
  <c r="P523" i="2"/>
  <c r="Q523" i="2" s="1"/>
  <c r="R523" i="2"/>
  <c r="P524" i="2"/>
  <c r="Q524" i="2" s="1"/>
  <c r="R524" i="2"/>
  <c r="P525" i="2"/>
  <c r="Q525" i="2" s="1"/>
  <c r="R525" i="2"/>
  <c r="P526" i="2"/>
  <c r="Q526" i="2" s="1"/>
  <c r="R526" i="2"/>
  <c r="P527" i="2"/>
  <c r="Q527" i="2" s="1"/>
  <c r="R527" i="2"/>
  <c r="P528" i="2"/>
  <c r="Q528" i="2" s="1"/>
  <c r="R528" i="2"/>
  <c r="P529" i="2"/>
  <c r="Q529" i="2" s="1"/>
  <c r="R529" i="2"/>
  <c r="P530" i="2"/>
  <c r="Q530" i="2" s="1"/>
  <c r="R530" i="2"/>
  <c r="P531" i="2"/>
  <c r="Q531" i="2" s="1"/>
  <c r="R531" i="2"/>
  <c r="P532" i="2"/>
  <c r="Q532" i="2" s="1"/>
  <c r="R532" i="2"/>
  <c r="P533" i="2"/>
  <c r="Q533" i="2" s="1"/>
  <c r="R533" i="2"/>
  <c r="P534" i="2"/>
  <c r="Q534" i="2" s="1"/>
  <c r="R534" i="2"/>
  <c r="P535" i="2"/>
  <c r="Q535" i="2" s="1"/>
  <c r="R535" i="2"/>
  <c r="P536" i="2"/>
  <c r="Q536" i="2" s="1"/>
  <c r="R536" i="2"/>
  <c r="P537" i="2"/>
  <c r="Q537" i="2" s="1"/>
  <c r="R537" i="2"/>
  <c r="P538" i="2"/>
  <c r="Q538" i="2" s="1"/>
  <c r="R538" i="2"/>
  <c r="P539" i="2"/>
  <c r="Q539" i="2" s="1"/>
  <c r="R539" i="2"/>
  <c r="P540" i="2"/>
  <c r="Q540" i="2" s="1"/>
  <c r="R540" i="2"/>
  <c r="P541" i="2"/>
  <c r="Q541" i="2" s="1"/>
  <c r="R541" i="2"/>
  <c r="P542" i="2"/>
  <c r="Q542" i="2" s="1"/>
  <c r="R542" i="2"/>
  <c r="P543" i="2"/>
  <c r="Q543" i="2" s="1"/>
  <c r="R543" i="2"/>
  <c r="P544" i="2"/>
  <c r="Q544" i="2" s="1"/>
  <c r="R544" i="2"/>
  <c r="P545" i="2"/>
  <c r="Q545" i="2" s="1"/>
  <c r="R545" i="2"/>
  <c r="P546" i="2"/>
  <c r="Q546" i="2" s="1"/>
  <c r="R546" i="2"/>
  <c r="P547" i="2"/>
  <c r="Q547" i="2" s="1"/>
  <c r="R547" i="2"/>
  <c r="P548" i="2"/>
  <c r="Q548" i="2" s="1"/>
  <c r="R548" i="2"/>
  <c r="P549" i="2"/>
  <c r="Q549" i="2" s="1"/>
  <c r="R549" i="2"/>
  <c r="P550" i="2"/>
  <c r="Q550" i="2" s="1"/>
  <c r="R550" i="2"/>
  <c r="P551" i="2"/>
  <c r="Q551" i="2" s="1"/>
  <c r="R551" i="2"/>
  <c r="P552" i="2"/>
  <c r="Q552" i="2" s="1"/>
  <c r="R552" i="2"/>
  <c r="P553" i="2"/>
  <c r="Q553" i="2" s="1"/>
  <c r="R553" i="2"/>
  <c r="P554" i="2"/>
  <c r="Q554" i="2" s="1"/>
  <c r="R554" i="2"/>
  <c r="P555" i="2"/>
  <c r="Q555" i="2" s="1"/>
  <c r="R555" i="2"/>
  <c r="P556" i="2"/>
  <c r="Q556" i="2" s="1"/>
  <c r="R556" i="2"/>
  <c r="P557" i="2"/>
  <c r="Q557" i="2" s="1"/>
  <c r="R557" i="2"/>
  <c r="P558" i="2"/>
  <c r="Q558" i="2" s="1"/>
  <c r="R558" i="2"/>
  <c r="P559" i="2"/>
  <c r="Q559" i="2" s="1"/>
  <c r="R559" i="2"/>
  <c r="P560" i="2"/>
  <c r="Q560" i="2" s="1"/>
  <c r="R560" i="2"/>
  <c r="P561" i="2"/>
  <c r="Q561" i="2" s="1"/>
  <c r="R561" i="2"/>
  <c r="P562" i="2"/>
  <c r="Q562" i="2" s="1"/>
  <c r="R562" i="2"/>
  <c r="P563" i="2"/>
  <c r="Q563" i="2" s="1"/>
  <c r="R563" i="2"/>
  <c r="P564" i="2"/>
  <c r="Q564" i="2" s="1"/>
  <c r="R564" i="2"/>
  <c r="P565" i="2"/>
  <c r="Q565" i="2" s="1"/>
  <c r="R565" i="2"/>
  <c r="P566" i="2"/>
  <c r="Q566" i="2" s="1"/>
  <c r="R566" i="2"/>
  <c r="P567" i="2"/>
  <c r="Q567" i="2" s="1"/>
  <c r="R567" i="2"/>
  <c r="P568" i="2"/>
  <c r="Q568" i="2" s="1"/>
  <c r="R568" i="2"/>
  <c r="P569" i="2"/>
  <c r="Q569" i="2" s="1"/>
  <c r="R569" i="2"/>
  <c r="P570" i="2"/>
  <c r="Q570" i="2" s="1"/>
  <c r="R570" i="2"/>
  <c r="P571" i="2"/>
  <c r="Q571" i="2" s="1"/>
  <c r="R571" i="2"/>
  <c r="P572" i="2"/>
  <c r="Q572" i="2" s="1"/>
  <c r="R572" i="2"/>
  <c r="P573" i="2"/>
  <c r="Q573" i="2" s="1"/>
  <c r="R573" i="2"/>
  <c r="P574" i="2"/>
  <c r="Q574" i="2" s="1"/>
  <c r="R574" i="2"/>
  <c r="P575" i="2"/>
  <c r="Q575" i="2" s="1"/>
  <c r="R575" i="2"/>
  <c r="P576" i="2"/>
  <c r="Q576" i="2" s="1"/>
  <c r="R576" i="2"/>
  <c r="P577" i="2"/>
  <c r="Q577" i="2" s="1"/>
  <c r="R577" i="2"/>
  <c r="P578" i="2"/>
  <c r="Q578" i="2" s="1"/>
  <c r="R578" i="2"/>
  <c r="P579" i="2"/>
  <c r="Q579" i="2" s="1"/>
  <c r="R579" i="2"/>
  <c r="P580" i="2"/>
  <c r="Q580" i="2" s="1"/>
  <c r="R580" i="2"/>
  <c r="P581" i="2"/>
  <c r="Q581" i="2" s="1"/>
  <c r="R581" i="2"/>
  <c r="P582" i="2"/>
  <c r="Q582" i="2" s="1"/>
  <c r="R582" i="2"/>
  <c r="P583" i="2"/>
  <c r="Q583" i="2" s="1"/>
  <c r="R583" i="2"/>
  <c r="P584" i="2"/>
  <c r="Q584" i="2" s="1"/>
  <c r="R584" i="2"/>
  <c r="P585" i="2"/>
  <c r="Q585" i="2" s="1"/>
  <c r="R585" i="2"/>
  <c r="P586" i="2"/>
  <c r="Q586" i="2" s="1"/>
  <c r="R586" i="2"/>
  <c r="P587" i="2"/>
  <c r="Q587" i="2" s="1"/>
  <c r="R587" i="2"/>
  <c r="P588" i="2"/>
  <c r="Q588" i="2" s="1"/>
  <c r="R588" i="2"/>
  <c r="P589" i="2"/>
  <c r="Q589" i="2" s="1"/>
  <c r="R589" i="2"/>
  <c r="P590" i="2"/>
  <c r="Q590" i="2" s="1"/>
  <c r="R590" i="2"/>
  <c r="P591" i="2"/>
  <c r="Q591" i="2" s="1"/>
  <c r="R591" i="2"/>
  <c r="P592" i="2"/>
  <c r="Q592" i="2" s="1"/>
  <c r="R592" i="2"/>
  <c r="P593" i="2"/>
  <c r="Q593" i="2" s="1"/>
  <c r="R593" i="2"/>
  <c r="P594" i="2"/>
  <c r="Q594" i="2" s="1"/>
  <c r="R594" i="2"/>
  <c r="P595" i="2"/>
  <c r="Q595" i="2" s="1"/>
  <c r="R595" i="2"/>
  <c r="P596" i="2"/>
  <c r="Q596" i="2" s="1"/>
  <c r="R596" i="2"/>
  <c r="P597" i="2"/>
  <c r="Q597" i="2" s="1"/>
  <c r="R597" i="2"/>
  <c r="P598" i="2"/>
  <c r="Q598" i="2" s="1"/>
  <c r="R598" i="2"/>
  <c r="P599" i="2"/>
  <c r="Q599" i="2" s="1"/>
  <c r="R599" i="2"/>
  <c r="P600" i="2"/>
  <c r="Q600" i="2" s="1"/>
  <c r="R600" i="2"/>
  <c r="P601" i="2"/>
  <c r="Q601" i="2" s="1"/>
  <c r="R601" i="2"/>
  <c r="P602" i="2"/>
  <c r="Q602" i="2" s="1"/>
  <c r="R602" i="2"/>
  <c r="P603" i="2"/>
  <c r="Q603" i="2" s="1"/>
  <c r="R603" i="2"/>
  <c r="P604" i="2"/>
  <c r="Q604" i="2" s="1"/>
  <c r="R604" i="2"/>
  <c r="P605" i="2"/>
  <c r="Q605" i="2" s="1"/>
  <c r="R605" i="2"/>
  <c r="P606" i="2"/>
  <c r="Q606" i="2" s="1"/>
  <c r="R606" i="2"/>
  <c r="P607" i="2"/>
  <c r="Q607" i="2" s="1"/>
  <c r="R607" i="2"/>
  <c r="P608" i="2"/>
  <c r="Q608" i="2" s="1"/>
  <c r="R608" i="2"/>
  <c r="P609" i="2"/>
  <c r="Q609" i="2" s="1"/>
  <c r="R609" i="2"/>
  <c r="P610" i="2"/>
  <c r="Q610" i="2" s="1"/>
  <c r="R610" i="2"/>
  <c r="P611" i="2"/>
  <c r="Q611" i="2" s="1"/>
  <c r="R611" i="2"/>
  <c r="P612" i="2"/>
  <c r="Q612" i="2" s="1"/>
  <c r="R612" i="2"/>
  <c r="P613" i="2"/>
  <c r="Q613" i="2" s="1"/>
  <c r="R613" i="2"/>
  <c r="P614" i="2"/>
  <c r="Q614" i="2" s="1"/>
  <c r="R614" i="2"/>
  <c r="P615" i="2"/>
  <c r="Q615" i="2" s="1"/>
  <c r="R615" i="2"/>
  <c r="P616" i="2"/>
  <c r="Q616" i="2" s="1"/>
  <c r="R616" i="2"/>
  <c r="P617" i="2"/>
  <c r="Q617" i="2" s="1"/>
  <c r="R617" i="2"/>
  <c r="P618" i="2"/>
  <c r="Q618" i="2" s="1"/>
  <c r="R618" i="2"/>
  <c r="P619" i="2"/>
  <c r="Q619" i="2" s="1"/>
  <c r="R619" i="2"/>
  <c r="P620" i="2"/>
  <c r="Q620" i="2" s="1"/>
  <c r="R620" i="2"/>
  <c r="P621" i="2"/>
  <c r="Q621" i="2" s="1"/>
  <c r="R621" i="2"/>
  <c r="P622" i="2"/>
  <c r="Q622" i="2" s="1"/>
  <c r="R622" i="2"/>
  <c r="P623" i="2"/>
  <c r="Q623" i="2" s="1"/>
  <c r="R623" i="2"/>
  <c r="P624" i="2"/>
  <c r="Q624" i="2" s="1"/>
  <c r="R624" i="2"/>
  <c r="P625" i="2"/>
  <c r="Q625" i="2" s="1"/>
  <c r="R625" i="2"/>
  <c r="P626" i="2"/>
  <c r="Q626" i="2" s="1"/>
  <c r="R626" i="2"/>
  <c r="P627" i="2"/>
  <c r="Q627" i="2" s="1"/>
  <c r="R627" i="2"/>
  <c r="P628" i="2"/>
  <c r="Q628" i="2" s="1"/>
  <c r="R628" i="2"/>
  <c r="P629" i="2"/>
  <c r="Q629" i="2" s="1"/>
  <c r="R629" i="2"/>
  <c r="P630" i="2"/>
  <c r="Q630" i="2" s="1"/>
  <c r="R630" i="2"/>
  <c r="P631" i="2"/>
  <c r="Q631" i="2" s="1"/>
  <c r="R631" i="2"/>
  <c r="P632" i="2"/>
  <c r="Q632" i="2" s="1"/>
  <c r="R632" i="2"/>
  <c r="P633" i="2"/>
  <c r="Q633" i="2" s="1"/>
  <c r="R633" i="2"/>
  <c r="P634" i="2"/>
  <c r="Q634" i="2" s="1"/>
  <c r="R634" i="2"/>
  <c r="P635" i="2"/>
  <c r="Q635" i="2" s="1"/>
  <c r="R635" i="2"/>
  <c r="P636" i="2"/>
  <c r="Q636" i="2" s="1"/>
  <c r="R636" i="2"/>
  <c r="P637" i="2"/>
  <c r="Q637" i="2" s="1"/>
  <c r="R637" i="2"/>
  <c r="P638" i="2"/>
  <c r="Q638" i="2" s="1"/>
  <c r="R638" i="2"/>
  <c r="P639" i="2"/>
  <c r="Q639" i="2" s="1"/>
  <c r="R639" i="2"/>
  <c r="P640" i="2"/>
  <c r="Q640" i="2" s="1"/>
  <c r="R640" i="2"/>
  <c r="P641" i="2"/>
  <c r="Q641" i="2" s="1"/>
  <c r="R641" i="2"/>
  <c r="P642" i="2"/>
  <c r="Q642" i="2" s="1"/>
  <c r="R642" i="2"/>
  <c r="P643" i="2"/>
  <c r="Q643" i="2" s="1"/>
  <c r="R643" i="2"/>
  <c r="P644" i="2"/>
  <c r="Q644" i="2" s="1"/>
  <c r="R644" i="2"/>
  <c r="P645" i="2"/>
  <c r="Q645" i="2" s="1"/>
  <c r="R645" i="2"/>
  <c r="P646" i="2"/>
  <c r="Q646" i="2" s="1"/>
  <c r="R646" i="2"/>
  <c r="P647" i="2"/>
  <c r="Q647" i="2" s="1"/>
  <c r="R647" i="2"/>
  <c r="P648" i="2"/>
  <c r="Q648" i="2" s="1"/>
  <c r="R648" i="2"/>
  <c r="P649" i="2"/>
  <c r="Q649" i="2" s="1"/>
  <c r="R649" i="2"/>
  <c r="P650" i="2"/>
  <c r="Q650" i="2" s="1"/>
  <c r="R650" i="2"/>
  <c r="P651" i="2"/>
  <c r="Q651" i="2" s="1"/>
  <c r="R651" i="2"/>
  <c r="P652" i="2"/>
  <c r="Q652" i="2" s="1"/>
  <c r="R652" i="2"/>
  <c r="P653" i="2"/>
  <c r="Q653" i="2" s="1"/>
  <c r="R653" i="2"/>
  <c r="P654" i="2"/>
  <c r="Q654" i="2" s="1"/>
  <c r="R654" i="2"/>
  <c r="P655" i="2"/>
  <c r="Q655" i="2" s="1"/>
  <c r="R655" i="2"/>
  <c r="P656" i="2"/>
  <c r="Q656" i="2" s="1"/>
  <c r="R656" i="2"/>
  <c r="P657" i="2"/>
  <c r="Q657" i="2" s="1"/>
  <c r="R657" i="2"/>
  <c r="P658" i="2"/>
  <c r="Q658" i="2" s="1"/>
  <c r="R658" i="2"/>
  <c r="P659" i="2"/>
  <c r="Q659" i="2" s="1"/>
  <c r="R659" i="2"/>
  <c r="P660" i="2"/>
  <c r="Q660" i="2" s="1"/>
  <c r="R660" i="2"/>
  <c r="P661" i="2"/>
  <c r="Q661" i="2" s="1"/>
  <c r="R661" i="2"/>
  <c r="P662" i="2"/>
  <c r="Q662" i="2" s="1"/>
  <c r="R662" i="2"/>
  <c r="P663" i="2"/>
  <c r="Q663" i="2" s="1"/>
  <c r="R663" i="2"/>
  <c r="P664" i="2"/>
  <c r="Q664" i="2" s="1"/>
  <c r="R664" i="2"/>
  <c r="P665" i="2"/>
  <c r="Q665" i="2" s="1"/>
  <c r="R665" i="2"/>
  <c r="P666" i="2"/>
  <c r="Q666" i="2" s="1"/>
  <c r="R666" i="2"/>
  <c r="P667" i="2"/>
  <c r="Q667" i="2" s="1"/>
  <c r="R667" i="2"/>
  <c r="P668" i="2"/>
  <c r="Q668" i="2" s="1"/>
  <c r="R668" i="2"/>
  <c r="P669" i="2"/>
  <c r="Q669" i="2" s="1"/>
  <c r="R669" i="2"/>
  <c r="P670" i="2"/>
  <c r="Q670" i="2" s="1"/>
  <c r="R670" i="2"/>
  <c r="P671" i="2"/>
  <c r="Q671" i="2" s="1"/>
  <c r="R671" i="2"/>
  <c r="P672" i="2"/>
  <c r="Q672" i="2" s="1"/>
  <c r="R672" i="2"/>
  <c r="P673" i="2"/>
  <c r="Q673" i="2" s="1"/>
  <c r="R673" i="2"/>
  <c r="P674" i="2"/>
  <c r="Q674" i="2" s="1"/>
  <c r="R674" i="2"/>
  <c r="P675" i="2"/>
  <c r="Q675" i="2" s="1"/>
  <c r="R675" i="2"/>
  <c r="P676" i="2"/>
  <c r="Q676" i="2" s="1"/>
  <c r="R676" i="2"/>
  <c r="P677" i="2"/>
  <c r="Q677" i="2" s="1"/>
  <c r="R677" i="2"/>
  <c r="P678" i="2"/>
  <c r="Q678" i="2" s="1"/>
  <c r="R678" i="2"/>
  <c r="P679" i="2"/>
  <c r="Q679" i="2" s="1"/>
  <c r="R679" i="2"/>
  <c r="P680" i="2"/>
  <c r="Q680" i="2" s="1"/>
  <c r="R680" i="2"/>
  <c r="P681" i="2"/>
  <c r="Q681" i="2" s="1"/>
  <c r="R681" i="2"/>
  <c r="P682" i="2"/>
  <c r="Q682" i="2" s="1"/>
  <c r="R682" i="2"/>
  <c r="P683" i="2"/>
  <c r="Q683" i="2" s="1"/>
  <c r="R683" i="2"/>
  <c r="P684" i="2"/>
  <c r="Q684" i="2" s="1"/>
  <c r="R684" i="2"/>
  <c r="P685" i="2"/>
  <c r="Q685" i="2" s="1"/>
  <c r="R685" i="2"/>
  <c r="P686" i="2"/>
  <c r="Q686" i="2" s="1"/>
  <c r="R686" i="2"/>
  <c r="P687" i="2"/>
  <c r="Q687" i="2" s="1"/>
  <c r="R687" i="2"/>
  <c r="P688" i="2"/>
  <c r="Q688" i="2" s="1"/>
  <c r="R688" i="2"/>
  <c r="P689" i="2"/>
  <c r="Q689" i="2" s="1"/>
  <c r="R689" i="2"/>
  <c r="P690" i="2"/>
  <c r="Q690" i="2" s="1"/>
  <c r="R690" i="2"/>
  <c r="P691" i="2"/>
  <c r="Q691" i="2" s="1"/>
  <c r="R691" i="2"/>
  <c r="P692" i="2"/>
  <c r="Q692" i="2" s="1"/>
  <c r="R692" i="2"/>
  <c r="P693" i="2"/>
  <c r="Q693" i="2" s="1"/>
  <c r="R693" i="2"/>
  <c r="P694" i="2"/>
  <c r="Q694" i="2" s="1"/>
  <c r="R694" i="2"/>
  <c r="P695" i="2"/>
  <c r="Q695" i="2" s="1"/>
  <c r="R695" i="2"/>
  <c r="P696" i="2"/>
  <c r="Q696" i="2" s="1"/>
  <c r="R696" i="2"/>
  <c r="P697" i="2"/>
  <c r="Q697" i="2" s="1"/>
  <c r="R697" i="2"/>
  <c r="P698" i="2"/>
  <c r="Q698" i="2" s="1"/>
  <c r="R698" i="2"/>
  <c r="P699" i="2"/>
  <c r="Q699" i="2" s="1"/>
  <c r="R699" i="2"/>
  <c r="P700" i="2"/>
  <c r="Q700" i="2" s="1"/>
  <c r="R700" i="2"/>
  <c r="P701" i="2"/>
  <c r="Q701" i="2" s="1"/>
  <c r="R701" i="2"/>
  <c r="P702" i="2"/>
  <c r="Q702" i="2" s="1"/>
  <c r="R702" i="2"/>
  <c r="P703" i="2"/>
  <c r="Q703" i="2" s="1"/>
  <c r="R703" i="2"/>
  <c r="P704" i="2"/>
  <c r="Q704" i="2" s="1"/>
  <c r="R704" i="2"/>
  <c r="P705" i="2"/>
  <c r="Q705" i="2" s="1"/>
  <c r="R705" i="2"/>
  <c r="P706" i="2"/>
  <c r="Q706" i="2" s="1"/>
  <c r="R706" i="2"/>
  <c r="P707" i="2"/>
  <c r="Q707" i="2" s="1"/>
  <c r="R707" i="2"/>
  <c r="P708" i="2"/>
  <c r="Q708" i="2" s="1"/>
  <c r="R708" i="2"/>
  <c r="P709" i="2"/>
  <c r="Q709" i="2" s="1"/>
  <c r="R709" i="2"/>
  <c r="P710" i="2"/>
  <c r="Q710" i="2" s="1"/>
  <c r="R710" i="2"/>
  <c r="P711" i="2"/>
  <c r="Q711" i="2" s="1"/>
  <c r="R711" i="2"/>
  <c r="P712" i="2"/>
  <c r="Q712" i="2" s="1"/>
  <c r="R712" i="2"/>
  <c r="P713" i="2"/>
  <c r="Q713" i="2" s="1"/>
  <c r="R713" i="2"/>
  <c r="P714" i="2"/>
  <c r="Q714" i="2" s="1"/>
  <c r="R714" i="2"/>
  <c r="P715" i="2"/>
  <c r="Q715" i="2" s="1"/>
  <c r="R715" i="2"/>
  <c r="P716" i="2"/>
  <c r="Q716" i="2" s="1"/>
  <c r="R716" i="2"/>
  <c r="P717" i="2"/>
  <c r="Q717" i="2" s="1"/>
  <c r="R717" i="2"/>
  <c r="P718" i="2"/>
  <c r="Q718" i="2" s="1"/>
  <c r="R718" i="2"/>
  <c r="P719" i="2"/>
  <c r="Q719" i="2" s="1"/>
  <c r="R719" i="2"/>
  <c r="P720" i="2"/>
  <c r="Q720" i="2" s="1"/>
  <c r="R720" i="2"/>
  <c r="P721" i="2"/>
  <c r="Q721" i="2" s="1"/>
  <c r="R721" i="2"/>
  <c r="P722" i="2"/>
  <c r="Q722" i="2" s="1"/>
  <c r="R722" i="2"/>
  <c r="P723" i="2"/>
  <c r="Q723" i="2" s="1"/>
  <c r="R723" i="2"/>
  <c r="P724" i="2"/>
  <c r="Q724" i="2" s="1"/>
  <c r="R724" i="2"/>
  <c r="P725" i="2"/>
  <c r="Q725" i="2" s="1"/>
  <c r="R725" i="2"/>
  <c r="P726" i="2"/>
  <c r="Q726" i="2" s="1"/>
  <c r="R726" i="2"/>
  <c r="P727" i="2"/>
  <c r="Q727" i="2" s="1"/>
  <c r="R727" i="2"/>
  <c r="P728" i="2"/>
  <c r="Q728" i="2" s="1"/>
  <c r="R728" i="2"/>
  <c r="P729" i="2"/>
  <c r="Q729" i="2" s="1"/>
  <c r="R729" i="2"/>
  <c r="P730" i="2"/>
  <c r="Q730" i="2" s="1"/>
  <c r="R730" i="2"/>
  <c r="P731" i="2"/>
  <c r="Q731" i="2" s="1"/>
  <c r="R731" i="2"/>
  <c r="P732" i="2"/>
  <c r="Q732" i="2" s="1"/>
  <c r="R732" i="2"/>
  <c r="P733" i="2"/>
  <c r="Q733" i="2" s="1"/>
  <c r="R733" i="2"/>
  <c r="P734" i="2"/>
  <c r="Q734" i="2" s="1"/>
  <c r="R734" i="2"/>
  <c r="P735" i="2"/>
  <c r="Q735" i="2" s="1"/>
  <c r="R735" i="2"/>
  <c r="P736" i="2"/>
  <c r="Q736" i="2" s="1"/>
  <c r="R736" i="2"/>
  <c r="P737" i="2"/>
  <c r="Q737" i="2" s="1"/>
  <c r="R737" i="2"/>
  <c r="P738" i="2"/>
  <c r="Q738" i="2" s="1"/>
  <c r="R738" i="2"/>
  <c r="P739" i="2"/>
  <c r="Q739" i="2" s="1"/>
  <c r="R739" i="2"/>
  <c r="P740" i="2"/>
  <c r="Q740" i="2" s="1"/>
  <c r="R740" i="2"/>
  <c r="P741" i="2"/>
  <c r="Q741" i="2" s="1"/>
  <c r="R741" i="2"/>
  <c r="P742" i="2"/>
  <c r="Q742" i="2" s="1"/>
  <c r="R742" i="2"/>
  <c r="P743" i="2"/>
  <c r="Q743" i="2" s="1"/>
  <c r="R743" i="2"/>
  <c r="P744" i="2"/>
  <c r="Q744" i="2" s="1"/>
  <c r="R744" i="2"/>
  <c r="P745" i="2"/>
  <c r="Q745" i="2" s="1"/>
  <c r="R745" i="2"/>
  <c r="P746" i="2"/>
  <c r="Q746" i="2" s="1"/>
  <c r="R746" i="2"/>
  <c r="P747" i="2"/>
  <c r="Q747" i="2" s="1"/>
  <c r="R747" i="2"/>
  <c r="P748" i="2"/>
  <c r="Q748" i="2" s="1"/>
  <c r="R748" i="2"/>
  <c r="P749" i="2"/>
  <c r="Q749" i="2" s="1"/>
  <c r="R749" i="2"/>
  <c r="P750" i="2"/>
  <c r="Q750" i="2" s="1"/>
  <c r="R750" i="2"/>
  <c r="P751" i="2"/>
  <c r="Q751" i="2" s="1"/>
  <c r="R751" i="2"/>
  <c r="P752" i="2"/>
  <c r="Q752" i="2" s="1"/>
  <c r="R752" i="2"/>
  <c r="P753" i="2"/>
  <c r="Q753" i="2" s="1"/>
  <c r="R753" i="2"/>
  <c r="P754" i="2"/>
  <c r="Q754" i="2" s="1"/>
  <c r="R754" i="2"/>
  <c r="P755" i="2"/>
  <c r="Q755" i="2" s="1"/>
  <c r="R755" i="2"/>
  <c r="P756" i="2"/>
  <c r="Q756" i="2" s="1"/>
  <c r="R756" i="2"/>
  <c r="P757" i="2"/>
  <c r="Q757" i="2" s="1"/>
  <c r="R757" i="2"/>
  <c r="P758" i="2"/>
  <c r="Q758" i="2" s="1"/>
  <c r="R758" i="2"/>
  <c r="P759" i="2"/>
  <c r="Q759" i="2" s="1"/>
  <c r="R759" i="2"/>
  <c r="P760" i="2"/>
  <c r="Q760" i="2" s="1"/>
  <c r="R760" i="2"/>
  <c r="P761" i="2"/>
  <c r="Q761" i="2" s="1"/>
  <c r="R761" i="2"/>
  <c r="P762" i="2"/>
  <c r="Q762" i="2" s="1"/>
  <c r="R762" i="2"/>
  <c r="P763" i="2"/>
  <c r="Q763" i="2" s="1"/>
  <c r="R763" i="2"/>
  <c r="P764" i="2"/>
  <c r="Q764" i="2" s="1"/>
  <c r="R764" i="2"/>
  <c r="P765" i="2"/>
  <c r="Q765" i="2" s="1"/>
  <c r="R765" i="2"/>
  <c r="P766" i="2"/>
  <c r="Q766" i="2" s="1"/>
  <c r="R766" i="2"/>
  <c r="P767" i="2"/>
  <c r="Q767" i="2" s="1"/>
  <c r="R767" i="2"/>
  <c r="P768" i="2"/>
  <c r="Q768" i="2" s="1"/>
  <c r="R768" i="2"/>
  <c r="P769" i="2"/>
  <c r="Q769" i="2" s="1"/>
  <c r="R769" i="2"/>
  <c r="P770" i="2"/>
  <c r="Q770" i="2" s="1"/>
  <c r="R770" i="2"/>
  <c r="P771" i="2"/>
  <c r="Q771" i="2" s="1"/>
  <c r="R771" i="2"/>
  <c r="P772" i="2"/>
  <c r="Q772" i="2" s="1"/>
  <c r="R772" i="2"/>
  <c r="P773" i="2"/>
  <c r="Q773" i="2" s="1"/>
  <c r="R773" i="2"/>
  <c r="P774" i="2"/>
  <c r="Q774" i="2" s="1"/>
  <c r="R774" i="2"/>
  <c r="P775" i="2"/>
  <c r="Q775" i="2" s="1"/>
  <c r="R775" i="2"/>
  <c r="P776" i="2"/>
  <c r="Q776" i="2" s="1"/>
  <c r="R776" i="2"/>
  <c r="P777" i="2"/>
  <c r="Q777" i="2" s="1"/>
  <c r="R777" i="2"/>
  <c r="P778" i="2"/>
  <c r="Q778" i="2" s="1"/>
  <c r="R778" i="2"/>
  <c r="P779" i="2"/>
  <c r="Q779" i="2" s="1"/>
  <c r="R779" i="2"/>
  <c r="P780" i="2"/>
  <c r="Q780" i="2" s="1"/>
  <c r="R780" i="2"/>
  <c r="P781" i="2"/>
  <c r="Q781" i="2" s="1"/>
  <c r="R781" i="2"/>
  <c r="P782" i="2"/>
  <c r="Q782" i="2" s="1"/>
  <c r="R782" i="2"/>
  <c r="P783" i="2"/>
  <c r="Q783" i="2" s="1"/>
  <c r="R783" i="2"/>
  <c r="P784" i="2"/>
  <c r="Q784" i="2" s="1"/>
  <c r="R784" i="2"/>
  <c r="P785" i="2"/>
  <c r="Q785" i="2" s="1"/>
  <c r="R785" i="2"/>
  <c r="P786" i="2"/>
  <c r="Q786" i="2" s="1"/>
  <c r="R786" i="2"/>
  <c r="P787" i="2"/>
  <c r="Q787" i="2" s="1"/>
  <c r="R787" i="2"/>
  <c r="P788" i="2"/>
  <c r="Q788" i="2" s="1"/>
  <c r="R788" i="2"/>
  <c r="P789" i="2"/>
  <c r="Q789" i="2" s="1"/>
  <c r="R789" i="2"/>
  <c r="P790" i="2"/>
  <c r="Q790" i="2" s="1"/>
  <c r="R790" i="2"/>
  <c r="P791" i="2"/>
  <c r="Q791" i="2" s="1"/>
  <c r="R791" i="2"/>
  <c r="P792" i="2"/>
  <c r="Q792" i="2" s="1"/>
  <c r="R792" i="2"/>
  <c r="P793" i="2"/>
  <c r="Q793" i="2" s="1"/>
  <c r="R793" i="2"/>
  <c r="P794" i="2"/>
  <c r="Q794" i="2" s="1"/>
  <c r="R794" i="2"/>
  <c r="P795" i="2"/>
  <c r="Q795" i="2" s="1"/>
  <c r="R795" i="2"/>
  <c r="P796" i="2"/>
  <c r="Q796" i="2" s="1"/>
  <c r="R796" i="2"/>
  <c r="P797" i="2"/>
  <c r="Q797" i="2" s="1"/>
  <c r="R797" i="2"/>
  <c r="P798" i="2"/>
  <c r="Q798" i="2" s="1"/>
  <c r="R798" i="2"/>
  <c r="P799" i="2"/>
  <c r="Q799" i="2" s="1"/>
  <c r="R799" i="2"/>
  <c r="P800" i="2"/>
  <c r="Q800" i="2" s="1"/>
  <c r="R800" i="2"/>
  <c r="P801" i="2"/>
  <c r="Q801" i="2" s="1"/>
  <c r="R801" i="2"/>
  <c r="P802" i="2"/>
  <c r="Q802" i="2" s="1"/>
  <c r="R802" i="2"/>
  <c r="P803" i="2"/>
  <c r="Q803" i="2" s="1"/>
  <c r="R803" i="2"/>
  <c r="P804" i="2"/>
  <c r="Q804" i="2" s="1"/>
  <c r="R804" i="2"/>
  <c r="P805" i="2"/>
  <c r="Q805" i="2" s="1"/>
  <c r="R805" i="2"/>
  <c r="P806" i="2"/>
  <c r="Q806" i="2" s="1"/>
  <c r="R806" i="2"/>
  <c r="P807" i="2"/>
  <c r="Q807" i="2" s="1"/>
  <c r="R807" i="2"/>
  <c r="P808" i="2"/>
  <c r="Q808" i="2" s="1"/>
  <c r="R808" i="2"/>
  <c r="P809" i="2"/>
  <c r="Q809" i="2" s="1"/>
  <c r="R809" i="2"/>
  <c r="P810" i="2"/>
  <c r="Q810" i="2" s="1"/>
  <c r="R810" i="2"/>
  <c r="P811" i="2"/>
  <c r="Q811" i="2" s="1"/>
  <c r="R811" i="2"/>
  <c r="P812" i="2"/>
  <c r="Q812" i="2" s="1"/>
  <c r="R812" i="2"/>
  <c r="P813" i="2"/>
  <c r="Q813" i="2" s="1"/>
  <c r="R813" i="2"/>
  <c r="P814" i="2"/>
  <c r="Q814" i="2" s="1"/>
  <c r="R814" i="2"/>
  <c r="P815" i="2"/>
  <c r="Q815" i="2" s="1"/>
  <c r="R815" i="2"/>
  <c r="P816" i="2"/>
  <c r="Q816" i="2" s="1"/>
  <c r="R816" i="2"/>
  <c r="P817" i="2"/>
  <c r="Q817" i="2" s="1"/>
  <c r="R817" i="2"/>
  <c r="P818" i="2"/>
  <c r="Q818" i="2" s="1"/>
  <c r="R818" i="2"/>
  <c r="P819" i="2"/>
  <c r="Q819" i="2" s="1"/>
  <c r="R819" i="2"/>
  <c r="P820" i="2"/>
  <c r="Q820" i="2" s="1"/>
  <c r="R820" i="2"/>
  <c r="P821" i="2"/>
  <c r="Q821" i="2" s="1"/>
  <c r="R821" i="2"/>
  <c r="P822" i="2"/>
  <c r="Q822" i="2" s="1"/>
  <c r="R822" i="2"/>
  <c r="P823" i="2"/>
  <c r="Q823" i="2" s="1"/>
  <c r="R823" i="2"/>
  <c r="P824" i="2"/>
  <c r="Q824" i="2" s="1"/>
  <c r="R824" i="2"/>
  <c r="P825" i="2"/>
  <c r="Q825" i="2" s="1"/>
  <c r="R825" i="2"/>
  <c r="P826" i="2"/>
  <c r="Q826" i="2" s="1"/>
  <c r="R826" i="2"/>
  <c r="P827" i="2"/>
  <c r="Q827" i="2" s="1"/>
  <c r="R827" i="2"/>
  <c r="P828" i="2"/>
  <c r="Q828" i="2" s="1"/>
  <c r="R828" i="2"/>
  <c r="P829" i="2"/>
  <c r="Q829" i="2" s="1"/>
  <c r="R829" i="2"/>
  <c r="P830" i="2"/>
  <c r="Q830" i="2" s="1"/>
  <c r="R830" i="2"/>
  <c r="P831" i="2"/>
  <c r="Q831" i="2" s="1"/>
  <c r="R831" i="2"/>
  <c r="P832" i="2"/>
  <c r="Q832" i="2" s="1"/>
  <c r="R832" i="2"/>
  <c r="P833" i="2"/>
  <c r="Q833" i="2" s="1"/>
  <c r="R833" i="2"/>
  <c r="P834" i="2"/>
  <c r="Q834" i="2" s="1"/>
  <c r="R834" i="2"/>
  <c r="P835" i="2"/>
  <c r="Q835" i="2" s="1"/>
  <c r="R835" i="2"/>
  <c r="P836" i="2"/>
  <c r="Q836" i="2" s="1"/>
  <c r="R836" i="2"/>
  <c r="P837" i="2"/>
  <c r="Q837" i="2" s="1"/>
  <c r="R837" i="2"/>
  <c r="P838" i="2"/>
  <c r="Q838" i="2" s="1"/>
  <c r="R838" i="2"/>
  <c r="P839" i="2"/>
  <c r="Q839" i="2" s="1"/>
  <c r="R839" i="2"/>
  <c r="P840" i="2"/>
  <c r="Q840" i="2" s="1"/>
  <c r="R840" i="2"/>
  <c r="P841" i="2"/>
  <c r="Q841" i="2" s="1"/>
  <c r="R841" i="2"/>
  <c r="P842" i="2"/>
  <c r="Q842" i="2" s="1"/>
  <c r="R842" i="2"/>
  <c r="P843" i="2"/>
  <c r="Q843" i="2" s="1"/>
  <c r="R843" i="2"/>
  <c r="P844" i="2"/>
  <c r="Q844" i="2" s="1"/>
  <c r="R844" i="2"/>
  <c r="P845" i="2"/>
  <c r="Q845" i="2" s="1"/>
  <c r="R845" i="2"/>
  <c r="P846" i="2"/>
  <c r="Q846" i="2" s="1"/>
  <c r="R846" i="2"/>
  <c r="P847" i="2"/>
  <c r="Q847" i="2" s="1"/>
  <c r="R847" i="2"/>
  <c r="P848" i="2"/>
  <c r="Q848" i="2" s="1"/>
  <c r="R848" i="2"/>
  <c r="P849" i="2"/>
  <c r="Q849" i="2" s="1"/>
  <c r="R849" i="2"/>
  <c r="P850" i="2"/>
  <c r="Q850" i="2" s="1"/>
  <c r="R850" i="2"/>
  <c r="P851" i="2"/>
  <c r="Q851" i="2" s="1"/>
  <c r="R851" i="2"/>
  <c r="P852" i="2"/>
  <c r="Q852" i="2" s="1"/>
  <c r="R852" i="2"/>
  <c r="P853" i="2"/>
  <c r="Q853" i="2" s="1"/>
  <c r="R853" i="2"/>
  <c r="P854" i="2"/>
  <c r="Q854" i="2" s="1"/>
  <c r="R854" i="2"/>
  <c r="P855" i="2"/>
  <c r="Q855" i="2" s="1"/>
  <c r="R855" i="2"/>
  <c r="P856" i="2"/>
  <c r="Q856" i="2" s="1"/>
  <c r="R856" i="2"/>
  <c r="P857" i="2"/>
  <c r="Q857" i="2" s="1"/>
  <c r="R857" i="2"/>
  <c r="P858" i="2"/>
  <c r="Q858" i="2" s="1"/>
  <c r="R858" i="2"/>
  <c r="P859" i="2"/>
  <c r="Q859" i="2" s="1"/>
  <c r="R859" i="2"/>
  <c r="P860" i="2"/>
  <c r="Q860" i="2" s="1"/>
  <c r="R860" i="2"/>
  <c r="P861" i="2"/>
  <c r="Q861" i="2" s="1"/>
  <c r="R861" i="2"/>
  <c r="P862" i="2"/>
  <c r="Q862" i="2" s="1"/>
  <c r="R862" i="2"/>
  <c r="P863" i="2"/>
  <c r="Q863" i="2" s="1"/>
  <c r="R863" i="2"/>
  <c r="P864" i="2"/>
  <c r="Q864" i="2" s="1"/>
  <c r="R864" i="2"/>
  <c r="P865" i="2"/>
  <c r="Q865" i="2" s="1"/>
  <c r="R865" i="2"/>
  <c r="P866" i="2"/>
  <c r="Q866" i="2" s="1"/>
  <c r="R866" i="2"/>
  <c r="P867" i="2"/>
  <c r="Q867" i="2" s="1"/>
  <c r="R867" i="2"/>
  <c r="P868" i="2"/>
  <c r="Q868" i="2" s="1"/>
  <c r="R868" i="2"/>
  <c r="P869" i="2"/>
  <c r="Q869" i="2" s="1"/>
  <c r="R869" i="2"/>
  <c r="P870" i="2"/>
  <c r="Q870" i="2" s="1"/>
  <c r="R870" i="2"/>
  <c r="P871" i="2"/>
  <c r="Q871" i="2" s="1"/>
  <c r="R871" i="2"/>
  <c r="P872" i="2"/>
  <c r="Q872" i="2" s="1"/>
  <c r="R872" i="2"/>
  <c r="P873" i="2"/>
  <c r="Q873" i="2" s="1"/>
  <c r="R873" i="2"/>
  <c r="P874" i="2"/>
  <c r="Q874" i="2" s="1"/>
  <c r="R874" i="2"/>
  <c r="P875" i="2"/>
  <c r="Q875" i="2" s="1"/>
  <c r="R875" i="2"/>
  <c r="P876" i="2"/>
  <c r="Q876" i="2" s="1"/>
  <c r="R876" i="2"/>
  <c r="P877" i="2"/>
  <c r="Q877" i="2" s="1"/>
  <c r="R877" i="2"/>
  <c r="P878" i="2"/>
  <c r="Q878" i="2" s="1"/>
  <c r="R878" i="2"/>
  <c r="P879" i="2"/>
  <c r="Q879" i="2" s="1"/>
  <c r="R879" i="2"/>
  <c r="P880" i="2"/>
  <c r="Q880" i="2" s="1"/>
  <c r="R880" i="2"/>
  <c r="P881" i="2"/>
  <c r="Q881" i="2" s="1"/>
  <c r="R881" i="2"/>
  <c r="P882" i="2"/>
  <c r="Q882" i="2" s="1"/>
  <c r="R882" i="2"/>
  <c r="P883" i="2"/>
  <c r="Q883" i="2" s="1"/>
  <c r="R883" i="2"/>
  <c r="P884" i="2"/>
  <c r="Q884" i="2" s="1"/>
  <c r="R884" i="2"/>
  <c r="P885" i="2"/>
  <c r="Q885" i="2" s="1"/>
  <c r="R885" i="2"/>
  <c r="P886" i="2"/>
  <c r="Q886" i="2" s="1"/>
  <c r="R886" i="2"/>
  <c r="P887" i="2"/>
  <c r="Q887" i="2" s="1"/>
  <c r="R887" i="2"/>
  <c r="P888" i="2"/>
  <c r="Q888" i="2" s="1"/>
  <c r="R888" i="2"/>
  <c r="P889" i="2"/>
  <c r="Q889" i="2" s="1"/>
  <c r="R889" i="2"/>
  <c r="P890" i="2"/>
  <c r="Q890" i="2" s="1"/>
  <c r="R890" i="2"/>
  <c r="P891" i="2"/>
  <c r="Q891" i="2" s="1"/>
  <c r="R891" i="2"/>
  <c r="P892" i="2"/>
  <c r="Q892" i="2" s="1"/>
  <c r="R892" i="2"/>
  <c r="P893" i="2"/>
  <c r="Q893" i="2" s="1"/>
  <c r="R893" i="2"/>
  <c r="P894" i="2"/>
  <c r="Q894" i="2" s="1"/>
  <c r="R894" i="2"/>
  <c r="P895" i="2"/>
  <c r="Q895" i="2" s="1"/>
  <c r="R895" i="2"/>
  <c r="P896" i="2"/>
  <c r="Q896" i="2" s="1"/>
  <c r="R896" i="2"/>
  <c r="P897" i="2"/>
  <c r="Q897" i="2" s="1"/>
  <c r="R897" i="2"/>
  <c r="P898" i="2"/>
  <c r="Q898" i="2" s="1"/>
  <c r="R898" i="2"/>
  <c r="P899" i="2"/>
  <c r="Q899" i="2" s="1"/>
  <c r="R899" i="2"/>
  <c r="P900" i="2"/>
  <c r="Q900" i="2" s="1"/>
  <c r="R900" i="2"/>
  <c r="P901" i="2"/>
  <c r="Q901" i="2" s="1"/>
  <c r="R901" i="2"/>
  <c r="P902" i="2"/>
  <c r="Q902" i="2" s="1"/>
  <c r="R902" i="2"/>
  <c r="P903" i="2"/>
  <c r="Q903" i="2" s="1"/>
  <c r="R903" i="2"/>
  <c r="P904" i="2"/>
  <c r="Q904" i="2" s="1"/>
  <c r="R904" i="2"/>
  <c r="P905" i="2"/>
  <c r="Q905" i="2" s="1"/>
  <c r="R905" i="2"/>
  <c r="P906" i="2"/>
  <c r="Q906" i="2" s="1"/>
  <c r="R906" i="2"/>
  <c r="P907" i="2"/>
  <c r="Q907" i="2" s="1"/>
  <c r="R907" i="2"/>
  <c r="P908" i="2"/>
  <c r="Q908" i="2" s="1"/>
  <c r="R908" i="2"/>
  <c r="P909" i="2"/>
  <c r="Q909" i="2" s="1"/>
  <c r="R909" i="2"/>
  <c r="P910" i="2"/>
  <c r="Q910" i="2" s="1"/>
  <c r="R910" i="2"/>
  <c r="P911" i="2"/>
  <c r="Q911" i="2" s="1"/>
  <c r="R911" i="2"/>
  <c r="P912" i="2"/>
  <c r="Q912" i="2" s="1"/>
  <c r="R912" i="2"/>
  <c r="P913" i="2"/>
  <c r="Q913" i="2" s="1"/>
  <c r="R913" i="2"/>
  <c r="P914" i="2"/>
  <c r="Q914" i="2" s="1"/>
  <c r="R914" i="2"/>
  <c r="P915" i="2"/>
  <c r="Q915" i="2" s="1"/>
  <c r="R915" i="2"/>
  <c r="P916" i="2"/>
  <c r="Q916" i="2" s="1"/>
  <c r="R916" i="2"/>
  <c r="P917" i="2"/>
  <c r="Q917" i="2" s="1"/>
  <c r="R917" i="2"/>
  <c r="P918" i="2"/>
  <c r="Q918" i="2" s="1"/>
  <c r="R918" i="2"/>
  <c r="P919" i="2"/>
  <c r="Q919" i="2" s="1"/>
  <c r="R919" i="2"/>
  <c r="P920" i="2"/>
  <c r="Q920" i="2" s="1"/>
  <c r="R920" i="2"/>
  <c r="P921" i="2"/>
  <c r="Q921" i="2" s="1"/>
  <c r="R921" i="2"/>
  <c r="P922" i="2"/>
  <c r="Q922" i="2" s="1"/>
  <c r="R922" i="2"/>
  <c r="P923" i="2"/>
  <c r="Q923" i="2" s="1"/>
  <c r="R923" i="2"/>
  <c r="P924" i="2"/>
  <c r="Q924" i="2" s="1"/>
  <c r="R924" i="2"/>
  <c r="P925" i="2"/>
  <c r="Q925" i="2" s="1"/>
  <c r="R925" i="2"/>
  <c r="P926" i="2"/>
  <c r="Q926" i="2" s="1"/>
  <c r="R926" i="2"/>
  <c r="P927" i="2"/>
  <c r="Q927" i="2" s="1"/>
  <c r="R927" i="2"/>
  <c r="P928" i="2"/>
  <c r="Q928" i="2" s="1"/>
  <c r="R928" i="2"/>
  <c r="P929" i="2"/>
  <c r="Q929" i="2" s="1"/>
  <c r="R929" i="2"/>
  <c r="P930" i="2"/>
  <c r="Q930" i="2" s="1"/>
  <c r="R930" i="2"/>
  <c r="P931" i="2"/>
  <c r="Q931" i="2" s="1"/>
  <c r="R931" i="2"/>
  <c r="P932" i="2"/>
  <c r="Q932" i="2" s="1"/>
  <c r="R932" i="2"/>
  <c r="P933" i="2"/>
  <c r="Q933" i="2" s="1"/>
  <c r="R933" i="2"/>
  <c r="P934" i="2"/>
  <c r="Q934" i="2" s="1"/>
  <c r="R934" i="2"/>
  <c r="P935" i="2"/>
  <c r="Q935" i="2" s="1"/>
  <c r="R935" i="2"/>
  <c r="P936" i="2"/>
  <c r="Q936" i="2" s="1"/>
  <c r="R936" i="2"/>
  <c r="P937" i="2"/>
  <c r="Q937" i="2" s="1"/>
  <c r="R937" i="2"/>
  <c r="P938" i="2"/>
  <c r="Q938" i="2" s="1"/>
  <c r="R938" i="2"/>
  <c r="P939" i="2"/>
  <c r="Q939" i="2" s="1"/>
  <c r="R939" i="2"/>
  <c r="P940" i="2"/>
  <c r="Q940" i="2" s="1"/>
  <c r="R940" i="2"/>
  <c r="P941" i="2"/>
  <c r="Q941" i="2" s="1"/>
  <c r="R941" i="2"/>
  <c r="P942" i="2"/>
  <c r="Q942" i="2" s="1"/>
  <c r="R942" i="2"/>
  <c r="P943" i="2"/>
  <c r="Q943" i="2" s="1"/>
  <c r="R943" i="2"/>
  <c r="P944" i="2"/>
  <c r="Q944" i="2" s="1"/>
  <c r="R944" i="2"/>
  <c r="P945" i="2"/>
  <c r="Q945" i="2" s="1"/>
  <c r="R945" i="2"/>
  <c r="P946" i="2"/>
  <c r="Q946" i="2" s="1"/>
  <c r="R946" i="2"/>
  <c r="P947" i="2"/>
  <c r="Q947" i="2" s="1"/>
  <c r="R947" i="2"/>
  <c r="P948" i="2"/>
  <c r="Q948" i="2" s="1"/>
  <c r="R948" i="2"/>
  <c r="P949" i="2"/>
  <c r="Q949" i="2" s="1"/>
  <c r="R949" i="2"/>
  <c r="P950" i="2"/>
  <c r="Q950" i="2" s="1"/>
  <c r="R950" i="2"/>
  <c r="P951" i="2"/>
  <c r="Q951" i="2" s="1"/>
  <c r="R951" i="2"/>
  <c r="P952" i="2"/>
  <c r="Q952" i="2" s="1"/>
  <c r="R952" i="2"/>
  <c r="P953" i="2"/>
  <c r="Q953" i="2" s="1"/>
  <c r="R953" i="2"/>
  <c r="P954" i="2"/>
  <c r="Q954" i="2" s="1"/>
  <c r="R954" i="2"/>
  <c r="P955" i="2"/>
  <c r="Q955" i="2" s="1"/>
  <c r="R955" i="2"/>
  <c r="P956" i="2"/>
  <c r="Q956" i="2" s="1"/>
  <c r="R956" i="2"/>
  <c r="P957" i="2"/>
  <c r="Q957" i="2" s="1"/>
  <c r="R957" i="2"/>
  <c r="P958" i="2"/>
  <c r="Q958" i="2" s="1"/>
  <c r="R958" i="2"/>
  <c r="P959" i="2"/>
  <c r="Q959" i="2" s="1"/>
  <c r="R959" i="2"/>
  <c r="P960" i="2"/>
  <c r="Q960" i="2" s="1"/>
  <c r="R960" i="2"/>
  <c r="P961" i="2"/>
  <c r="Q961" i="2" s="1"/>
  <c r="R961" i="2"/>
  <c r="P962" i="2"/>
  <c r="Q962" i="2" s="1"/>
  <c r="R962" i="2"/>
  <c r="P963" i="2"/>
  <c r="Q963" i="2" s="1"/>
  <c r="R963" i="2"/>
  <c r="P964" i="2"/>
  <c r="Q964" i="2" s="1"/>
  <c r="R964" i="2"/>
  <c r="P965" i="2"/>
  <c r="Q965" i="2" s="1"/>
  <c r="R965" i="2"/>
  <c r="P966" i="2"/>
  <c r="Q966" i="2" s="1"/>
  <c r="R966" i="2"/>
  <c r="P967" i="2"/>
  <c r="Q967" i="2" s="1"/>
  <c r="R967" i="2"/>
  <c r="P968" i="2"/>
  <c r="Q968" i="2" s="1"/>
  <c r="R968" i="2"/>
  <c r="P969" i="2"/>
  <c r="Q969" i="2" s="1"/>
  <c r="R969" i="2"/>
  <c r="P970" i="2"/>
  <c r="Q970" i="2" s="1"/>
  <c r="R970" i="2"/>
  <c r="P971" i="2"/>
  <c r="Q971" i="2" s="1"/>
  <c r="R971" i="2"/>
  <c r="P972" i="2"/>
  <c r="Q972" i="2" s="1"/>
  <c r="R972" i="2"/>
  <c r="P973" i="2"/>
  <c r="Q973" i="2" s="1"/>
  <c r="R973" i="2"/>
  <c r="P974" i="2"/>
  <c r="Q974" i="2" s="1"/>
  <c r="R974" i="2"/>
  <c r="P975" i="2"/>
  <c r="Q975" i="2" s="1"/>
  <c r="R975" i="2"/>
  <c r="P976" i="2"/>
  <c r="Q976" i="2" s="1"/>
  <c r="R976" i="2"/>
  <c r="P977" i="2"/>
  <c r="Q977" i="2" s="1"/>
  <c r="R977" i="2"/>
  <c r="P978" i="2"/>
  <c r="Q978" i="2" s="1"/>
  <c r="R978" i="2"/>
  <c r="P979" i="2"/>
  <c r="Q979" i="2" s="1"/>
  <c r="R979" i="2"/>
  <c r="P980" i="2"/>
  <c r="Q980" i="2" s="1"/>
  <c r="R980" i="2"/>
  <c r="P981" i="2"/>
  <c r="Q981" i="2" s="1"/>
  <c r="R981" i="2"/>
  <c r="P982" i="2"/>
  <c r="Q982" i="2" s="1"/>
  <c r="R982" i="2"/>
  <c r="P983" i="2"/>
  <c r="Q983" i="2" s="1"/>
  <c r="R983" i="2"/>
  <c r="P984" i="2"/>
  <c r="Q984" i="2" s="1"/>
  <c r="R984" i="2"/>
  <c r="P985" i="2"/>
  <c r="Q985" i="2" s="1"/>
  <c r="R985" i="2"/>
  <c r="P986" i="2"/>
  <c r="Q986" i="2" s="1"/>
  <c r="R986" i="2"/>
  <c r="P987" i="2"/>
  <c r="Q987" i="2" s="1"/>
  <c r="R987" i="2"/>
  <c r="P988" i="2"/>
  <c r="Q988" i="2" s="1"/>
  <c r="R988" i="2"/>
  <c r="P989" i="2"/>
  <c r="Q989" i="2" s="1"/>
  <c r="R989" i="2"/>
  <c r="P990" i="2"/>
  <c r="Q990" i="2" s="1"/>
  <c r="R990" i="2"/>
  <c r="P991" i="2"/>
  <c r="Q991" i="2" s="1"/>
  <c r="R991" i="2"/>
  <c r="P992" i="2"/>
  <c r="Q992" i="2" s="1"/>
  <c r="R992" i="2"/>
  <c r="P993" i="2"/>
  <c r="Q993" i="2" s="1"/>
  <c r="R993" i="2"/>
  <c r="P994" i="2"/>
  <c r="Q994" i="2" s="1"/>
  <c r="R994" i="2"/>
  <c r="P995" i="2"/>
  <c r="Q995" i="2" s="1"/>
  <c r="R995" i="2"/>
  <c r="P996" i="2"/>
  <c r="Q996" i="2" s="1"/>
  <c r="R996" i="2"/>
  <c r="P997" i="2"/>
  <c r="Q997" i="2" s="1"/>
  <c r="R997" i="2"/>
  <c r="P998" i="2"/>
  <c r="Q998" i="2" s="1"/>
  <c r="R998" i="2"/>
  <c r="P999" i="2"/>
  <c r="Q999" i="2" s="1"/>
  <c r="R999" i="2"/>
  <c r="P1000" i="2"/>
  <c r="Q1000" i="2" s="1"/>
  <c r="R1000" i="2"/>
  <c r="P1001" i="2"/>
  <c r="Q1001" i="2" s="1"/>
  <c r="R1001" i="2"/>
  <c r="P1002" i="2"/>
  <c r="Q1002" i="2" s="1"/>
  <c r="R1002" i="2"/>
  <c r="P1003" i="2"/>
  <c r="Q1003" i="2" s="1"/>
  <c r="R1003" i="2"/>
  <c r="P1004" i="2"/>
  <c r="Q1004" i="2" s="1"/>
  <c r="R1004" i="2"/>
  <c r="P1005" i="2"/>
  <c r="Q1005" i="2" s="1"/>
  <c r="R1005" i="2"/>
  <c r="P1006" i="2"/>
  <c r="Q1006" i="2" s="1"/>
  <c r="R1006" i="2"/>
  <c r="P1007" i="2"/>
  <c r="Q1007" i="2" s="1"/>
  <c r="R1007" i="2"/>
  <c r="P1008" i="2"/>
  <c r="Q1008" i="2" s="1"/>
  <c r="R1008" i="2"/>
  <c r="P1009" i="2"/>
  <c r="Q1009" i="2" s="1"/>
  <c r="R1009" i="2"/>
  <c r="P1010" i="2"/>
  <c r="Q1010" i="2" s="1"/>
  <c r="R1010" i="2"/>
  <c r="P1011" i="2"/>
  <c r="Q1011" i="2" s="1"/>
  <c r="R1011" i="2"/>
  <c r="P1012" i="2"/>
  <c r="Q1012" i="2" s="1"/>
  <c r="R1012" i="2"/>
  <c r="P1013" i="2"/>
  <c r="Q1013" i="2" s="1"/>
  <c r="R1013" i="2"/>
  <c r="P1014" i="2"/>
  <c r="Q1014" i="2" s="1"/>
  <c r="R1014" i="2"/>
  <c r="P1015" i="2"/>
  <c r="Q1015" i="2" s="1"/>
  <c r="R1015" i="2"/>
  <c r="P1016" i="2"/>
  <c r="Q1016" i="2" s="1"/>
  <c r="R1016" i="2"/>
  <c r="P1017" i="2"/>
  <c r="Q1017" i="2" s="1"/>
  <c r="R1017" i="2"/>
  <c r="P1018" i="2"/>
  <c r="Q1018" i="2" s="1"/>
  <c r="R1018" i="2"/>
  <c r="P1019" i="2"/>
  <c r="Q1019" i="2" s="1"/>
  <c r="R1019" i="2"/>
  <c r="P1020" i="2"/>
  <c r="Q1020" i="2" s="1"/>
  <c r="R1020" i="2"/>
  <c r="P1021" i="2"/>
  <c r="Q1021" i="2" s="1"/>
  <c r="R1021" i="2"/>
  <c r="P1022" i="2"/>
  <c r="Q1022" i="2" s="1"/>
  <c r="R1022" i="2"/>
  <c r="P1023" i="2"/>
  <c r="Q1023" i="2" s="1"/>
  <c r="R1023" i="2"/>
  <c r="P1024" i="2"/>
  <c r="Q1024" i="2" s="1"/>
  <c r="R1024" i="2"/>
  <c r="P1025" i="2"/>
  <c r="Q1025" i="2" s="1"/>
  <c r="R1025" i="2"/>
  <c r="P1026" i="2"/>
  <c r="Q1026" i="2" s="1"/>
  <c r="R1026" i="2"/>
  <c r="P1027" i="2"/>
  <c r="Q1027" i="2" s="1"/>
  <c r="R1027" i="2"/>
  <c r="P1028" i="2"/>
  <c r="Q1028" i="2" s="1"/>
  <c r="R1028" i="2"/>
  <c r="P1029" i="2"/>
  <c r="Q1029" i="2" s="1"/>
  <c r="R1029" i="2"/>
  <c r="P1030" i="2"/>
  <c r="Q1030" i="2" s="1"/>
  <c r="R1030" i="2"/>
  <c r="P1031" i="2"/>
  <c r="Q1031" i="2" s="1"/>
  <c r="R1031" i="2"/>
  <c r="P1032" i="2"/>
  <c r="Q1032" i="2" s="1"/>
  <c r="R1032" i="2"/>
  <c r="P1033" i="2"/>
  <c r="Q1033" i="2" s="1"/>
  <c r="R1033" i="2"/>
  <c r="P1034" i="2"/>
  <c r="Q1034" i="2" s="1"/>
  <c r="R1034" i="2"/>
  <c r="P1035" i="2"/>
  <c r="Q1035" i="2" s="1"/>
  <c r="R1035" i="2"/>
  <c r="P1036" i="2"/>
  <c r="Q1036" i="2" s="1"/>
  <c r="R1036" i="2"/>
  <c r="P1037" i="2"/>
  <c r="Q1037" i="2" s="1"/>
  <c r="R1037" i="2"/>
  <c r="P1038" i="2"/>
  <c r="Q1038" i="2" s="1"/>
  <c r="R1038" i="2"/>
  <c r="P1039" i="2"/>
  <c r="Q1039" i="2" s="1"/>
  <c r="R1039" i="2"/>
  <c r="P1040" i="2"/>
  <c r="Q1040" i="2" s="1"/>
  <c r="R1040" i="2"/>
  <c r="P1041" i="2"/>
  <c r="Q1041" i="2" s="1"/>
  <c r="R1041" i="2"/>
  <c r="P1042" i="2"/>
  <c r="Q1042" i="2" s="1"/>
  <c r="R1042" i="2"/>
  <c r="P1043" i="2"/>
  <c r="Q1043" i="2" s="1"/>
  <c r="R1043" i="2"/>
  <c r="P1044" i="2"/>
  <c r="Q1044" i="2" s="1"/>
  <c r="R1044" i="2"/>
  <c r="P1045" i="2"/>
  <c r="Q1045" i="2" s="1"/>
  <c r="R1045" i="2"/>
  <c r="P1046" i="2"/>
  <c r="Q1046" i="2" s="1"/>
  <c r="R1046" i="2"/>
  <c r="P1047" i="2"/>
  <c r="Q1047" i="2" s="1"/>
  <c r="R1047" i="2"/>
  <c r="P1048" i="2"/>
  <c r="Q1048" i="2" s="1"/>
  <c r="R1048" i="2"/>
  <c r="P1049" i="2"/>
  <c r="Q1049" i="2" s="1"/>
  <c r="R1049" i="2"/>
  <c r="P1050" i="2"/>
  <c r="Q1050" i="2" s="1"/>
  <c r="R1050" i="2"/>
  <c r="P1051" i="2"/>
  <c r="Q1051" i="2" s="1"/>
  <c r="R1051" i="2"/>
  <c r="P1052" i="2"/>
  <c r="Q1052" i="2" s="1"/>
  <c r="R1052" i="2"/>
  <c r="P1053" i="2"/>
  <c r="Q1053" i="2" s="1"/>
  <c r="R1053" i="2"/>
  <c r="P1054" i="2"/>
  <c r="Q1054" i="2" s="1"/>
  <c r="R1054" i="2"/>
  <c r="P1055" i="2"/>
  <c r="Q1055" i="2" s="1"/>
  <c r="R1055" i="2"/>
  <c r="P1056" i="2"/>
  <c r="Q1056" i="2" s="1"/>
  <c r="R1056" i="2"/>
  <c r="P1057" i="2"/>
  <c r="Q1057" i="2" s="1"/>
  <c r="R1057" i="2"/>
  <c r="P1058" i="2"/>
  <c r="Q1058" i="2" s="1"/>
  <c r="R1058" i="2"/>
  <c r="P1059" i="2"/>
  <c r="Q1059" i="2" s="1"/>
  <c r="R1059" i="2"/>
  <c r="P1060" i="2"/>
  <c r="Q1060" i="2" s="1"/>
  <c r="R1060" i="2"/>
  <c r="P1061" i="2"/>
  <c r="Q1061" i="2" s="1"/>
  <c r="R1061" i="2"/>
  <c r="P1062" i="2"/>
  <c r="Q1062" i="2" s="1"/>
  <c r="R1062" i="2"/>
  <c r="P1063" i="2"/>
  <c r="Q1063" i="2" s="1"/>
  <c r="R1063" i="2"/>
  <c r="P1064" i="2"/>
  <c r="Q1064" i="2" s="1"/>
  <c r="R1064" i="2"/>
  <c r="P1065" i="2"/>
  <c r="Q1065" i="2" s="1"/>
  <c r="R1065" i="2"/>
  <c r="P1066" i="2"/>
  <c r="Q1066" i="2" s="1"/>
  <c r="R1066" i="2"/>
  <c r="P1067" i="2"/>
  <c r="Q1067" i="2" s="1"/>
  <c r="R1067" i="2"/>
  <c r="P1068" i="2"/>
  <c r="Q1068" i="2" s="1"/>
  <c r="R1068" i="2"/>
  <c r="P1069" i="2"/>
  <c r="Q1069" i="2" s="1"/>
  <c r="R1069" i="2"/>
  <c r="P1070" i="2"/>
  <c r="Q1070" i="2" s="1"/>
  <c r="R1070" i="2"/>
  <c r="P1071" i="2"/>
  <c r="Q1071" i="2" s="1"/>
  <c r="R1071" i="2"/>
  <c r="P1072" i="2"/>
  <c r="Q1072" i="2" s="1"/>
  <c r="R1072" i="2"/>
  <c r="P1073" i="2"/>
  <c r="Q1073" i="2" s="1"/>
  <c r="R1073" i="2"/>
  <c r="P1074" i="2"/>
  <c r="Q1074" i="2" s="1"/>
  <c r="R1074" i="2"/>
  <c r="P1075" i="2"/>
  <c r="Q1075" i="2" s="1"/>
  <c r="R1075" i="2"/>
  <c r="P1076" i="2"/>
  <c r="Q1076" i="2" s="1"/>
  <c r="R1076" i="2"/>
  <c r="P1077" i="2"/>
  <c r="Q1077" i="2" s="1"/>
  <c r="R1077" i="2"/>
  <c r="P1078" i="2"/>
  <c r="Q1078" i="2" s="1"/>
  <c r="R1078" i="2"/>
  <c r="P1079" i="2"/>
  <c r="Q1079" i="2" s="1"/>
  <c r="R1079" i="2"/>
  <c r="P1080" i="2"/>
  <c r="Q1080" i="2" s="1"/>
  <c r="R1080" i="2"/>
  <c r="P1081" i="2"/>
  <c r="Q1081" i="2" s="1"/>
  <c r="R1081" i="2"/>
  <c r="P1082" i="2"/>
  <c r="Q1082" i="2" s="1"/>
  <c r="R1082" i="2"/>
  <c r="P1083" i="2"/>
  <c r="Q1083" i="2" s="1"/>
  <c r="R1083" i="2"/>
  <c r="P1084" i="2"/>
  <c r="Q1084" i="2" s="1"/>
  <c r="R1084" i="2"/>
  <c r="P1085" i="2"/>
  <c r="Q1085" i="2" s="1"/>
  <c r="R1085" i="2"/>
  <c r="P1086" i="2"/>
  <c r="Q1086" i="2" s="1"/>
  <c r="R1086" i="2"/>
  <c r="P1087" i="2"/>
  <c r="Q1087" i="2" s="1"/>
  <c r="R1087" i="2"/>
  <c r="P1088" i="2"/>
  <c r="Q1088" i="2" s="1"/>
  <c r="R1088" i="2"/>
  <c r="P1089" i="2"/>
  <c r="Q1089" i="2" s="1"/>
  <c r="R1089" i="2"/>
  <c r="P1090" i="2"/>
  <c r="Q1090" i="2" s="1"/>
  <c r="R1090" i="2"/>
  <c r="P1091" i="2"/>
  <c r="Q1091" i="2" s="1"/>
  <c r="R1091" i="2"/>
  <c r="P1092" i="2"/>
  <c r="Q1092" i="2" s="1"/>
  <c r="R1092" i="2"/>
  <c r="P1093" i="2"/>
  <c r="Q1093" i="2" s="1"/>
  <c r="R1093" i="2"/>
  <c r="P1094" i="2"/>
  <c r="Q1094" i="2" s="1"/>
  <c r="R1094" i="2"/>
  <c r="P1095" i="2"/>
  <c r="Q1095" i="2" s="1"/>
  <c r="R1095" i="2"/>
  <c r="P1096" i="2"/>
  <c r="Q1096" i="2" s="1"/>
  <c r="R1096" i="2"/>
  <c r="P1097" i="2"/>
  <c r="Q1097" i="2" s="1"/>
  <c r="R1097" i="2"/>
  <c r="P1098" i="2"/>
  <c r="Q1098" i="2" s="1"/>
  <c r="R1098" i="2"/>
  <c r="P1099" i="2"/>
  <c r="Q1099" i="2" s="1"/>
  <c r="R1099" i="2"/>
  <c r="P1100" i="2"/>
  <c r="Q1100" i="2" s="1"/>
  <c r="R1100" i="2"/>
  <c r="P1101" i="2"/>
  <c r="Q1101" i="2" s="1"/>
  <c r="R1101" i="2"/>
  <c r="P1102" i="2"/>
  <c r="Q1102" i="2" s="1"/>
  <c r="R1102" i="2"/>
  <c r="P1103" i="2"/>
  <c r="Q1103" i="2" s="1"/>
  <c r="R1103" i="2"/>
  <c r="P1104" i="2"/>
  <c r="Q1104" i="2" s="1"/>
  <c r="R1104" i="2"/>
  <c r="P1105" i="2"/>
  <c r="Q1105" i="2" s="1"/>
  <c r="R1105" i="2"/>
  <c r="P1106" i="2"/>
  <c r="Q1106" i="2" s="1"/>
  <c r="R1106" i="2"/>
  <c r="P1107" i="2"/>
  <c r="Q1107" i="2" s="1"/>
  <c r="R1107" i="2"/>
  <c r="P1108" i="2"/>
  <c r="Q1108" i="2" s="1"/>
  <c r="R1108" i="2"/>
  <c r="P1109" i="2"/>
  <c r="Q1109" i="2" s="1"/>
  <c r="R1109" i="2"/>
  <c r="P1110" i="2"/>
  <c r="Q1110" i="2" s="1"/>
  <c r="R1110" i="2"/>
  <c r="P1111" i="2"/>
  <c r="Q1111" i="2" s="1"/>
  <c r="R1111" i="2"/>
  <c r="P1112" i="2"/>
  <c r="Q1112" i="2" s="1"/>
  <c r="R1112" i="2"/>
  <c r="P1113" i="2"/>
  <c r="Q1113" i="2" s="1"/>
  <c r="R1113" i="2"/>
  <c r="P1114" i="2"/>
  <c r="Q1114" i="2" s="1"/>
  <c r="R1114" i="2"/>
  <c r="P1115" i="2"/>
  <c r="Q1115" i="2" s="1"/>
  <c r="R1115" i="2"/>
  <c r="P1116" i="2"/>
  <c r="Q1116" i="2" s="1"/>
  <c r="R1116" i="2"/>
  <c r="P1117" i="2"/>
  <c r="Q1117" i="2" s="1"/>
  <c r="R1117" i="2"/>
  <c r="P1118" i="2"/>
  <c r="Q1118" i="2" s="1"/>
  <c r="R1118" i="2"/>
  <c r="P1119" i="2"/>
  <c r="Q1119" i="2" s="1"/>
  <c r="R1119" i="2"/>
  <c r="P1120" i="2"/>
  <c r="Q1120" i="2" s="1"/>
  <c r="R1120" i="2"/>
  <c r="P1121" i="2"/>
  <c r="Q1121" i="2" s="1"/>
  <c r="R1121" i="2"/>
  <c r="P1122" i="2"/>
  <c r="Q1122" i="2" s="1"/>
  <c r="R1122" i="2"/>
  <c r="P1123" i="2"/>
  <c r="Q1123" i="2" s="1"/>
  <c r="R1123" i="2"/>
  <c r="P1124" i="2"/>
  <c r="Q1124" i="2" s="1"/>
  <c r="R1124" i="2"/>
  <c r="P1125" i="2"/>
  <c r="Q1125" i="2" s="1"/>
  <c r="R1125" i="2"/>
  <c r="P1126" i="2"/>
  <c r="Q1126" i="2" s="1"/>
  <c r="R1126" i="2"/>
  <c r="P1127" i="2"/>
  <c r="Q1127" i="2" s="1"/>
  <c r="R1127" i="2"/>
  <c r="P1128" i="2"/>
  <c r="Q1128" i="2" s="1"/>
  <c r="R1128" i="2"/>
  <c r="P1129" i="2"/>
  <c r="Q1129" i="2" s="1"/>
  <c r="R1129" i="2"/>
  <c r="P1130" i="2"/>
  <c r="Q1130" i="2" s="1"/>
  <c r="R1130" i="2"/>
  <c r="P1131" i="2"/>
  <c r="Q1131" i="2" s="1"/>
  <c r="R1131" i="2"/>
  <c r="P1132" i="2"/>
  <c r="Q1132" i="2" s="1"/>
  <c r="R1132" i="2"/>
  <c r="P1133" i="2"/>
  <c r="Q1133" i="2" s="1"/>
  <c r="R1133" i="2"/>
  <c r="P1134" i="2"/>
  <c r="Q1134" i="2" s="1"/>
  <c r="R1134" i="2"/>
  <c r="P1135" i="2"/>
  <c r="Q1135" i="2" s="1"/>
  <c r="R1135" i="2"/>
  <c r="P1136" i="2"/>
  <c r="Q1136" i="2" s="1"/>
  <c r="R1136" i="2"/>
  <c r="P1137" i="2"/>
  <c r="Q1137" i="2" s="1"/>
  <c r="R1137" i="2"/>
  <c r="P1138" i="2"/>
  <c r="Q1138" i="2" s="1"/>
  <c r="R1138" i="2"/>
  <c r="P1139" i="2"/>
  <c r="Q1139" i="2" s="1"/>
  <c r="R1139" i="2"/>
  <c r="P1140" i="2"/>
  <c r="Q1140" i="2" s="1"/>
  <c r="R1140" i="2"/>
  <c r="P1141" i="2"/>
  <c r="Q1141" i="2" s="1"/>
  <c r="R1141" i="2"/>
  <c r="P1142" i="2"/>
  <c r="Q1142" i="2" s="1"/>
  <c r="R1142" i="2"/>
  <c r="P1143" i="2"/>
  <c r="Q1143" i="2" s="1"/>
  <c r="R1143" i="2"/>
  <c r="P1144" i="2"/>
  <c r="Q1144" i="2" s="1"/>
  <c r="R1144" i="2"/>
  <c r="P1145" i="2"/>
  <c r="Q1145" i="2" s="1"/>
  <c r="R1145" i="2"/>
  <c r="P1146" i="2"/>
  <c r="Q1146" i="2" s="1"/>
  <c r="R1146" i="2"/>
  <c r="P1147" i="2"/>
  <c r="Q1147" i="2" s="1"/>
  <c r="R1147" i="2"/>
  <c r="P1148" i="2"/>
  <c r="Q1148" i="2" s="1"/>
  <c r="R1148" i="2"/>
  <c r="P1149" i="2"/>
  <c r="Q1149" i="2" s="1"/>
  <c r="R1149" i="2"/>
  <c r="P1150" i="2"/>
  <c r="Q1150" i="2" s="1"/>
  <c r="R1150" i="2"/>
  <c r="P1151" i="2"/>
  <c r="Q1151" i="2" s="1"/>
  <c r="R1151" i="2"/>
  <c r="P1152" i="2"/>
  <c r="Q1152" i="2" s="1"/>
  <c r="R1152" i="2"/>
  <c r="P1153" i="2"/>
  <c r="Q1153" i="2" s="1"/>
  <c r="R1153" i="2"/>
  <c r="P1154" i="2"/>
  <c r="Q1154" i="2" s="1"/>
  <c r="R1154" i="2"/>
  <c r="P1155" i="2"/>
  <c r="Q1155" i="2" s="1"/>
  <c r="R1155" i="2"/>
  <c r="P1156" i="2"/>
  <c r="Q1156" i="2" s="1"/>
  <c r="R1156" i="2"/>
  <c r="P1157" i="2"/>
  <c r="Q1157" i="2" s="1"/>
  <c r="R1157" i="2"/>
  <c r="P1158" i="2"/>
  <c r="Q1158" i="2" s="1"/>
  <c r="R1158" i="2"/>
  <c r="P1159" i="2"/>
  <c r="Q1159" i="2" s="1"/>
  <c r="R1159" i="2"/>
  <c r="P1160" i="2"/>
  <c r="Q1160" i="2" s="1"/>
  <c r="R1160" i="2"/>
  <c r="P1161" i="2"/>
  <c r="Q1161" i="2" s="1"/>
  <c r="R1161" i="2"/>
  <c r="P1162" i="2"/>
  <c r="Q1162" i="2" s="1"/>
  <c r="R1162" i="2"/>
  <c r="P1163" i="2"/>
  <c r="Q1163" i="2" s="1"/>
  <c r="R1163" i="2"/>
  <c r="P1164" i="2"/>
  <c r="Q1164" i="2" s="1"/>
  <c r="R1164" i="2"/>
  <c r="P1165" i="2"/>
  <c r="Q1165" i="2" s="1"/>
  <c r="R1165" i="2"/>
  <c r="P1166" i="2"/>
  <c r="Q1166" i="2" s="1"/>
  <c r="R1166" i="2"/>
  <c r="P1167" i="2"/>
  <c r="Q1167" i="2" s="1"/>
  <c r="R1167" i="2"/>
  <c r="P1168" i="2"/>
  <c r="Q1168" i="2" s="1"/>
  <c r="R1168" i="2"/>
  <c r="P1169" i="2"/>
  <c r="Q1169" i="2" s="1"/>
  <c r="R1169" i="2"/>
  <c r="P1170" i="2"/>
  <c r="Q1170" i="2" s="1"/>
  <c r="R1170" i="2"/>
  <c r="P1171" i="2"/>
  <c r="Q1171" i="2" s="1"/>
  <c r="R1171" i="2"/>
  <c r="P1172" i="2"/>
  <c r="Q1172" i="2" s="1"/>
  <c r="R1172" i="2"/>
  <c r="P1173" i="2"/>
  <c r="Q1173" i="2" s="1"/>
  <c r="R1173" i="2"/>
  <c r="P1174" i="2"/>
  <c r="Q1174" i="2" s="1"/>
  <c r="R1174" i="2"/>
  <c r="P1175" i="2"/>
  <c r="Q1175" i="2" s="1"/>
  <c r="R1175" i="2"/>
  <c r="P1176" i="2"/>
  <c r="Q1176" i="2" s="1"/>
  <c r="R1176" i="2"/>
  <c r="P1177" i="2"/>
  <c r="Q1177" i="2" s="1"/>
  <c r="R1177" i="2"/>
  <c r="P1178" i="2"/>
  <c r="Q1178" i="2" s="1"/>
  <c r="R1178" i="2"/>
  <c r="P1179" i="2"/>
  <c r="Q1179" i="2" s="1"/>
  <c r="R1179" i="2"/>
  <c r="P1180" i="2"/>
  <c r="Q1180" i="2" s="1"/>
  <c r="R1180" i="2"/>
  <c r="P1181" i="2"/>
  <c r="Q1181" i="2" s="1"/>
  <c r="R1181" i="2"/>
  <c r="P1182" i="2"/>
  <c r="Q1182" i="2" s="1"/>
  <c r="R1182" i="2"/>
  <c r="P1183" i="2"/>
  <c r="Q1183" i="2" s="1"/>
  <c r="R1183" i="2"/>
  <c r="P1184" i="2"/>
  <c r="Q1184" i="2" s="1"/>
  <c r="R1184" i="2"/>
  <c r="P1185" i="2"/>
  <c r="Q1185" i="2" s="1"/>
  <c r="R1185" i="2"/>
  <c r="P1186" i="2"/>
  <c r="Q1186" i="2" s="1"/>
  <c r="R1186" i="2"/>
  <c r="P1187" i="2"/>
  <c r="Q1187" i="2" s="1"/>
  <c r="R1187" i="2"/>
  <c r="P1188" i="2"/>
  <c r="Q1188" i="2" s="1"/>
  <c r="R1188" i="2"/>
  <c r="P1189" i="2"/>
  <c r="Q1189" i="2" s="1"/>
  <c r="R1189" i="2"/>
  <c r="P1190" i="2"/>
  <c r="Q1190" i="2" s="1"/>
  <c r="R1190" i="2"/>
  <c r="P1191" i="2"/>
  <c r="Q1191" i="2" s="1"/>
  <c r="R1191" i="2"/>
  <c r="P1192" i="2"/>
  <c r="Q1192" i="2" s="1"/>
  <c r="R1192" i="2"/>
  <c r="P1193" i="2"/>
  <c r="Q1193" i="2" s="1"/>
  <c r="R1193" i="2"/>
  <c r="P1194" i="2"/>
  <c r="Q1194" i="2" s="1"/>
  <c r="R1194" i="2"/>
  <c r="P1195" i="2"/>
  <c r="Q1195" i="2" s="1"/>
  <c r="R1195" i="2"/>
  <c r="P1196" i="2"/>
  <c r="Q1196" i="2" s="1"/>
  <c r="R1196" i="2"/>
  <c r="P1197" i="2"/>
  <c r="Q1197" i="2" s="1"/>
  <c r="R1197" i="2"/>
  <c r="P1198" i="2"/>
  <c r="Q1198" i="2" s="1"/>
  <c r="R1198" i="2"/>
  <c r="P1199" i="2"/>
  <c r="Q1199" i="2" s="1"/>
  <c r="R1199" i="2"/>
  <c r="P1200" i="2"/>
  <c r="Q1200" i="2" s="1"/>
  <c r="R1200" i="2"/>
  <c r="P1201" i="2"/>
  <c r="Q1201" i="2" s="1"/>
  <c r="R1201" i="2"/>
  <c r="P1202" i="2"/>
  <c r="Q1202" i="2" s="1"/>
  <c r="R1202" i="2"/>
  <c r="P1203" i="2"/>
  <c r="Q1203" i="2" s="1"/>
  <c r="R1203" i="2"/>
  <c r="P1204" i="2"/>
  <c r="Q1204" i="2" s="1"/>
  <c r="R1204" i="2"/>
  <c r="P1205" i="2"/>
  <c r="Q1205" i="2" s="1"/>
  <c r="R1205" i="2"/>
  <c r="P1206" i="2"/>
  <c r="Q1206" i="2" s="1"/>
  <c r="R1206" i="2"/>
  <c r="P1207" i="2"/>
  <c r="Q1207" i="2" s="1"/>
  <c r="R1207" i="2"/>
  <c r="P1208" i="2"/>
  <c r="Q1208" i="2" s="1"/>
  <c r="R1208" i="2"/>
  <c r="P1209" i="2"/>
  <c r="Q1209" i="2" s="1"/>
  <c r="R1209" i="2"/>
  <c r="P1210" i="2"/>
  <c r="Q1210" i="2" s="1"/>
  <c r="R1210" i="2"/>
  <c r="P1211" i="2"/>
  <c r="Q1211" i="2" s="1"/>
  <c r="R1211" i="2"/>
  <c r="P1212" i="2"/>
  <c r="Q1212" i="2" s="1"/>
  <c r="R1212" i="2"/>
  <c r="P1213" i="2"/>
  <c r="Q1213" i="2" s="1"/>
  <c r="R1213" i="2"/>
  <c r="P1214" i="2"/>
  <c r="Q1214" i="2" s="1"/>
  <c r="R1214" i="2"/>
  <c r="P1215" i="2"/>
  <c r="Q1215" i="2" s="1"/>
  <c r="R1215" i="2"/>
  <c r="P1216" i="2"/>
  <c r="Q1216" i="2" s="1"/>
  <c r="R1216" i="2"/>
  <c r="P1217" i="2"/>
  <c r="Q1217" i="2" s="1"/>
  <c r="R1217" i="2"/>
  <c r="P1218" i="2"/>
  <c r="Q1218" i="2" s="1"/>
  <c r="R1218" i="2"/>
  <c r="P1219" i="2"/>
  <c r="Q1219" i="2" s="1"/>
  <c r="R1219" i="2"/>
  <c r="P1220" i="2"/>
  <c r="Q1220" i="2" s="1"/>
  <c r="R1220" i="2"/>
  <c r="P1221" i="2"/>
  <c r="Q1221" i="2" s="1"/>
  <c r="R1221" i="2"/>
  <c r="P1222" i="2"/>
  <c r="Q1222" i="2" s="1"/>
  <c r="R1222" i="2"/>
  <c r="P1223" i="2"/>
  <c r="Q1223" i="2" s="1"/>
  <c r="R1223" i="2"/>
  <c r="P1224" i="2"/>
  <c r="Q1224" i="2" s="1"/>
  <c r="R1224" i="2"/>
  <c r="P1225" i="2"/>
  <c r="Q1225" i="2" s="1"/>
  <c r="R1225" i="2"/>
  <c r="P1226" i="2"/>
  <c r="Q1226" i="2" s="1"/>
  <c r="R1226" i="2"/>
  <c r="P1227" i="2"/>
  <c r="Q1227" i="2" s="1"/>
  <c r="R1227" i="2"/>
  <c r="P1228" i="2"/>
  <c r="Q1228" i="2" s="1"/>
  <c r="R1228" i="2"/>
  <c r="P1229" i="2"/>
  <c r="Q1229" i="2" s="1"/>
  <c r="R1229" i="2"/>
  <c r="P1230" i="2"/>
  <c r="Q1230" i="2" s="1"/>
  <c r="R1230" i="2"/>
  <c r="P1231" i="2"/>
  <c r="Q1231" i="2" s="1"/>
  <c r="R1231" i="2"/>
  <c r="P1232" i="2"/>
  <c r="Q1232" i="2" s="1"/>
  <c r="R1232" i="2"/>
  <c r="P1233" i="2"/>
  <c r="Q1233" i="2" s="1"/>
  <c r="R1233" i="2"/>
  <c r="P1234" i="2"/>
  <c r="Q1234" i="2" s="1"/>
  <c r="R1234" i="2"/>
  <c r="P1235" i="2"/>
  <c r="Q1235" i="2" s="1"/>
  <c r="R1235" i="2"/>
  <c r="P1236" i="2"/>
  <c r="Q1236" i="2" s="1"/>
  <c r="R1236" i="2"/>
  <c r="P1237" i="2"/>
  <c r="Q1237" i="2" s="1"/>
  <c r="R1237" i="2"/>
  <c r="P1238" i="2"/>
  <c r="Q1238" i="2" s="1"/>
  <c r="R1238" i="2"/>
  <c r="P1239" i="2"/>
  <c r="Q1239" i="2" s="1"/>
  <c r="R1239" i="2"/>
  <c r="P1240" i="2"/>
  <c r="Q1240" i="2" s="1"/>
  <c r="R1240" i="2"/>
  <c r="P1241" i="2"/>
  <c r="Q1241" i="2" s="1"/>
  <c r="R1241" i="2"/>
  <c r="P1242" i="2"/>
  <c r="Q1242" i="2" s="1"/>
  <c r="R1242" i="2"/>
  <c r="P1243" i="2"/>
  <c r="Q1243" i="2" s="1"/>
  <c r="R1243" i="2"/>
  <c r="P1244" i="2"/>
  <c r="Q1244" i="2" s="1"/>
  <c r="R1244" i="2"/>
  <c r="P1245" i="2"/>
  <c r="Q1245" i="2" s="1"/>
  <c r="R1245" i="2"/>
  <c r="P1246" i="2"/>
  <c r="Q1246" i="2" s="1"/>
  <c r="R1246" i="2"/>
  <c r="P1247" i="2"/>
  <c r="Q1247" i="2" s="1"/>
  <c r="R1247" i="2"/>
  <c r="P1248" i="2"/>
  <c r="Q1248" i="2" s="1"/>
  <c r="R1248" i="2"/>
  <c r="P1249" i="2"/>
  <c r="Q1249" i="2" s="1"/>
  <c r="R1249" i="2"/>
  <c r="P1250" i="2"/>
  <c r="Q1250" i="2" s="1"/>
  <c r="R1250" i="2"/>
  <c r="P1251" i="2"/>
  <c r="Q1251" i="2" s="1"/>
  <c r="R1251" i="2"/>
  <c r="P1252" i="2"/>
  <c r="Q1252" i="2" s="1"/>
  <c r="R1252" i="2"/>
  <c r="P1253" i="2"/>
  <c r="Q1253" i="2" s="1"/>
  <c r="R1253" i="2"/>
  <c r="P1254" i="2"/>
  <c r="Q1254" i="2" s="1"/>
  <c r="R1254" i="2"/>
  <c r="P1255" i="2"/>
  <c r="Q1255" i="2" s="1"/>
  <c r="R1255" i="2"/>
  <c r="P1256" i="2"/>
  <c r="Q1256" i="2" s="1"/>
  <c r="R1256" i="2"/>
  <c r="P1257" i="2"/>
  <c r="Q1257" i="2" s="1"/>
  <c r="R1257" i="2"/>
  <c r="P1258" i="2"/>
  <c r="Q1258" i="2" s="1"/>
  <c r="R1258" i="2"/>
  <c r="P1259" i="2"/>
  <c r="Q1259" i="2" s="1"/>
  <c r="R1259" i="2"/>
  <c r="P1260" i="2"/>
  <c r="Q1260" i="2" s="1"/>
  <c r="R1260" i="2"/>
  <c r="P1261" i="2"/>
  <c r="Q1261" i="2" s="1"/>
  <c r="R1261" i="2"/>
  <c r="P1262" i="2"/>
  <c r="Q1262" i="2" s="1"/>
  <c r="R1262" i="2"/>
  <c r="P1263" i="2"/>
  <c r="Q1263" i="2" s="1"/>
  <c r="R1263" i="2"/>
  <c r="P1264" i="2"/>
  <c r="Q1264" i="2" s="1"/>
  <c r="R1264" i="2"/>
  <c r="P1265" i="2"/>
  <c r="Q1265" i="2" s="1"/>
  <c r="R1265" i="2"/>
  <c r="P1266" i="2"/>
  <c r="Q1266" i="2" s="1"/>
  <c r="R1266" i="2"/>
  <c r="P1267" i="2"/>
  <c r="Q1267" i="2" s="1"/>
  <c r="R1267" i="2"/>
  <c r="P1268" i="2"/>
  <c r="Q1268" i="2" s="1"/>
  <c r="R1268" i="2"/>
  <c r="P1269" i="2"/>
  <c r="Q1269" i="2" s="1"/>
  <c r="R1269" i="2"/>
  <c r="P1270" i="2"/>
  <c r="Q1270" i="2" s="1"/>
  <c r="R1270" i="2"/>
  <c r="P1271" i="2"/>
  <c r="Q1271" i="2" s="1"/>
  <c r="R1271" i="2"/>
  <c r="P1272" i="2"/>
  <c r="Q1272" i="2" s="1"/>
  <c r="R1272" i="2"/>
  <c r="P1273" i="2"/>
  <c r="Q1273" i="2" s="1"/>
  <c r="R1273" i="2"/>
  <c r="P1274" i="2"/>
  <c r="Q1274" i="2" s="1"/>
  <c r="R1274" i="2"/>
  <c r="P1275" i="2"/>
  <c r="Q1275" i="2" s="1"/>
  <c r="R1275" i="2"/>
  <c r="P1276" i="2"/>
  <c r="Q1276" i="2" s="1"/>
  <c r="R1276" i="2"/>
  <c r="P1277" i="2"/>
  <c r="Q1277" i="2" s="1"/>
  <c r="R1277" i="2"/>
  <c r="P1278" i="2"/>
  <c r="Q1278" i="2" s="1"/>
  <c r="R1278" i="2"/>
  <c r="P1279" i="2"/>
  <c r="Q1279" i="2" s="1"/>
  <c r="R1279" i="2"/>
  <c r="P1280" i="2"/>
  <c r="Q1280" i="2" s="1"/>
  <c r="R1280" i="2"/>
  <c r="P1281" i="2"/>
  <c r="Q1281" i="2" s="1"/>
  <c r="R1281" i="2"/>
  <c r="P1282" i="2"/>
  <c r="Q1282" i="2" s="1"/>
  <c r="R1282" i="2"/>
  <c r="P1283" i="2"/>
  <c r="Q1283" i="2" s="1"/>
  <c r="R1283" i="2"/>
  <c r="P1284" i="2"/>
  <c r="Q1284" i="2" s="1"/>
  <c r="R1284" i="2"/>
  <c r="P1285" i="2"/>
  <c r="Q1285" i="2" s="1"/>
  <c r="R1285" i="2"/>
  <c r="P1286" i="2"/>
  <c r="Q1286" i="2" s="1"/>
  <c r="R1286" i="2"/>
  <c r="P1287" i="2"/>
  <c r="Q1287" i="2" s="1"/>
  <c r="R1287" i="2"/>
  <c r="P1288" i="2"/>
  <c r="Q1288" i="2" s="1"/>
  <c r="R1288" i="2"/>
  <c r="P1289" i="2"/>
  <c r="Q1289" i="2" s="1"/>
  <c r="R1289" i="2"/>
  <c r="P1290" i="2"/>
  <c r="Q1290" i="2" s="1"/>
  <c r="R1290" i="2"/>
  <c r="P1291" i="2"/>
  <c r="Q1291" i="2" s="1"/>
  <c r="R1291" i="2"/>
  <c r="P1292" i="2"/>
  <c r="Q1292" i="2" s="1"/>
  <c r="R1292" i="2"/>
  <c r="P1293" i="2"/>
  <c r="Q1293" i="2" s="1"/>
  <c r="R1293" i="2"/>
  <c r="P1294" i="2"/>
  <c r="Q1294" i="2" s="1"/>
  <c r="R1294" i="2"/>
  <c r="P1295" i="2"/>
  <c r="Q1295" i="2" s="1"/>
  <c r="R1295" i="2"/>
  <c r="P1296" i="2"/>
  <c r="Q1296" i="2" s="1"/>
  <c r="R1296" i="2"/>
  <c r="P1297" i="2"/>
  <c r="Q1297" i="2" s="1"/>
  <c r="R1297" i="2"/>
  <c r="P1298" i="2"/>
  <c r="Q1298" i="2" s="1"/>
  <c r="R1298" i="2"/>
  <c r="P1299" i="2"/>
  <c r="Q1299" i="2" s="1"/>
  <c r="R1299" i="2"/>
  <c r="P1300" i="2"/>
  <c r="Q1300" i="2" s="1"/>
  <c r="R1300" i="2"/>
  <c r="P1301" i="2"/>
  <c r="Q1301" i="2" s="1"/>
  <c r="R1301" i="2"/>
  <c r="P1302" i="2"/>
  <c r="Q1302" i="2" s="1"/>
  <c r="R1302" i="2"/>
  <c r="P1303" i="2"/>
  <c r="Q1303" i="2" s="1"/>
  <c r="R1303" i="2"/>
  <c r="P1304" i="2"/>
  <c r="Q1304" i="2" s="1"/>
  <c r="R1304" i="2"/>
  <c r="P1305" i="2"/>
  <c r="Q1305" i="2" s="1"/>
  <c r="R1305" i="2"/>
  <c r="P1306" i="2"/>
  <c r="Q1306" i="2" s="1"/>
  <c r="R1306" i="2"/>
  <c r="P1307" i="2"/>
  <c r="Q1307" i="2" s="1"/>
  <c r="R1307" i="2"/>
  <c r="P1308" i="2"/>
  <c r="Q1308" i="2" s="1"/>
  <c r="R1308" i="2"/>
  <c r="P1309" i="2"/>
  <c r="Q1309" i="2" s="1"/>
  <c r="R1309" i="2"/>
  <c r="P1310" i="2"/>
  <c r="Q1310" i="2" s="1"/>
  <c r="R1310" i="2"/>
  <c r="P1311" i="2"/>
  <c r="Q1311" i="2" s="1"/>
  <c r="R1311" i="2"/>
  <c r="P1312" i="2"/>
  <c r="Q1312" i="2" s="1"/>
  <c r="R1312" i="2"/>
  <c r="P1313" i="2"/>
  <c r="Q1313" i="2" s="1"/>
  <c r="R1313" i="2"/>
  <c r="P1314" i="2"/>
  <c r="Q1314" i="2" s="1"/>
  <c r="R1314" i="2"/>
  <c r="P1315" i="2"/>
  <c r="Q1315" i="2" s="1"/>
  <c r="R1315" i="2"/>
  <c r="P1316" i="2"/>
  <c r="Q1316" i="2" s="1"/>
  <c r="R1316" i="2"/>
  <c r="P1317" i="2"/>
  <c r="Q1317" i="2" s="1"/>
  <c r="R1317" i="2"/>
  <c r="P1318" i="2"/>
  <c r="Q1318" i="2" s="1"/>
  <c r="R1318" i="2"/>
  <c r="P1319" i="2"/>
  <c r="Q1319" i="2" s="1"/>
  <c r="R1319" i="2"/>
  <c r="P1320" i="2"/>
  <c r="Q1320" i="2" s="1"/>
  <c r="R1320" i="2"/>
  <c r="P1321" i="2"/>
  <c r="Q1321" i="2" s="1"/>
  <c r="R1321" i="2"/>
  <c r="P1322" i="2"/>
  <c r="Q1322" i="2" s="1"/>
  <c r="R1322" i="2"/>
  <c r="P1323" i="2"/>
  <c r="Q1323" i="2" s="1"/>
  <c r="R1323" i="2"/>
  <c r="P1324" i="2"/>
  <c r="Q1324" i="2" s="1"/>
  <c r="R1324" i="2"/>
  <c r="P1325" i="2"/>
  <c r="Q1325" i="2" s="1"/>
  <c r="R1325" i="2"/>
  <c r="P1326" i="2"/>
  <c r="Q1326" i="2" s="1"/>
  <c r="R1326" i="2"/>
  <c r="P1327" i="2"/>
  <c r="Q1327" i="2" s="1"/>
  <c r="R1327" i="2"/>
  <c r="P1328" i="2"/>
  <c r="Q1328" i="2" s="1"/>
  <c r="R1328" i="2"/>
  <c r="P1329" i="2"/>
  <c r="Q1329" i="2" s="1"/>
  <c r="R1329" i="2"/>
  <c r="P1330" i="2"/>
  <c r="Q1330" i="2" s="1"/>
  <c r="R1330" i="2"/>
  <c r="P1331" i="2"/>
  <c r="Q1331" i="2" s="1"/>
  <c r="R1331" i="2"/>
  <c r="P1332" i="2"/>
  <c r="Q1332" i="2" s="1"/>
  <c r="R1332" i="2"/>
  <c r="P1333" i="2"/>
  <c r="Q1333" i="2" s="1"/>
  <c r="R1333" i="2"/>
  <c r="P1334" i="2"/>
  <c r="Q1334" i="2" s="1"/>
  <c r="R1334" i="2"/>
  <c r="P1335" i="2"/>
  <c r="Q1335" i="2" s="1"/>
  <c r="R1335" i="2"/>
  <c r="P1336" i="2"/>
  <c r="Q1336" i="2" s="1"/>
  <c r="R1336" i="2"/>
  <c r="P1337" i="2"/>
  <c r="Q1337" i="2" s="1"/>
  <c r="R1337" i="2"/>
  <c r="P1338" i="2"/>
  <c r="Q1338" i="2" s="1"/>
  <c r="R1338" i="2"/>
  <c r="P1339" i="2"/>
  <c r="Q1339" i="2" s="1"/>
  <c r="R1339" i="2"/>
  <c r="P1340" i="2"/>
  <c r="Q1340" i="2" s="1"/>
  <c r="R1340" i="2"/>
  <c r="P1341" i="2"/>
  <c r="Q1341" i="2" s="1"/>
  <c r="R1341" i="2"/>
  <c r="P1342" i="2"/>
  <c r="Q1342" i="2" s="1"/>
  <c r="R1342" i="2"/>
  <c r="P1343" i="2"/>
  <c r="Q1343" i="2" s="1"/>
  <c r="R1343" i="2"/>
  <c r="P1344" i="2"/>
  <c r="Q1344" i="2" s="1"/>
  <c r="R1344" i="2"/>
  <c r="P1345" i="2"/>
  <c r="Q1345" i="2" s="1"/>
  <c r="R1345" i="2"/>
  <c r="P1346" i="2"/>
  <c r="Q1346" i="2" s="1"/>
  <c r="R1346" i="2"/>
  <c r="P1347" i="2"/>
  <c r="Q1347" i="2" s="1"/>
  <c r="R1347" i="2"/>
  <c r="P1348" i="2"/>
  <c r="Q1348" i="2" s="1"/>
  <c r="R1348" i="2"/>
  <c r="P1349" i="2"/>
  <c r="Q1349" i="2" s="1"/>
  <c r="R1349" i="2"/>
  <c r="P1350" i="2"/>
  <c r="Q1350" i="2" s="1"/>
  <c r="R1350" i="2"/>
  <c r="P1351" i="2"/>
  <c r="Q1351" i="2" s="1"/>
  <c r="R1351" i="2"/>
  <c r="P1352" i="2"/>
  <c r="Q1352" i="2" s="1"/>
  <c r="R1352" i="2"/>
  <c r="P1353" i="2"/>
  <c r="Q1353" i="2" s="1"/>
  <c r="R1353" i="2"/>
  <c r="P1354" i="2"/>
  <c r="Q1354" i="2" s="1"/>
  <c r="R1354" i="2"/>
  <c r="P1355" i="2"/>
  <c r="Q1355" i="2" s="1"/>
  <c r="R1355" i="2"/>
  <c r="P1356" i="2"/>
  <c r="Q1356" i="2" s="1"/>
  <c r="R1356" i="2"/>
  <c r="P1357" i="2"/>
  <c r="Q1357" i="2" s="1"/>
  <c r="R1357" i="2"/>
  <c r="P1358" i="2"/>
  <c r="Q1358" i="2" s="1"/>
  <c r="R1358" i="2"/>
  <c r="P1359" i="2"/>
  <c r="Q1359" i="2" s="1"/>
  <c r="R1359" i="2"/>
  <c r="P1360" i="2"/>
  <c r="Q1360" i="2" s="1"/>
  <c r="R1360" i="2"/>
  <c r="P1361" i="2"/>
  <c r="Q1361" i="2" s="1"/>
  <c r="R1361" i="2"/>
  <c r="P1362" i="2"/>
  <c r="Q1362" i="2" s="1"/>
  <c r="R1362" i="2"/>
  <c r="P1363" i="2"/>
  <c r="Q1363" i="2" s="1"/>
  <c r="R1363" i="2"/>
  <c r="P1364" i="2"/>
  <c r="Q1364" i="2" s="1"/>
  <c r="R1364" i="2"/>
  <c r="P1365" i="2"/>
  <c r="Q1365" i="2" s="1"/>
  <c r="R1365" i="2"/>
  <c r="P1366" i="2"/>
  <c r="Q1366" i="2" s="1"/>
  <c r="R1366" i="2"/>
  <c r="P1367" i="2"/>
  <c r="Q1367" i="2" s="1"/>
  <c r="R1367" i="2"/>
  <c r="P1368" i="2"/>
  <c r="Q1368" i="2" s="1"/>
  <c r="R1368" i="2"/>
  <c r="P1369" i="2"/>
  <c r="Q1369" i="2" s="1"/>
  <c r="R1369" i="2"/>
  <c r="P1370" i="2"/>
  <c r="Q1370" i="2" s="1"/>
  <c r="R1370" i="2"/>
  <c r="P1371" i="2"/>
  <c r="Q1371" i="2" s="1"/>
  <c r="R1371" i="2"/>
  <c r="P1372" i="2"/>
  <c r="Q1372" i="2" s="1"/>
  <c r="R1372" i="2"/>
  <c r="P1373" i="2"/>
  <c r="Q1373" i="2" s="1"/>
  <c r="R1373" i="2"/>
  <c r="P1374" i="2"/>
  <c r="Q1374" i="2" s="1"/>
  <c r="R1374" i="2"/>
  <c r="P1375" i="2"/>
  <c r="Q1375" i="2" s="1"/>
  <c r="R1375" i="2"/>
  <c r="P1376" i="2"/>
  <c r="Q1376" i="2" s="1"/>
  <c r="R1376" i="2"/>
  <c r="P1377" i="2"/>
  <c r="Q1377" i="2" s="1"/>
  <c r="R1377" i="2"/>
  <c r="P1378" i="2"/>
  <c r="Q1378" i="2" s="1"/>
  <c r="R1378" i="2"/>
  <c r="P1379" i="2"/>
  <c r="Q1379" i="2" s="1"/>
  <c r="R1379" i="2"/>
  <c r="P1380" i="2"/>
  <c r="Q1380" i="2" s="1"/>
  <c r="R1380" i="2"/>
  <c r="P1381" i="2"/>
  <c r="Q1381" i="2" s="1"/>
  <c r="R1381" i="2"/>
  <c r="P1382" i="2"/>
  <c r="Q1382" i="2" s="1"/>
  <c r="R1382" i="2"/>
  <c r="P1383" i="2"/>
  <c r="Q1383" i="2" s="1"/>
  <c r="R1383" i="2"/>
  <c r="P1384" i="2"/>
  <c r="Q1384" i="2" s="1"/>
  <c r="R1384" i="2"/>
  <c r="P1385" i="2"/>
  <c r="Q1385" i="2" s="1"/>
  <c r="R1385" i="2"/>
  <c r="P1386" i="2"/>
  <c r="Q1386" i="2" s="1"/>
  <c r="R1386" i="2"/>
  <c r="P1387" i="2"/>
  <c r="Q1387" i="2" s="1"/>
  <c r="R1387" i="2"/>
  <c r="P1388" i="2"/>
  <c r="Q1388" i="2" s="1"/>
  <c r="R1388" i="2"/>
  <c r="P1389" i="2"/>
  <c r="Q1389" i="2" s="1"/>
  <c r="R1389" i="2"/>
  <c r="P1390" i="2"/>
  <c r="Q1390" i="2" s="1"/>
  <c r="R1390" i="2"/>
  <c r="P1391" i="2"/>
  <c r="Q1391" i="2" s="1"/>
  <c r="R1391" i="2"/>
  <c r="P1392" i="2"/>
  <c r="Q1392" i="2" s="1"/>
  <c r="R1392" i="2"/>
  <c r="P1393" i="2"/>
  <c r="Q1393" i="2" s="1"/>
  <c r="R1393" i="2"/>
  <c r="P1394" i="2"/>
  <c r="Q1394" i="2" s="1"/>
  <c r="R1394" i="2"/>
  <c r="P1395" i="2"/>
  <c r="Q1395" i="2" s="1"/>
  <c r="R1395" i="2"/>
  <c r="P1396" i="2"/>
  <c r="Q1396" i="2" s="1"/>
  <c r="R1396" i="2"/>
  <c r="P1397" i="2"/>
  <c r="Q1397" i="2" s="1"/>
  <c r="R1397" i="2"/>
  <c r="P1398" i="2"/>
  <c r="Q1398" i="2" s="1"/>
  <c r="R1398" i="2"/>
  <c r="P1399" i="2"/>
  <c r="Q1399" i="2" s="1"/>
  <c r="R1399" i="2"/>
  <c r="P1400" i="2"/>
  <c r="Q1400" i="2" s="1"/>
  <c r="R1400" i="2"/>
  <c r="P1401" i="2"/>
  <c r="Q1401" i="2" s="1"/>
  <c r="R1401" i="2"/>
  <c r="P1402" i="2"/>
  <c r="Q1402" i="2" s="1"/>
  <c r="R1402" i="2"/>
  <c r="P1403" i="2"/>
  <c r="Q1403" i="2" s="1"/>
  <c r="R1403" i="2"/>
  <c r="P1404" i="2"/>
  <c r="Q1404" i="2" s="1"/>
  <c r="R1404" i="2"/>
  <c r="P1405" i="2"/>
  <c r="Q1405" i="2" s="1"/>
  <c r="R1405" i="2"/>
  <c r="P1406" i="2"/>
  <c r="Q1406" i="2" s="1"/>
  <c r="R1406" i="2"/>
  <c r="P1407" i="2"/>
  <c r="Q1407" i="2" s="1"/>
  <c r="R1407" i="2"/>
  <c r="P1408" i="2"/>
  <c r="Q1408" i="2" s="1"/>
  <c r="R1408" i="2"/>
  <c r="P1409" i="2"/>
  <c r="Q1409" i="2" s="1"/>
  <c r="R1409" i="2"/>
  <c r="P1410" i="2"/>
  <c r="Q1410" i="2" s="1"/>
  <c r="R1410" i="2"/>
  <c r="P1411" i="2"/>
  <c r="Q1411" i="2" s="1"/>
  <c r="R1411" i="2"/>
  <c r="P1412" i="2"/>
  <c r="Q1412" i="2" s="1"/>
  <c r="R1412" i="2"/>
  <c r="P1413" i="2"/>
  <c r="Q1413" i="2" s="1"/>
  <c r="R1413" i="2"/>
  <c r="P1414" i="2"/>
  <c r="Q1414" i="2" s="1"/>
  <c r="R1414" i="2"/>
  <c r="P1415" i="2"/>
  <c r="Q1415" i="2" s="1"/>
  <c r="R1415" i="2"/>
  <c r="P1416" i="2"/>
  <c r="Q1416" i="2" s="1"/>
  <c r="R1416" i="2"/>
  <c r="P1417" i="2"/>
  <c r="Q1417" i="2" s="1"/>
  <c r="R1417" i="2"/>
  <c r="P1418" i="2"/>
  <c r="Q1418" i="2" s="1"/>
  <c r="R1418" i="2"/>
  <c r="P1419" i="2"/>
  <c r="Q1419" i="2" s="1"/>
  <c r="R1419" i="2"/>
  <c r="P1420" i="2"/>
  <c r="Q1420" i="2" s="1"/>
  <c r="R1420" i="2"/>
  <c r="P1421" i="2"/>
  <c r="Q1421" i="2" s="1"/>
  <c r="R1421" i="2"/>
  <c r="P1422" i="2"/>
  <c r="Q1422" i="2" s="1"/>
  <c r="R1422" i="2"/>
  <c r="P1423" i="2"/>
  <c r="Q1423" i="2" s="1"/>
  <c r="R1423" i="2"/>
  <c r="P1424" i="2"/>
  <c r="Q1424" i="2" s="1"/>
  <c r="R1424" i="2"/>
  <c r="P1425" i="2"/>
  <c r="Q1425" i="2" s="1"/>
  <c r="R1425" i="2"/>
  <c r="P1426" i="2"/>
  <c r="Q1426" i="2" s="1"/>
  <c r="R1426" i="2"/>
  <c r="P1427" i="2"/>
  <c r="Q1427" i="2" s="1"/>
  <c r="R1427" i="2"/>
  <c r="P1428" i="2"/>
  <c r="Q1428" i="2" s="1"/>
  <c r="R1428" i="2"/>
  <c r="P1429" i="2"/>
  <c r="Q1429" i="2" s="1"/>
  <c r="R1429" i="2"/>
  <c r="P1430" i="2"/>
  <c r="Q1430" i="2" s="1"/>
  <c r="R1430" i="2"/>
  <c r="P1431" i="2"/>
  <c r="Q1431" i="2" s="1"/>
  <c r="R1431" i="2"/>
  <c r="P1432" i="2"/>
  <c r="Q1432" i="2" s="1"/>
  <c r="R1432" i="2"/>
  <c r="P1433" i="2"/>
  <c r="Q1433" i="2" s="1"/>
  <c r="R1433" i="2"/>
  <c r="P1434" i="2"/>
  <c r="Q1434" i="2" s="1"/>
  <c r="R1434" i="2"/>
  <c r="P1435" i="2"/>
  <c r="Q1435" i="2" s="1"/>
  <c r="R1435" i="2"/>
  <c r="P1436" i="2"/>
  <c r="Q1436" i="2" s="1"/>
  <c r="R1436" i="2"/>
  <c r="P1437" i="2"/>
  <c r="Q1437" i="2" s="1"/>
  <c r="R1437" i="2"/>
  <c r="P1438" i="2"/>
  <c r="Q1438" i="2" s="1"/>
  <c r="R1438" i="2"/>
  <c r="P1439" i="2"/>
  <c r="Q1439" i="2" s="1"/>
  <c r="R1439" i="2"/>
  <c r="P1440" i="2"/>
  <c r="Q1440" i="2"/>
  <c r="R1440" i="2"/>
  <c r="P1441" i="2"/>
  <c r="Q1441" i="2" s="1"/>
  <c r="R1441" i="2"/>
  <c r="P1442" i="2"/>
  <c r="Q1442" i="2" s="1"/>
  <c r="R1442" i="2"/>
  <c r="P1443" i="2"/>
  <c r="Q1443" i="2" s="1"/>
  <c r="R1443" i="2"/>
  <c r="P1444" i="2"/>
  <c r="Q1444" i="2" s="1"/>
  <c r="R1444" i="2"/>
  <c r="P1445" i="2"/>
  <c r="Q1445" i="2" s="1"/>
  <c r="R1445" i="2"/>
  <c r="P1446" i="2"/>
  <c r="Q1446" i="2" s="1"/>
  <c r="R1446" i="2"/>
  <c r="P1447" i="2"/>
  <c r="Q1447" i="2" s="1"/>
  <c r="R1447" i="2"/>
  <c r="P1448" i="2"/>
  <c r="Q1448" i="2" s="1"/>
  <c r="R1448" i="2"/>
  <c r="P1449" i="2"/>
  <c r="Q1449" i="2" s="1"/>
  <c r="R1449" i="2"/>
  <c r="P1450" i="2"/>
  <c r="Q1450" i="2" s="1"/>
  <c r="R1450" i="2"/>
  <c r="P1451" i="2"/>
  <c r="Q1451" i="2" s="1"/>
  <c r="R1451" i="2"/>
  <c r="P1452" i="2"/>
  <c r="Q1452" i="2" s="1"/>
  <c r="R1452" i="2"/>
  <c r="P1453" i="2"/>
  <c r="Q1453" i="2" s="1"/>
  <c r="R1453" i="2"/>
  <c r="P1454" i="2"/>
  <c r="Q1454" i="2" s="1"/>
  <c r="R1454" i="2"/>
  <c r="P1455" i="2"/>
  <c r="Q1455" i="2" s="1"/>
  <c r="R1455" i="2"/>
  <c r="P1456" i="2"/>
  <c r="Q1456" i="2" s="1"/>
  <c r="R1456" i="2"/>
  <c r="P1457" i="2"/>
  <c r="Q1457" i="2" s="1"/>
  <c r="R1457" i="2"/>
  <c r="P1458" i="2"/>
  <c r="Q1458" i="2" s="1"/>
  <c r="R1458" i="2"/>
  <c r="P1459" i="2"/>
  <c r="Q1459" i="2" s="1"/>
  <c r="R1459" i="2"/>
  <c r="P1460" i="2"/>
  <c r="Q1460" i="2" s="1"/>
  <c r="R1460" i="2"/>
  <c r="P1461" i="2"/>
  <c r="Q1461" i="2" s="1"/>
  <c r="R1461" i="2"/>
  <c r="P1462" i="2"/>
  <c r="Q1462" i="2" s="1"/>
  <c r="R1462" i="2"/>
  <c r="P1463" i="2"/>
  <c r="Q1463" i="2" s="1"/>
  <c r="R1463" i="2"/>
  <c r="P1464" i="2"/>
  <c r="Q1464" i="2" s="1"/>
  <c r="R1464" i="2"/>
  <c r="P1465" i="2"/>
  <c r="Q1465" i="2" s="1"/>
  <c r="R1465" i="2"/>
  <c r="P1466" i="2"/>
  <c r="Q1466" i="2" s="1"/>
  <c r="R1466" i="2"/>
  <c r="P1467" i="2"/>
  <c r="Q1467" i="2" s="1"/>
  <c r="R1467" i="2"/>
  <c r="P1468" i="2"/>
  <c r="Q1468" i="2" s="1"/>
  <c r="R1468" i="2"/>
  <c r="P1469" i="2"/>
  <c r="Q1469" i="2" s="1"/>
  <c r="R1469" i="2"/>
  <c r="P1470" i="2"/>
  <c r="Q1470" i="2" s="1"/>
  <c r="R1470" i="2"/>
  <c r="P1471" i="2"/>
  <c r="Q1471" i="2" s="1"/>
  <c r="R1471" i="2"/>
  <c r="P1472" i="2"/>
  <c r="Q1472" i="2" s="1"/>
  <c r="R1472" i="2"/>
  <c r="P1473" i="2"/>
  <c r="Q1473" i="2" s="1"/>
  <c r="R1473" i="2"/>
  <c r="P1474" i="2"/>
  <c r="Q1474" i="2" s="1"/>
  <c r="R1474" i="2"/>
  <c r="P1475" i="2"/>
  <c r="Q1475" i="2" s="1"/>
  <c r="R1475" i="2"/>
  <c r="P1476" i="2"/>
  <c r="Q1476" i="2" s="1"/>
  <c r="R1476" i="2"/>
  <c r="P1477" i="2"/>
  <c r="Q1477" i="2" s="1"/>
  <c r="R1477" i="2"/>
  <c r="P1478" i="2"/>
  <c r="Q1478" i="2" s="1"/>
  <c r="R1478" i="2"/>
  <c r="P1479" i="2"/>
  <c r="Q1479" i="2" s="1"/>
  <c r="R1479" i="2"/>
  <c r="P1480" i="2"/>
  <c r="Q1480" i="2" s="1"/>
  <c r="R1480" i="2"/>
  <c r="P1481" i="2"/>
  <c r="Q1481" i="2" s="1"/>
  <c r="R1481" i="2"/>
  <c r="P1482" i="2"/>
  <c r="Q1482" i="2" s="1"/>
  <c r="R1482" i="2"/>
  <c r="P1483" i="2"/>
  <c r="Q1483" i="2" s="1"/>
  <c r="R1483" i="2"/>
  <c r="P1484" i="2"/>
  <c r="Q1484" i="2" s="1"/>
  <c r="R1484" i="2"/>
  <c r="P1485" i="2"/>
  <c r="Q1485" i="2" s="1"/>
  <c r="R1485" i="2"/>
  <c r="P1486" i="2"/>
  <c r="Q1486" i="2" s="1"/>
  <c r="R1486" i="2"/>
  <c r="P1487" i="2"/>
  <c r="Q1487" i="2" s="1"/>
  <c r="R1487" i="2"/>
  <c r="P1488" i="2"/>
  <c r="Q1488" i="2" s="1"/>
  <c r="R1488" i="2"/>
  <c r="P1489" i="2"/>
  <c r="Q1489" i="2" s="1"/>
  <c r="R1489" i="2"/>
  <c r="P1490" i="2"/>
  <c r="Q1490" i="2" s="1"/>
  <c r="R1490" i="2"/>
  <c r="P1491" i="2"/>
  <c r="Q1491" i="2" s="1"/>
  <c r="R1491" i="2"/>
  <c r="P1492" i="2"/>
  <c r="Q1492" i="2" s="1"/>
  <c r="R1492" i="2"/>
  <c r="P1493" i="2"/>
  <c r="Q1493" i="2" s="1"/>
  <c r="R1493" i="2"/>
  <c r="P1494" i="2"/>
  <c r="Q1494" i="2" s="1"/>
  <c r="R1494" i="2"/>
  <c r="P1495" i="2"/>
  <c r="Q1495" i="2" s="1"/>
  <c r="R1495" i="2"/>
  <c r="P1496" i="2"/>
  <c r="Q1496" i="2" s="1"/>
  <c r="R1496" i="2"/>
  <c r="P1497" i="2"/>
  <c r="Q1497" i="2" s="1"/>
  <c r="R1497" i="2"/>
  <c r="P1498" i="2"/>
  <c r="Q1498" i="2" s="1"/>
  <c r="R1498" i="2"/>
  <c r="P1499" i="2"/>
  <c r="Q1499" i="2" s="1"/>
  <c r="R1499" i="2"/>
  <c r="P1500" i="2"/>
  <c r="Q1500" i="2" s="1"/>
  <c r="R1500" i="2"/>
  <c r="P1501" i="2"/>
  <c r="Q1501" i="2" s="1"/>
  <c r="R1501" i="2"/>
  <c r="P1502" i="2"/>
  <c r="Q1502" i="2" s="1"/>
  <c r="R1502" i="2"/>
  <c r="P1503" i="2"/>
  <c r="Q1503" i="2" s="1"/>
  <c r="R1503" i="2"/>
  <c r="P1504" i="2"/>
  <c r="Q1504" i="2" s="1"/>
  <c r="R1504" i="2"/>
  <c r="P1505" i="2"/>
  <c r="Q1505" i="2" s="1"/>
  <c r="R1505" i="2"/>
  <c r="P1506" i="2"/>
  <c r="Q1506" i="2" s="1"/>
  <c r="R1506" i="2"/>
  <c r="P1507" i="2"/>
  <c r="Q1507" i="2" s="1"/>
  <c r="R1507" i="2"/>
  <c r="P1508" i="2"/>
  <c r="Q1508" i="2" s="1"/>
  <c r="R1508" i="2"/>
  <c r="P1509" i="2"/>
  <c r="Q1509" i="2" s="1"/>
  <c r="R1509" i="2"/>
  <c r="P1510" i="2"/>
  <c r="Q1510" i="2" s="1"/>
  <c r="R1510" i="2"/>
  <c r="P1511" i="2"/>
  <c r="Q1511" i="2" s="1"/>
  <c r="R1511" i="2"/>
  <c r="P1512" i="2"/>
  <c r="Q1512" i="2" s="1"/>
  <c r="R1512" i="2"/>
  <c r="P1513" i="2"/>
  <c r="Q1513" i="2" s="1"/>
  <c r="R1513" i="2"/>
  <c r="P1514" i="2"/>
  <c r="Q1514" i="2" s="1"/>
  <c r="R1514" i="2"/>
  <c r="P1515" i="2"/>
  <c r="Q1515" i="2" s="1"/>
  <c r="R1515" i="2"/>
  <c r="P1516" i="2"/>
  <c r="Q1516" i="2" s="1"/>
  <c r="R1516" i="2"/>
  <c r="P1517" i="2"/>
  <c r="Q1517" i="2" s="1"/>
  <c r="R1517" i="2"/>
  <c r="P1518" i="2"/>
  <c r="Q1518" i="2" s="1"/>
  <c r="R1518" i="2"/>
  <c r="P1519" i="2"/>
  <c r="Q1519" i="2" s="1"/>
  <c r="R1519" i="2"/>
  <c r="P1520" i="2"/>
  <c r="Q1520" i="2" s="1"/>
  <c r="R1520" i="2"/>
  <c r="P1521" i="2"/>
  <c r="Q1521" i="2" s="1"/>
  <c r="R1521" i="2"/>
  <c r="P1522" i="2"/>
  <c r="Q1522" i="2" s="1"/>
  <c r="R1522" i="2"/>
  <c r="P1523" i="2"/>
  <c r="Q1523" i="2" s="1"/>
  <c r="R1523" i="2"/>
  <c r="P1524" i="2"/>
  <c r="Q1524" i="2" s="1"/>
  <c r="R1524" i="2"/>
  <c r="P1525" i="2"/>
  <c r="Q1525" i="2" s="1"/>
  <c r="R1525" i="2"/>
  <c r="P1526" i="2"/>
  <c r="Q1526" i="2" s="1"/>
  <c r="R1526" i="2"/>
  <c r="P1527" i="2"/>
  <c r="Q1527" i="2" s="1"/>
  <c r="R1527" i="2"/>
  <c r="P1528" i="2"/>
  <c r="Q1528" i="2" s="1"/>
  <c r="R1528" i="2"/>
  <c r="P1529" i="2"/>
  <c r="Q1529" i="2" s="1"/>
  <c r="R1529" i="2"/>
  <c r="P1530" i="2"/>
  <c r="Q1530" i="2" s="1"/>
  <c r="R1530" i="2"/>
  <c r="P1531" i="2"/>
  <c r="Q1531" i="2" s="1"/>
  <c r="R1531" i="2"/>
  <c r="P1532" i="2"/>
  <c r="Q1532" i="2" s="1"/>
  <c r="R1532" i="2"/>
  <c r="P1533" i="2"/>
  <c r="Q1533" i="2" s="1"/>
  <c r="R1533" i="2"/>
  <c r="P1534" i="2"/>
  <c r="Q1534" i="2" s="1"/>
  <c r="R1534" i="2"/>
  <c r="P1535" i="2"/>
  <c r="Q1535" i="2" s="1"/>
  <c r="R1535" i="2"/>
  <c r="P1536" i="2"/>
  <c r="Q1536" i="2" s="1"/>
  <c r="R1536" i="2"/>
  <c r="P1537" i="2"/>
  <c r="Q1537" i="2" s="1"/>
  <c r="R1537" i="2"/>
  <c r="P1538" i="2"/>
  <c r="Q1538" i="2" s="1"/>
  <c r="R1538" i="2"/>
  <c r="P1539" i="2"/>
  <c r="Q1539" i="2" s="1"/>
  <c r="R1539" i="2"/>
  <c r="P1540" i="2"/>
  <c r="Q1540" i="2" s="1"/>
  <c r="R1540" i="2"/>
  <c r="P1541" i="2"/>
  <c r="Q1541" i="2" s="1"/>
  <c r="R1541" i="2"/>
  <c r="P1542" i="2"/>
  <c r="Q1542" i="2" s="1"/>
  <c r="R1542" i="2"/>
  <c r="P1543" i="2"/>
  <c r="Q1543" i="2" s="1"/>
  <c r="R1543" i="2"/>
  <c r="P1544" i="2"/>
  <c r="Q1544" i="2" s="1"/>
  <c r="R1544" i="2"/>
  <c r="P1545" i="2"/>
  <c r="Q1545" i="2" s="1"/>
  <c r="R1545" i="2"/>
  <c r="P1546" i="2"/>
  <c r="Q1546" i="2" s="1"/>
  <c r="R1546" i="2"/>
  <c r="P1547" i="2"/>
  <c r="Q1547" i="2" s="1"/>
  <c r="R1547" i="2"/>
  <c r="P1548" i="2"/>
  <c r="Q1548" i="2" s="1"/>
  <c r="R1548" i="2"/>
  <c r="P1549" i="2"/>
  <c r="Q1549" i="2" s="1"/>
  <c r="R1549" i="2"/>
  <c r="P1550" i="2"/>
  <c r="Q1550" i="2" s="1"/>
  <c r="R1550" i="2"/>
  <c r="P1551" i="2"/>
  <c r="Q1551" i="2" s="1"/>
  <c r="R1551" i="2"/>
  <c r="P1552" i="2"/>
  <c r="Q1552" i="2" s="1"/>
  <c r="R1552" i="2"/>
  <c r="P1553" i="2"/>
  <c r="Q1553" i="2" s="1"/>
  <c r="R1553" i="2"/>
  <c r="P1554" i="2"/>
  <c r="Q1554" i="2" s="1"/>
  <c r="R1554" i="2"/>
  <c r="P1555" i="2"/>
  <c r="Q1555" i="2" s="1"/>
  <c r="R1555" i="2"/>
  <c r="P1556" i="2"/>
  <c r="Q1556" i="2" s="1"/>
  <c r="R1556" i="2"/>
  <c r="P1557" i="2"/>
  <c r="Q1557" i="2" s="1"/>
  <c r="R1557" i="2"/>
  <c r="P1558" i="2"/>
  <c r="Q1558" i="2" s="1"/>
  <c r="R1558" i="2"/>
  <c r="P1559" i="2"/>
  <c r="Q1559" i="2" s="1"/>
  <c r="R1559" i="2"/>
  <c r="P1560" i="2"/>
  <c r="Q1560" i="2" s="1"/>
  <c r="R1560" i="2"/>
  <c r="P1561" i="2"/>
  <c r="Q1561" i="2" s="1"/>
  <c r="R1561" i="2"/>
  <c r="P1562" i="2"/>
  <c r="Q1562" i="2" s="1"/>
  <c r="R1562" i="2"/>
  <c r="P1563" i="2"/>
  <c r="Q1563" i="2" s="1"/>
  <c r="R1563" i="2"/>
  <c r="P1564" i="2"/>
  <c r="Q1564" i="2" s="1"/>
  <c r="R1564" i="2"/>
  <c r="P1565" i="2"/>
  <c r="Q1565" i="2" s="1"/>
  <c r="R1565" i="2"/>
  <c r="P1566" i="2"/>
  <c r="Q1566" i="2" s="1"/>
  <c r="R1566" i="2"/>
  <c r="P1567" i="2"/>
  <c r="Q1567" i="2" s="1"/>
  <c r="R1567" i="2"/>
  <c r="P1568" i="2"/>
  <c r="Q1568" i="2" s="1"/>
  <c r="R1568" i="2"/>
  <c r="P1569" i="2"/>
  <c r="Q1569" i="2" s="1"/>
  <c r="R1569" i="2"/>
  <c r="P1570" i="2"/>
  <c r="Q1570" i="2" s="1"/>
  <c r="R1570" i="2"/>
  <c r="P1571" i="2"/>
  <c r="Q1571" i="2" s="1"/>
  <c r="R1571" i="2"/>
  <c r="P1572" i="2"/>
  <c r="Q1572" i="2" s="1"/>
  <c r="R1572" i="2"/>
  <c r="P1573" i="2"/>
  <c r="Q1573" i="2" s="1"/>
  <c r="R1573" i="2"/>
  <c r="P1574" i="2"/>
  <c r="Q1574" i="2" s="1"/>
  <c r="R1574" i="2"/>
  <c r="P1575" i="2"/>
  <c r="Q1575" i="2" s="1"/>
  <c r="R1575" i="2"/>
  <c r="P1576" i="2"/>
  <c r="Q1576" i="2" s="1"/>
  <c r="R1576" i="2"/>
  <c r="P1577" i="2"/>
  <c r="Q1577" i="2" s="1"/>
  <c r="R1577" i="2"/>
  <c r="P1578" i="2"/>
  <c r="Q1578" i="2" s="1"/>
  <c r="R1578" i="2"/>
  <c r="P1579" i="2"/>
  <c r="Q1579" i="2" s="1"/>
  <c r="R1579" i="2"/>
  <c r="P1580" i="2"/>
  <c r="Q1580" i="2" s="1"/>
  <c r="R1580" i="2"/>
  <c r="P1581" i="2"/>
  <c r="Q1581" i="2" s="1"/>
  <c r="R1581" i="2"/>
  <c r="P1582" i="2"/>
  <c r="Q1582" i="2" s="1"/>
  <c r="R1582" i="2"/>
  <c r="P1583" i="2"/>
  <c r="Q1583" i="2" s="1"/>
  <c r="R1583" i="2"/>
  <c r="P1584" i="2"/>
  <c r="Q1584" i="2" s="1"/>
  <c r="R1584" i="2"/>
  <c r="P1585" i="2"/>
  <c r="Q1585" i="2" s="1"/>
  <c r="R1585" i="2"/>
  <c r="P1586" i="2"/>
  <c r="Q1586" i="2" s="1"/>
  <c r="R1586" i="2"/>
  <c r="P1587" i="2"/>
  <c r="Q1587" i="2" s="1"/>
  <c r="R1587" i="2"/>
  <c r="P1588" i="2"/>
  <c r="Q1588" i="2" s="1"/>
  <c r="R1588" i="2"/>
  <c r="P1589" i="2"/>
  <c r="Q1589" i="2" s="1"/>
  <c r="R1589" i="2"/>
  <c r="P1590" i="2"/>
  <c r="Q1590" i="2" s="1"/>
  <c r="R1590" i="2"/>
  <c r="P1591" i="2"/>
  <c r="Q1591" i="2" s="1"/>
  <c r="R1591" i="2"/>
  <c r="P1592" i="2"/>
  <c r="Q1592" i="2" s="1"/>
  <c r="R1592" i="2"/>
  <c r="P1593" i="2"/>
  <c r="Q1593" i="2" s="1"/>
  <c r="R1593" i="2"/>
  <c r="P1594" i="2"/>
  <c r="Q1594" i="2" s="1"/>
  <c r="R1594" i="2"/>
  <c r="P1595" i="2"/>
  <c r="Q1595" i="2" s="1"/>
  <c r="R1595" i="2"/>
  <c r="P1596" i="2"/>
  <c r="Q1596" i="2" s="1"/>
  <c r="R1596" i="2"/>
  <c r="P1597" i="2"/>
  <c r="Q1597" i="2" s="1"/>
  <c r="R1597" i="2"/>
  <c r="P1598" i="2"/>
  <c r="Q1598" i="2" s="1"/>
  <c r="R1598" i="2"/>
  <c r="P1599" i="2"/>
  <c r="Q1599" i="2" s="1"/>
  <c r="R1599" i="2"/>
  <c r="P1600" i="2"/>
  <c r="Q1600" i="2" s="1"/>
  <c r="R1600" i="2"/>
  <c r="P1601" i="2"/>
  <c r="Q1601" i="2" s="1"/>
  <c r="R1601" i="2"/>
  <c r="P1602" i="2"/>
  <c r="Q1602" i="2" s="1"/>
  <c r="R1602" i="2"/>
  <c r="P1603" i="2"/>
  <c r="Q1603" i="2" s="1"/>
  <c r="R1603" i="2"/>
  <c r="P1604" i="2"/>
  <c r="Q1604" i="2" s="1"/>
  <c r="R1604" i="2"/>
  <c r="P1605" i="2"/>
  <c r="Q1605" i="2" s="1"/>
  <c r="R1605" i="2"/>
  <c r="P1606" i="2"/>
  <c r="Q1606" i="2" s="1"/>
  <c r="R1606" i="2"/>
  <c r="P1607" i="2"/>
  <c r="Q1607" i="2" s="1"/>
  <c r="R1607" i="2"/>
  <c r="P1608" i="2"/>
  <c r="Q1608" i="2" s="1"/>
  <c r="R1608" i="2"/>
  <c r="P1609" i="2"/>
  <c r="Q1609" i="2" s="1"/>
  <c r="R1609" i="2"/>
  <c r="P1610" i="2"/>
  <c r="Q1610" i="2" s="1"/>
  <c r="R1610" i="2"/>
  <c r="P1611" i="2"/>
  <c r="Q1611" i="2" s="1"/>
  <c r="R1611" i="2"/>
  <c r="P1612" i="2"/>
  <c r="Q1612" i="2" s="1"/>
  <c r="R1612" i="2"/>
  <c r="P1613" i="2"/>
  <c r="Q1613" i="2" s="1"/>
  <c r="R1613" i="2"/>
  <c r="P1614" i="2"/>
  <c r="Q1614" i="2" s="1"/>
  <c r="R1614" i="2"/>
  <c r="P1615" i="2"/>
  <c r="Q1615" i="2" s="1"/>
  <c r="R1615" i="2"/>
  <c r="P1616" i="2"/>
  <c r="Q1616" i="2" s="1"/>
  <c r="R1616" i="2"/>
  <c r="P1617" i="2"/>
  <c r="Q1617" i="2" s="1"/>
  <c r="R1617" i="2"/>
  <c r="P1618" i="2"/>
  <c r="Q1618" i="2" s="1"/>
  <c r="R1618" i="2"/>
  <c r="P1619" i="2"/>
  <c r="Q1619" i="2" s="1"/>
  <c r="R1619" i="2"/>
  <c r="P1620" i="2"/>
  <c r="Q1620" i="2" s="1"/>
  <c r="R1620" i="2"/>
  <c r="P1621" i="2"/>
  <c r="Q1621" i="2" s="1"/>
  <c r="R1621" i="2"/>
  <c r="P1622" i="2"/>
  <c r="Q1622" i="2" s="1"/>
  <c r="R1622" i="2"/>
  <c r="P1623" i="2"/>
  <c r="Q1623" i="2" s="1"/>
  <c r="R1623" i="2"/>
  <c r="P1624" i="2"/>
  <c r="Q1624" i="2" s="1"/>
  <c r="R1624" i="2"/>
  <c r="P1625" i="2"/>
  <c r="Q1625" i="2" s="1"/>
  <c r="R1625" i="2"/>
  <c r="P1626" i="2"/>
  <c r="Q1626" i="2" s="1"/>
  <c r="R1626" i="2"/>
  <c r="P1627" i="2"/>
  <c r="Q1627" i="2" s="1"/>
  <c r="R1627" i="2"/>
  <c r="P1628" i="2"/>
  <c r="Q1628" i="2" s="1"/>
  <c r="R1628" i="2"/>
  <c r="P1629" i="2"/>
  <c r="Q1629" i="2" s="1"/>
  <c r="R1629" i="2"/>
  <c r="P1630" i="2"/>
  <c r="Q1630" i="2" s="1"/>
  <c r="R1630" i="2"/>
  <c r="P1631" i="2"/>
  <c r="Q1631" i="2" s="1"/>
  <c r="R1631" i="2"/>
  <c r="P1632" i="2"/>
  <c r="Q1632" i="2" s="1"/>
  <c r="R1632" i="2"/>
  <c r="P1633" i="2"/>
  <c r="Q1633" i="2" s="1"/>
  <c r="R1633" i="2"/>
  <c r="P1634" i="2"/>
  <c r="Q1634" i="2" s="1"/>
  <c r="R1634" i="2"/>
  <c r="P1635" i="2"/>
  <c r="Q1635" i="2" s="1"/>
  <c r="R1635" i="2"/>
  <c r="P1636" i="2"/>
  <c r="Q1636" i="2" s="1"/>
  <c r="R1636" i="2"/>
  <c r="P1637" i="2"/>
  <c r="Q1637" i="2" s="1"/>
  <c r="R1637" i="2"/>
  <c r="P1638" i="2"/>
  <c r="Q1638" i="2" s="1"/>
  <c r="R1638" i="2"/>
  <c r="P1639" i="2"/>
  <c r="Q1639" i="2" s="1"/>
  <c r="R1639" i="2"/>
  <c r="P1640" i="2"/>
  <c r="Q1640" i="2" s="1"/>
  <c r="R1640" i="2"/>
  <c r="P1641" i="2"/>
  <c r="Q1641" i="2" s="1"/>
  <c r="R1641" i="2"/>
  <c r="P1642" i="2"/>
  <c r="Q1642" i="2" s="1"/>
  <c r="R1642" i="2"/>
  <c r="P1643" i="2"/>
  <c r="Q1643" i="2" s="1"/>
  <c r="R1643" i="2"/>
  <c r="P1644" i="2"/>
  <c r="Q1644" i="2" s="1"/>
  <c r="R1644" i="2"/>
  <c r="P1645" i="2"/>
  <c r="Q1645" i="2" s="1"/>
  <c r="R1645" i="2"/>
  <c r="P1646" i="2"/>
  <c r="Q1646" i="2" s="1"/>
  <c r="R1646" i="2"/>
  <c r="P1647" i="2"/>
  <c r="Q1647" i="2" s="1"/>
  <c r="R1647" i="2"/>
  <c r="P1648" i="2"/>
  <c r="Q1648" i="2" s="1"/>
  <c r="R1648" i="2"/>
  <c r="P1649" i="2"/>
  <c r="Q1649" i="2" s="1"/>
  <c r="R1649" i="2"/>
  <c r="P1650" i="2"/>
  <c r="Q1650" i="2" s="1"/>
  <c r="R1650" i="2"/>
  <c r="P1651" i="2"/>
  <c r="Q1651" i="2" s="1"/>
  <c r="R1651" i="2"/>
  <c r="P1652" i="2"/>
  <c r="Q1652" i="2" s="1"/>
  <c r="R1652" i="2"/>
  <c r="P1653" i="2"/>
  <c r="Q1653" i="2" s="1"/>
  <c r="R1653" i="2"/>
  <c r="P1654" i="2"/>
  <c r="Q1654" i="2" s="1"/>
  <c r="R1654" i="2"/>
  <c r="P1655" i="2"/>
  <c r="Q1655" i="2" s="1"/>
  <c r="R1655" i="2"/>
  <c r="P1656" i="2"/>
  <c r="Q1656" i="2" s="1"/>
  <c r="R1656" i="2"/>
  <c r="P1657" i="2"/>
  <c r="Q1657" i="2" s="1"/>
  <c r="R1657" i="2"/>
  <c r="P1658" i="2"/>
  <c r="Q1658" i="2" s="1"/>
  <c r="R1658" i="2"/>
  <c r="P1659" i="2"/>
  <c r="Q1659" i="2" s="1"/>
  <c r="R1659" i="2"/>
  <c r="P1660" i="2"/>
  <c r="Q1660" i="2" s="1"/>
  <c r="R1660" i="2"/>
  <c r="P1661" i="2"/>
  <c r="Q1661" i="2" s="1"/>
  <c r="R1661" i="2"/>
  <c r="P1662" i="2"/>
  <c r="Q1662" i="2" s="1"/>
  <c r="R1662" i="2"/>
  <c r="P1663" i="2"/>
  <c r="Q1663" i="2" s="1"/>
  <c r="R1663" i="2"/>
  <c r="P1664" i="2"/>
  <c r="Q1664" i="2" s="1"/>
  <c r="R1664" i="2"/>
  <c r="P1665" i="2"/>
  <c r="Q1665" i="2" s="1"/>
  <c r="R1665" i="2"/>
  <c r="P1666" i="2"/>
  <c r="Q1666" i="2" s="1"/>
  <c r="R1666" i="2"/>
  <c r="P1667" i="2"/>
  <c r="Q1667" i="2" s="1"/>
  <c r="R1667" i="2"/>
  <c r="P1668" i="2"/>
  <c r="Q1668" i="2" s="1"/>
  <c r="R1668" i="2"/>
  <c r="P1669" i="2"/>
  <c r="Q1669" i="2" s="1"/>
  <c r="R1669" i="2"/>
  <c r="P1670" i="2"/>
  <c r="Q1670" i="2" s="1"/>
  <c r="R1670" i="2"/>
  <c r="P1671" i="2"/>
  <c r="Q1671" i="2" s="1"/>
  <c r="R1671" i="2"/>
  <c r="P1672" i="2"/>
  <c r="Q1672" i="2" s="1"/>
  <c r="R1672" i="2"/>
  <c r="P1673" i="2"/>
  <c r="Q1673" i="2" s="1"/>
  <c r="R1673" i="2"/>
  <c r="P1674" i="2"/>
  <c r="Q1674" i="2" s="1"/>
  <c r="R1674" i="2"/>
  <c r="P1675" i="2"/>
  <c r="Q1675" i="2" s="1"/>
  <c r="R1675" i="2"/>
  <c r="P1676" i="2"/>
  <c r="Q1676" i="2" s="1"/>
  <c r="R1676" i="2"/>
  <c r="P1677" i="2"/>
  <c r="Q1677" i="2" s="1"/>
  <c r="R1677" i="2"/>
  <c r="P1678" i="2"/>
  <c r="Q1678" i="2" s="1"/>
  <c r="R1678" i="2"/>
  <c r="P1679" i="2"/>
  <c r="Q1679" i="2" s="1"/>
  <c r="R1679" i="2"/>
  <c r="P1680" i="2"/>
  <c r="Q1680" i="2" s="1"/>
  <c r="R1680" i="2"/>
  <c r="P1681" i="2"/>
  <c r="Q1681" i="2" s="1"/>
  <c r="R1681" i="2"/>
  <c r="P1682" i="2"/>
  <c r="Q1682" i="2" s="1"/>
  <c r="R1682" i="2"/>
  <c r="P1683" i="2"/>
  <c r="Q1683" i="2" s="1"/>
  <c r="R1683" i="2"/>
  <c r="P1684" i="2"/>
  <c r="Q1684" i="2" s="1"/>
  <c r="R1684" i="2"/>
  <c r="P1685" i="2"/>
  <c r="Q1685" i="2" s="1"/>
  <c r="R1685" i="2"/>
  <c r="P1686" i="2"/>
  <c r="Q1686" i="2" s="1"/>
  <c r="R1686" i="2"/>
  <c r="P1687" i="2"/>
  <c r="Q1687" i="2" s="1"/>
  <c r="R1687" i="2"/>
  <c r="P1688" i="2"/>
  <c r="Q1688" i="2" s="1"/>
  <c r="R1688" i="2"/>
  <c r="P1689" i="2"/>
  <c r="Q1689" i="2" s="1"/>
  <c r="R1689" i="2"/>
  <c r="P1690" i="2"/>
  <c r="Q1690" i="2" s="1"/>
  <c r="R1690" i="2"/>
  <c r="P1691" i="2"/>
  <c r="Q1691" i="2" s="1"/>
  <c r="R1691" i="2"/>
  <c r="P1692" i="2"/>
  <c r="Q1692" i="2" s="1"/>
  <c r="R1692" i="2"/>
  <c r="P1693" i="2"/>
  <c r="Q1693" i="2" s="1"/>
  <c r="R1693" i="2"/>
  <c r="P1694" i="2"/>
  <c r="Q1694" i="2" s="1"/>
  <c r="R1694" i="2"/>
  <c r="P1695" i="2"/>
  <c r="Q1695" i="2" s="1"/>
  <c r="R1695" i="2"/>
  <c r="P1696" i="2"/>
  <c r="Q1696" i="2" s="1"/>
  <c r="R1696" i="2"/>
  <c r="P1697" i="2"/>
  <c r="Q1697" i="2" s="1"/>
  <c r="R1697" i="2"/>
  <c r="P1698" i="2"/>
  <c r="Q1698" i="2" s="1"/>
  <c r="R1698" i="2"/>
  <c r="P1699" i="2"/>
  <c r="Q1699" i="2" s="1"/>
  <c r="R1699" i="2"/>
  <c r="P1700" i="2"/>
  <c r="Q1700" i="2" s="1"/>
  <c r="R1700" i="2"/>
  <c r="P1701" i="2"/>
  <c r="Q1701" i="2" s="1"/>
  <c r="R1701" i="2"/>
  <c r="P1702" i="2"/>
  <c r="Q1702" i="2" s="1"/>
  <c r="R1702" i="2"/>
  <c r="P1703" i="2"/>
  <c r="Q1703" i="2" s="1"/>
  <c r="R1703" i="2"/>
  <c r="P1704" i="2"/>
  <c r="Q1704" i="2" s="1"/>
  <c r="R1704" i="2"/>
  <c r="P1705" i="2"/>
  <c r="Q1705" i="2" s="1"/>
  <c r="R1705" i="2"/>
  <c r="P1706" i="2"/>
  <c r="Q1706" i="2" s="1"/>
  <c r="R1706" i="2"/>
  <c r="P1707" i="2"/>
  <c r="Q1707" i="2" s="1"/>
  <c r="R1707" i="2"/>
  <c r="P1708" i="2"/>
  <c r="Q1708" i="2" s="1"/>
  <c r="R1708" i="2"/>
  <c r="P1709" i="2"/>
  <c r="Q1709" i="2" s="1"/>
  <c r="R1709" i="2"/>
  <c r="P1710" i="2"/>
  <c r="Q1710" i="2" s="1"/>
  <c r="R1710" i="2"/>
  <c r="P1711" i="2"/>
  <c r="Q1711" i="2" s="1"/>
  <c r="R1711" i="2"/>
  <c r="P1712" i="2"/>
  <c r="Q1712" i="2" s="1"/>
  <c r="R1712" i="2"/>
  <c r="P1713" i="2"/>
  <c r="Q1713" i="2" s="1"/>
  <c r="R1713" i="2"/>
  <c r="P1714" i="2"/>
  <c r="Q1714" i="2" s="1"/>
  <c r="R1714" i="2"/>
  <c r="P1715" i="2"/>
  <c r="Q1715" i="2" s="1"/>
  <c r="R1715" i="2"/>
  <c r="P1716" i="2"/>
  <c r="Q1716" i="2" s="1"/>
  <c r="R1716" i="2"/>
  <c r="P1717" i="2"/>
  <c r="Q1717" i="2" s="1"/>
  <c r="R1717" i="2"/>
  <c r="P1718" i="2"/>
  <c r="Q1718" i="2" s="1"/>
  <c r="R1718" i="2"/>
  <c r="P1719" i="2"/>
  <c r="Q1719" i="2" s="1"/>
  <c r="R1719" i="2"/>
  <c r="P1720" i="2"/>
  <c r="Q1720" i="2" s="1"/>
  <c r="R1720" i="2"/>
  <c r="P1721" i="2"/>
  <c r="Q1721" i="2" s="1"/>
  <c r="R1721" i="2"/>
  <c r="P1722" i="2"/>
  <c r="Q1722" i="2" s="1"/>
  <c r="R1722" i="2"/>
  <c r="P1723" i="2"/>
  <c r="Q1723" i="2" s="1"/>
  <c r="R1723" i="2"/>
  <c r="P1724" i="2"/>
  <c r="Q1724" i="2" s="1"/>
  <c r="R1724" i="2"/>
  <c r="P1725" i="2"/>
  <c r="Q1725" i="2" s="1"/>
  <c r="R1725" i="2"/>
  <c r="P1726" i="2"/>
  <c r="Q1726" i="2" s="1"/>
  <c r="R1726" i="2"/>
  <c r="P1727" i="2"/>
  <c r="Q1727" i="2" s="1"/>
  <c r="R1727" i="2"/>
  <c r="P1728" i="2"/>
  <c r="Q1728" i="2" s="1"/>
  <c r="R1728" i="2"/>
  <c r="P1729" i="2"/>
  <c r="Q1729" i="2" s="1"/>
  <c r="R1729" i="2"/>
  <c r="P1730" i="2"/>
  <c r="Q1730" i="2" s="1"/>
  <c r="R1730" i="2"/>
  <c r="P1731" i="2"/>
  <c r="Q1731" i="2" s="1"/>
  <c r="R1731" i="2"/>
  <c r="P1732" i="2"/>
  <c r="Q1732" i="2" s="1"/>
  <c r="R1732" i="2"/>
  <c r="P1733" i="2"/>
  <c r="Q1733" i="2" s="1"/>
  <c r="R1733" i="2"/>
  <c r="P1734" i="2"/>
  <c r="Q1734" i="2" s="1"/>
  <c r="R1734" i="2"/>
  <c r="P1735" i="2"/>
  <c r="Q1735" i="2" s="1"/>
  <c r="R1735" i="2"/>
  <c r="P1736" i="2"/>
  <c r="Q1736" i="2" s="1"/>
  <c r="R1736" i="2"/>
  <c r="P1737" i="2"/>
  <c r="Q1737" i="2" s="1"/>
  <c r="R1737" i="2"/>
  <c r="P1738" i="2"/>
  <c r="Q1738" i="2" s="1"/>
  <c r="R1738" i="2"/>
  <c r="P1739" i="2"/>
  <c r="Q1739" i="2" s="1"/>
  <c r="R1739" i="2"/>
  <c r="P1740" i="2"/>
  <c r="Q1740" i="2" s="1"/>
  <c r="R1740" i="2"/>
  <c r="P1741" i="2"/>
  <c r="Q1741" i="2" s="1"/>
  <c r="R1741" i="2"/>
  <c r="P1742" i="2"/>
  <c r="Q1742" i="2" s="1"/>
  <c r="R1742" i="2"/>
  <c r="P1743" i="2"/>
  <c r="Q1743" i="2" s="1"/>
  <c r="R1743" i="2"/>
  <c r="P1744" i="2"/>
  <c r="Q1744" i="2" s="1"/>
  <c r="R1744" i="2"/>
  <c r="P1745" i="2"/>
  <c r="Q1745" i="2" s="1"/>
  <c r="R1745" i="2"/>
  <c r="P1746" i="2"/>
  <c r="Q1746" i="2" s="1"/>
  <c r="R1746" i="2"/>
  <c r="P1747" i="2"/>
  <c r="Q1747" i="2" s="1"/>
  <c r="R1747" i="2"/>
  <c r="P1748" i="2"/>
  <c r="Q1748" i="2" s="1"/>
  <c r="R1748" i="2"/>
  <c r="P1749" i="2"/>
  <c r="Q1749" i="2" s="1"/>
  <c r="R1749" i="2"/>
  <c r="P1750" i="2"/>
  <c r="Q1750" i="2" s="1"/>
  <c r="R1750" i="2"/>
  <c r="P1751" i="2"/>
  <c r="Q1751" i="2" s="1"/>
  <c r="R1751" i="2"/>
  <c r="P1752" i="2"/>
  <c r="Q1752" i="2" s="1"/>
  <c r="R1752" i="2"/>
  <c r="P1753" i="2"/>
  <c r="Q1753" i="2" s="1"/>
  <c r="R1753" i="2"/>
  <c r="P1754" i="2"/>
  <c r="Q1754" i="2" s="1"/>
  <c r="R1754" i="2"/>
  <c r="P1755" i="2"/>
  <c r="Q1755" i="2" s="1"/>
  <c r="R1755" i="2"/>
  <c r="P1756" i="2"/>
  <c r="Q1756" i="2" s="1"/>
  <c r="R1756" i="2"/>
  <c r="P1757" i="2"/>
  <c r="Q1757" i="2" s="1"/>
  <c r="R1757" i="2"/>
  <c r="P1758" i="2"/>
  <c r="Q1758" i="2" s="1"/>
  <c r="R1758" i="2"/>
  <c r="P1759" i="2"/>
  <c r="Q1759" i="2" s="1"/>
  <c r="R1759" i="2"/>
  <c r="P1760" i="2"/>
  <c r="Q1760" i="2" s="1"/>
  <c r="R1760" i="2"/>
  <c r="P1761" i="2"/>
  <c r="Q1761" i="2" s="1"/>
  <c r="R1761" i="2"/>
  <c r="P1762" i="2"/>
  <c r="Q1762" i="2" s="1"/>
  <c r="R1762" i="2"/>
  <c r="P1763" i="2"/>
  <c r="Q1763" i="2" s="1"/>
  <c r="R1763" i="2"/>
  <c r="P1764" i="2"/>
  <c r="Q1764" i="2" s="1"/>
  <c r="R1764" i="2"/>
  <c r="P1765" i="2"/>
  <c r="Q1765" i="2" s="1"/>
  <c r="R1765" i="2"/>
  <c r="P1766" i="2"/>
  <c r="Q1766" i="2" s="1"/>
  <c r="R1766" i="2"/>
  <c r="P1767" i="2"/>
  <c r="Q1767" i="2" s="1"/>
  <c r="R1767" i="2"/>
  <c r="P1768" i="2"/>
  <c r="Q1768" i="2" s="1"/>
  <c r="R1768" i="2"/>
  <c r="P1769" i="2"/>
  <c r="Q1769" i="2" s="1"/>
  <c r="R1769" i="2"/>
  <c r="P1770" i="2"/>
  <c r="Q1770" i="2" s="1"/>
  <c r="R1770" i="2"/>
  <c r="P1771" i="2"/>
  <c r="Q1771" i="2" s="1"/>
  <c r="R1771" i="2"/>
  <c r="P1772" i="2"/>
  <c r="Q1772" i="2" s="1"/>
  <c r="R1772" i="2"/>
  <c r="P1773" i="2"/>
  <c r="Q1773" i="2" s="1"/>
  <c r="R1773" i="2"/>
  <c r="P1774" i="2"/>
  <c r="Q1774" i="2" s="1"/>
  <c r="R1774" i="2"/>
  <c r="P1775" i="2"/>
  <c r="Q1775" i="2" s="1"/>
  <c r="R1775" i="2"/>
  <c r="P1776" i="2"/>
  <c r="Q1776" i="2" s="1"/>
  <c r="R1776" i="2"/>
  <c r="P1777" i="2"/>
  <c r="Q1777" i="2" s="1"/>
  <c r="R1777" i="2"/>
  <c r="P1778" i="2"/>
  <c r="Q1778" i="2" s="1"/>
  <c r="R1778" i="2"/>
  <c r="P1779" i="2"/>
  <c r="Q1779" i="2" s="1"/>
  <c r="R1779" i="2"/>
  <c r="P1780" i="2"/>
  <c r="Q1780" i="2" s="1"/>
  <c r="R1780" i="2"/>
  <c r="P1781" i="2"/>
  <c r="Q1781" i="2" s="1"/>
  <c r="R1781" i="2"/>
  <c r="P1782" i="2"/>
  <c r="Q1782" i="2" s="1"/>
  <c r="R1782" i="2"/>
  <c r="P1783" i="2"/>
  <c r="Q1783" i="2" s="1"/>
  <c r="R1783" i="2"/>
  <c r="P1784" i="2"/>
  <c r="Q1784" i="2" s="1"/>
  <c r="R1784" i="2"/>
  <c r="P1785" i="2"/>
  <c r="Q1785" i="2" s="1"/>
  <c r="R1785" i="2"/>
  <c r="P1786" i="2"/>
  <c r="Q1786" i="2" s="1"/>
  <c r="R1786" i="2"/>
  <c r="P1787" i="2"/>
  <c r="Q1787" i="2" s="1"/>
  <c r="R1787" i="2"/>
  <c r="P1788" i="2"/>
  <c r="Q1788" i="2" s="1"/>
  <c r="R1788" i="2"/>
  <c r="P1789" i="2"/>
  <c r="Q1789" i="2" s="1"/>
  <c r="R1789" i="2"/>
  <c r="P1790" i="2"/>
  <c r="Q1790" i="2" s="1"/>
  <c r="R1790" i="2"/>
  <c r="P1791" i="2"/>
  <c r="Q1791" i="2" s="1"/>
  <c r="R1791" i="2"/>
  <c r="P1792" i="2"/>
  <c r="Q1792" i="2" s="1"/>
  <c r="R1792" i="2"/>
  <c r="P1793" i="2"/>
  <c r="Q1793" i="2" s="1"/>
  <c r="R1793" i="2"/>
  <c r="P1794" i="2"/>
  <c r="Q1794" i="2" s="1"/>
  <c r="R1794" i="2"/>
  <c r="P1795" i="2"/>
  <c r="Q1795" i="2" s="1"/>
  <c r="R1795" i="2"/>
  <c r="P1796" i="2"/>
  <c r="Q1796" i="2" s="1"/>
  <c r="R1796" i="2"/>
  <c r="P1797" i="2"/>
  <c r="Q1797" i="2" s="1"/>
  <c r="R1797" i="2"/>
  <c r="P1798" i="2"/>
  <c r="Q1798" i="2" s="1"/>
  <c r="R1798" i="2"/>
  <c r="P1799" i="2"/>
  <c r="Q1799" i="2" s="1"/>
  <c r="R1799" i="2"/>
  <c r="P1800" i="2"/>
  <c r="Q1800" i="2" s="1"/>
  <c r="R1800" i="2"/>
  <c r="P1801" i="2"/>
  <c r="Q1801" i="2" s="1"/>
  <c r="R1801" i="2"/>
  <c r="P1802" i="2"/>
  <c r="Q1802" i="2" s="1"/>
  <c r="R1802" i="2"/>
  <c r="P1803" i="2"/>
  <c r="Q1803" i="2" s="1"/>
  <c r="R1803" i="2"/>
  <c r="P1804" i="2"/>
  <c r="Q1804" i="2" s="1"/>
  <c r="R1804" i="2"/>
  <c r="P1805" i="2"/>
  <c r="Q1805" i="2" s="1"/>
  <c r="R1805" i="2"/>
  <c r="P1806" i="2"/>
  <c r="Q1806" i="2" s="1"/>
  <c r="R1806" i="2"/>
  <c r="P1807" i="2"/>
  <c r="Q1807" i="2" s="1"/>
  <c r="R1807" i="2"/>
  <c r="P1808" i="2"/>
  <c r="Q1808" i="2" s="1"/>
  <c r="R1808" i="2"/>
  <c r="P1809" i="2"/>
  <c r="Q1809" i="2" s="1"/>
  <c r="R1809" i="2"/>
  <c r="P1810" i="2"/>
  <c r="Q1810" i="2" s="1"/>
  <c r="R1810" i="2"/>
  <c r="P1811" i="2"/>
  <c r="Q1811" i="2" s="1"/>
  <c r="R1811" i="2"/>
  <c r="P1812" i="2"/>
  <c r="Q1812" i="2" s="1"/>
  <c r="R1812" i="2"/>
  <c r="P1813" i="2"/>
  <c r="Q1813" i="2" s="1"/>
  <c r="R1813" i="2"/>
  <c r="P1814" i="2"/>
  <c r="Q1814" i="2" s="1"/>
  <c r="R1814" i="2"/>
  <c r="P1815" i="2"/>
  <c r="Q1815" i="2" s="1"/>
  <c r="R1815" i="2"/>
  <c r="P1816" i="2"/>
  <c r="Q1816" i="2" s="1"/>
  <c r="R1816" i="2"/>
  <c r="P1817" i="2"/>
  <c r="Q1817" i="2" s="1"/>
  <c r="R1817" i="2"/>
  <c r="P1818" i="2"/>
  <c r="Q1818" i="2" s="1"/>
  <c r="R1818" i="2"/>
  <c r="P1819" i="2"/>
  <c r="Q1819" i="2" s="1"/>
  <c r="R1819" i="2"/>
  <c r="P1820" i="2"/>
  <c r="Q1820" i="2" s="1"/>
  <c r="R1820" i="2"/>
  <c r="P1821" i="2"/>
  <c r="Q1821" i="2" s="1"/>
  <c r="R1821" i="2"/>
  <c r="P1822" i="2"/>
  <c r="Q1822" i="2" s="1"/>
  <c r="R1822" i="2"/>
  <c r="P1823" i="2"/>
  <c r="Q1823" i="2" s="1"/>
  <c r="R1823" i="2"/>
  <c r="P1824" i="2"/>
  <c r="Q1824" i="2" s="1"/>
  <c r="R1824" i="2"/>
  <c r="P1825" i="2"/>
  <c r="Q1825" i="2" s="1"/>
  <c r="R1825" i="2"/>
  <c r="P1826" i="2"/>
  <c r="Q1826" i="2" s="1"/>
  <c r="R1826" i="2"/>
  <c r="P1827" i="2"/>
  <c r="Q1827" i="2" s="1"/>
  <c r="R1827" i="2"/>
  <c r="P1828" i="2"/>
  <c r="Q1828" i="2" s="1"/>
  <c r="R1828" i="2"/>
  <c r="P1829" i="2"/>
  <c r="Q1829" i="2" s="1"/>
  <c r="R1829" i="2"/>
  <c r="P1830" i="2"/>
  <c r="Q1830" i="2" s="1"/>
  <c r="R1830" i="2"/>
  <c r="P1831" i="2"/>
  <c r="Q1831" i="2" s="1"/>
  <c r="R1831" i="2"/>
  <c r="P1832" i="2"/>
  <c r="Q1832" i="2" s="1"/>
  <c r="R1832" i="2"/>
  <c r="P1833" i="2"/>
  <c r="Q1833" i="2" s="1"/>
  <c r="R1833" i="2"/>
  <c r="P1834" i="2"/>
  <c r="Q1834" i="2" s="1"/>
  <c r="R1834" i="2"/>
  <c r="P1835" i="2"/>
  <c r="Q1835" i="2" s="1"/>
  <c r="R1835" i="2"/>
  <c r="P1836" i="2"/>
  <c r="Q1836" i="2" s="1"/>
  <c r="R1836" i="2"/>
  <c r="P1837" i="2"/>
  <c r="Q1837" i="2" s="1"/>
  <c r="R1837" i="2"/>
  <c r="P1838" i="2"/>
  <c r="Q1838" i="2" s="1"/>
  <c r="R1838" i="2"/>
  <c r="P1839" i="2"/>
  <c r="Q1839" i="2" s="1"/>
  <c r="R1839" i="2"/>
  <c r="P1840" i="2"/>
  <c r="Q1840" i="2" s="1"/>
  <c r="R1840" i="2"/>
  <c r="P1841" i="2"/>
  <c r="Q1841" i="2" s="1"/>
  <c r="R1841" i="2"/>
  <c r="P1842" i="2"/>
  <c r="Q1842" i="2" s="1"/>
  <c r="R1842" i="2"/>
  <c r="P1843" i="2"/>
  <c r="Q1843" i="2" s="1"/>
  <c r="R1843" i="2"/>
  <c r="P1844" i="2"/>
  <c r="Q1844" i="2" s="1"/>
  <c r="R1844" i="2"/>
  <c r="P1845" i="2"/>
  <c r="Q1845" i="2" s="1"/>
  <c r="R1845" i="2"/>
  <c r="P1846" i="2"/>
  <c r="Q1846" i="2" s="1"/>
  <c r="R1846" i="2"/>
  <c r="P1847" i="2"/>
  <c r="Q1847" i="2" s="1"/>
  <c r="R1847" i="2"/>
  <c r="P1848" i="2"/>
  <c r="Q1848" i="2" s="1"/>
  <c r="R1848" i="2"/>
  <c r="P1849" i="2"/>
  <c r="Q1849" i="2" s="1"/>
  <c r="R1849" i="2"/>
  <c r="P1850" i="2"/>
  <c r="Q1850" i="2" s="1"/>
  <c r="R1850" i="2"/>
  <c r="P1851" i="2"/>
  <c r="Q1851" i="2" s="1"/>
  <c r="R1851" i="2"/>
  <c r="P1852" i="2"/>
  <c r="Q1852" i="2" s="1"/>
  <c r="R1852" i="2"/>
  <c r="P1853" i="2"/>
  <c r="Q1853" i="2" s="1"/>
  <c r="R1853" i="2"/>
  <c r="P1854" i="2"/>
  <c r="Q1854" i="2" s="1"/>
  <c r="R1854" i="2"/>
  <c r="P1855" i="2"/>
  <c r="Q1855" i="2" s="1"/>
  <c r="R1855" i="2"/>
  <c r="P1856" i="2"/>
  <c r="Q1856" i="2" s="1"/>
  <c r="R1856" i="2"/>
  <c r="P1857" i="2"/>
  <c r="Q1857" i="2" s="1"/>
  <c r="R1857" i="2"/>
  <c r="P1858" i="2"/>
  <c r="Q1858" i="2" s="1"/>
  <c r="R1858" i="2"/>
  <c r="P1859" i="2"/>
  <c r="Q1859" i="2" s="1"/>
  <c r="R1859" i="2"/>
  <c r="P1860" i="2"/>
  <c r="Q1860" i="2" s="1"/>
  <c r="R1860" i="2"/>
  <c r="P1861" i="2"/>
  <c r="Q1861" i="2" s="1"/>
  <c r="R1861" i="2"/>
  <c r="P1862" i="2"/>
  <c r="Q1862" i="2" s="1"/>
  <c r="R1862" i="2"/>
  <c r="P1863" i="2"/>
  <c r="Q1863" i="2" s="1"/>
  <c r="R1863" i="2"/>
  <c r="P1864" i="2"/>
  <c r="Q1864" i="2" s="1"/>
  <c r="R1864" i="2"/>
  <c r="P1865" i="2"/>
  <c r="Q1865" i="2" s="1"/>
  <c r="R1865" i="2"/>
  <c r="P1866" i="2"/>
  <c r="Q1866" i="2" s="1"/>
  <c r="R1866" i="2"/>
  <c r="P1867" i="2"/>
  <c r="Q1867" i="2" s="1"/>
  <c r="R1867" i="2"/>
  <c r="P1868" i="2"/>
  <c r="Q1868" i="2" s="1"/>
  <c r="R1868" i="2"/>
  <c r="P1869" i="2"/>
  <c r="Q1869" i="2" s="1"/>
  <c r="R1869" i="2"/>
  <c r="P1870" i="2"/>
  <c r="Q1870" i="2" s="1"/>
  <c r="R1870" i="2"/>
  <c r="P1871" i="2"/>
  <c r="Q1871" i="2" s="1"/>
  <c r="R1871" i="2"/>
  <c r="P1872" i="2"/>
  <c r="Q1872" i="2" s="1"/>
  <c r="R1872" i="2"/>
  <c r="P1873" i="2"/>
  <c r="Q1873" i="2" s="1"/>
  <c r="R1873" i="2"/>
  <c r="P1874" i="2"/>
  <c r="Q1874" i="2" s="1"/>
  <c r="R1874" i="2"/>
  <c r="P1875" i="2"/>
  <c r="Q1875" i="2" s="1"/>
  <c r="R1875" i="2"/>
  <c r="P1876" i="2"/>
  <c r="Q1876" i="2" s="1"/>
  <c r="R1876" i="2"/>
  <c r="P1877" i="2"/>
  <c r="Q1877" i="2" s="1"/>
  <c r="R1877" i="2"/>
  <c r="P1878" i="2"/>
  <c r="Q1878" i="2" s="1"/>
  <c r="R1878" i="2"/>
  <c r="P1879" i="2"/>
  <c r="Q1879" i="2" s="1"/>
  <c r="R1879" i="2"/>
  <c r="P1880" i="2"/>
  <c r="Q1880" i="2" s="1"/>
  <c r="R1880" i="2"/>
  <c r="P1881" i="2"/>
  <c r="Q1881" i="2" s="1"/>
  <c r="R1881" i="2"/>
  <c r="P1882" i="2"/>
  <c r="Q1882" i="2" s="1"/>
  <c r="R1882" i="2"/>
  <c r="P1883" i="2"/>
  <c r="Q1883" i="2" s="1"/>
  <c r="R1883" i="2"/>
  <c r="P1884" i="2"/>
  <c r="Q1884" i="2" s="1"/>
  <c r="R1884" i="2"/>
  <c r="P1885" i="2"/>
  <c r="Q1885" i="2" s="1"/>
  <c r="R1885" i="2"/>
  <c r="P1886" i="2"/>
  <c r="Q1886" i="2" s="1"/>
  <c r="R1886" i="2"/>
  <c r="P1887" i="2"/>
  <c r="Q1887" i="2" s="1"/>
  <c r="R1887" i="2"/>
  <c r="P1888" i="2"/>
  <c r="Q1888" i="2" s="1"/>
  <c r="R1888" i="2"/>
  <c r="P1889" i="2"/>
  <c r="Q1889" i="2" s="1"/>
  <c r="R1889" i="2"/>
  <c r="P1890" i="2"/>
  <c r="Q1890" i="2" s="1"/>
  <c r="R1890" i="2"/>
  <c r="P1891" i="2"/>
  <c r="Q1891" i="2" s="1"/>
  <c r="R1891" i="2"/>
  <c r="P1892" i="2"/>
  <c r="Q1892" i="2" s="1"/>
  <c r="R1892" i="2"/>
  <c r="P1893" i="2"/>
  <c r="Q1893" i="2" s="1"/>
  <c r="R1893" i="2"/>
  <c r="P1894" i="2"/>
  <c r="Q1894" i="2" s="1"/>
  <c r="R1894" i="2"/>
  <c r="P1895" i="2"/>
  <c r="Q1895" i="2" s="1"/>
  <c r="R1895" i="2"/>
  <c r="P1896" i="2"/>
  <c r="Q1896" i="2" s="1"/>
  <c r="R1896" i="2"/>
  <c r="P1897" i="2"/>
  <c r="Q1897" i="2" s="1"/>
  <c r="R1897" i="2"/>
  <c r="P1898" i="2"/>
  <c r="Q1898" i="2" s="1"/>
  <c r="R1898" i="2"/>
  <c r="P1899" i="2"/>
  <c r="Q1899" i="2" s="1"/>
  <c r="R1899" i="2"/>
  <c r="P1900" i="2"/>
  <c r="Q1900" i="2" s="1"/>
  <c r="R1900" i="2"/>
  <c r="P1901" i="2"/>
  <c r="Q1901" i="2" s="1"/>
  <c r="R1901" i="2"/>
  <c r="P1902" i="2"/>
  <c r="Q1902" i="2" s="1"/>
  <c r="R1902" i="2"/>
  <c r="P1903" i="2"/>
  <c r="Q1903" i="2" s="1"/>
  <c r="R1903" i="2"/>
  <c r="P1904" i="2"/>
  <c r="Q1904" i="2" s="1"/>
  <c r="R1904" i="2"/>
  <c r="P1905" i="2"/>
  <c r="Q1905" i="2" s="1"/>
  <c r="R1905" i="2"/>
  <c r="P1906" i="2"/>
  <c r="Q1906" i="2" s="1"/>
  <c r="R1906" i="2"/>
  <c r="P1907" i="2"/>
  <c r="Q1907" i="2" s="1"/>
  <c r="R1907" i="2"/>
  <c r="P1908" i="2"/>
  <c r="Q1908" i="2" s="1"/>
  <c r="R1908" i="2"/>
  <c r="P1909" i="2"/>
  <c r="Q1909" i="2" s="1"/>
  <c r="R1909" i="2"/>
  <c r="P1910" i="2"/>
  <c r="Q1910" i="2" s="1"/>
  <c r="R1910" i="2"/>
  <c r="P1911" i="2"/>
  <c r="Q1911" i="2" s="1"/>
  <c r="R1911" i="2"/>
  <c r="P1912" i="2"/>
  <c r="Q1912" i="2" s="1"/>
  <c r="R1912" i="2"/>
  <c r="P1913" i="2"/>
  <c r="Q1913" i="2" s="1"/>
  <c r="R1913" i="2"/>
  <c r="P1914" i="2"/>
  <c r="Q1914" i="2" s="1"/>
  <c r="R1914" i="2"/>
  <c r="P1915" i="2"/>
  <c r="Q1915" i="2" s="1"/>
  <c r="R1915" i="2"/>
  <c r="P1916" i="2"/>
  <c r="Q1916" i="2" s="1"/>
  <c r="R1916" i="2"/>
  <c r="P1917" i="2"/>
  <c r="Q1917" i="2" s="1"/>
  <c r="R1917" i="2"/>
  <c r="P1918" i="2"/>
  <c r="Q1918" i="2" s="1"/>
  <c r="R1918" i="2"/>
  <c r="P1919" i="2"/>
  <c r="Q1919" i="2" s="1"/>
  <c r="R1919" i="2"/>
  <c r="P1920" i="2"/>
  <c r="Q1920" i="2" s="1"/>
  <c r="R1920" i="2"/>
  <c r="P1921" i="2"/>
  <c r="Q1921" i="2" s="1"/>
  <c r="R1921" i="2"/>
  <c r="P1922" i="2"/>
  <c r="Q1922" i="2" s="1"/>
  <c r="R1922" i="2"/>
  <c r="P1923" i="2"/>
  <c r="Q1923" i="2" s="1"/>
  <c r="R1923" i="2"/>
  <c r="P1924" i="2"/>
  <c r="Q1924" i="2" s="1"/>
  <c r="R1924" i="2"/>
  <c r="P1925" i="2"/>
  <c r="Q1925" i="2" s="1"/>
  <c r="R1925" i="2"/>
  <c r="P1926" i="2"/>
  <c r="Q1926" i="2" s="1"/>
  <c r="R1926" i="2"/>
  <c r="P1927" i="2"/>
  <c r="Q1927" i="2" s="1"/>
  <c r="R1927" i="2"/>
  <c r="P1928" i="2"/>
  <c r="Q1928" i="2" s="1"/>
  <c r="R1928" i="2"/>
  <c r="P1929" i="2"/>
  <c r="Q1929" i="2" s="1"/>
  <c r="R1929" i="2"/>
  <c r="P1930" i="2"/>
  <c r="Q1930" i="2" s="1"/>
  <c r="R1930" i="2"/>
  <c r="P1931" i="2"/>
  <c r="Q1931" i="2" s="1"/>
  <c r="R1931" i="2"/>
  <c r="P1932" i="2"/>
  <c r="Q1932" i="2" s="1"/>
  <c r="R1932" i="2"/>
  <c r="P1933" i="2"/>
  <c r="Q1933" i="2" s="1"/>
  <c r="R1933" i="2"/>
  <c r="P1934" i="2"/>
  <c r="Q1934" i="2" s="1"/>
  <c r="R1934" i="2"/>
  <c r="P1935" i="2"/>
  <c r="Q1935" i="2" s="1"/>
  <c r="R1935" i="2"/>
  <c r="P1936" i="2"/>
  <c r="Q1936" i="2" s="1"/>
  <c r="R1936" i="2"/>
  <c r="P1937" i="2"/>
  <c r="Q1937" i="2" s="1"/>
  <c r="R1937" i="2"/>
  <c r="P1938" i="2"/>
  <c r="Q1938" i="2" s="1"/>
  <c r="R1938" i="2"/>
  <c r="P1939" i="2"/>
  <c r="Q1939" i="2" s="1"/>
  <c r="R1939" i="2"/>
  <c r="P1940" i="2"/>
  <c r="Q1940" i="2" s="1"/>
  <c r="R1940" i="2"/>
  <c r="P1941" i="2"/>
  <c r="Q1941" i="2" s="1"/>
  <c r="R1941" i="2"/>
  <c r="P1942" i="2"/>
  <c r="Q1942" i="2" s="1"/>
  <c r="R1942" i="2"/>
  <c r="P1943" i="2"/>
  <c r="Q1943" i="2" s="1"/>
  <c r="R1943" i="2"/>
  <c r="P1944" i="2"/>
  <c r="Q1944" i="2" s="1"/>
  <c r="R1944" i="2"/>
  <c r="P1945" i="2"/>
  <c r="Q1945" i="2" s="1"/>
  <c r="R1945" i="2"/>
  <c r="P1946" i="2"/>
  <c r="Q1946" i="2" s="1"/>
  <c r="R1946" i="2"/>
  <c r="P1947" i="2"/>
  <c r="Q1947" i="2" s="1"/>
  <c r="R1947" i="2"/>
  <c r="P1948" i="2"/>
  <c r="Q1948" i="2" s="1"/>
  <c r="R1948" i="2"/>
  <c r="P1949" i="2"/>
  <c r="Q1949" i="2" s="1"/>
  <c r="R1949" i="2"/>
  <c r="P1950" i="2"/>
  <c r="Q1950" i="2" s="1"/>
  <c r="R1950" i="2"/>
  <c r="P1951" i="2"/>
  <c r="Q1951" i="2" s="1"/>
  <c r="R1951" i="2"/>
  <c r="P1952" i="2"/>
  <c r="Q1952" i="2" s="1"/>
  <c r="R1952" i="2"/>
  <c r="P1953" i="2"/>
  <c r="Q1953" i="2" s="1"/>
  <c r="R1953" i="2"/>
  <c r="P1954" i="2"/>
  <c r="Q1954" i="2" s="1"/>
  <c r="R1954" i="2"/>
  <c r="P1955" i="2"/>
  <c r="Q1955" i="2" s="1"/>
  <c r="R1955" i="2"/>
  <c r="P1956" i="2"/>
  <c r="Q1956" i="2" s="1"/>
  <c r="R1956" i="2"/>
  <c r="P1957" i="2"/>
  <c r="Q1957" i="2" s="1"/>
  <c r="R1957" i="2"/>
  <c r="P1958" i="2"/>
  <c r="Q1958" i="2" s="1"/>
  <c r="R1958" i="2"/>
  <c r="P1959" i="2"/>
  <c r="Q1959" i="2" s="1"/>
  <c r="R1959" i="2"/>
  <c r="P1960" i="2"/>
  <c r="Q1960" i="2" s="1"/>
  <c r="R1960" i="2"/>
  <c r="P1961" i="2"/>
  <c r="Q1961" i="2" s="1"/>
  <c r="R1961" i="2"/>
  <c r="P1962" i="2"/>
  <c r="Q1962" i="2" s="1"/>
  <c r="R1962" i="2"/>
  <c r="P1963" i="2"/>
  <c r="Q1963" i="2" s="1"/>
  <c r="R1963" i="2"/>
  <c r="P1964" i="2"/>
  <c r="Q1964" i="2" s="1"/>
  <c r="R1964" i="2"/>
  <c r="P1965" i="2"/>
  <c r="Q1965" i="2" s="1"/>
  <c r="R1965" i="2"/>
  <c r="P1966" i="2"/>
  <c r="Q1966" i="2" s="1"/>
  <c r="R1966" i="2"/>
  <c r="P1967" i="2"/>
  <c r="Q1967" i="2" s="1"/>
  <c r="R1967" i="2"/>
  <c r="P1968" i="2"/>
  <c r="Q1968" i="2" s="1"/>
  <c r="R1968" i="2"/>
  <c r="P1969" i="2"/>
  <c r="Q1969" i="2" s="1"/>
  <c r="R1969" i="2"/>
  <c r="P1970" i="2"/>
  <c r="Q1970" i="2" s="1"/>
  <c r="R1970" i="2"/>
  <c r="P1971" i="2"/>
  <c r="Q1971" i="2" s="1"/>
  <c r="R1971" i="2"/>
  <c r="P1972" i="2"/>
  <c r="Q1972" i="2" s="1"/>
  <c r="R1972" i="2"/>
  <c r="P1973" i="2"/>
  <c r="Q1973" i="2" s="1"/>
  <c r="R1973" i="2"/>
  <c r="P1974" i="2"/>
  <c r="Q1974" i="2" s="1"/>
  <c r="R1974" i="2"/>
  <c r="P1975" i="2"/>
  <c r="Q1975" i="2" s="1"/>
  <c r="R1975" i="2"/>
  <c r="P1976" i="2"/>
  <c r="Q1976" i="2" s="1"/>
  <c r="R1976" i="2"/>
  <c r="P1977" i="2"/>
  <c r="Q1977" i="2" s="1"/>
  <c r="R1977" i="2"/>
  <c r="P1978" i="2"/>
  <c r="Q1978" i="2" s="1"/>
  <c r="R1978" i="2"/>
  <c r="P1979" i="2"/>
  <c r="Q1979" i="2" s="1"/>
  <c r="R1979" i="2"/>
  <c r="P1980" i="2"/>
  <c r="Q1980" i="2" s="1"/>
  <c r="R1980" i="2"/>
  <c r="P1981" i="2"/>
  <c r="Q1981" i="2" s="1"/>
  <c r="R1981" i="2"/>
  <c r="P1982" i="2"/>
  <c r="Q1982" i="2" s="1"/>
  <c r="R1982" i="2"/>
  <c r="P1983" i="2"/>
  <c r="Q1983" i="2" s="1"/>
  <c r="R1983" i="2"/>
  <c r="P1984" i="2"/>
  <c r="Q1984" i="2" s="1"/>
  <c r="R1984" i="2"/>
  <c r="P1985" i="2"/>
  <c r="Q1985" i="2" s="1"/>
  <c r="R1985" i="2"/>
  <c r="P1986" i="2"/>
  <c r="Q1986" i="2" s="1"/>
  <c r="R1986" i="2"/>
  <c r="P1987" i="2"/>
  <c r="Q1987" i="2" s="1"/>
  <c r="R1987" i="2"/>
  <c r="P1988" i="2"/>
  <c r="Q1988" i="2" s="1"/>
  <c r="R1988" i="2"/>
  <c r="P1989" i="2"/>
  <c r="Q1989" i="2" s="1"/>
  <c r="R1989" i="2"/>
  <c r="P1990" i="2"/>
  <c r="Q1990" i="2" s="1"/>
  <c r="R1990" i="2"/>
  <c r="P1991" i="2"/>
  <c r="Q1991" i="2" s="1"/>
  <c r="R1991" i="2"/>
  <c r="P1992" i="2"/>
  <c r="Q1992" i="2" s="1"/>
  <c r="R1992" i="2"/>
  <c r="P1993" i="2"/>
  <c r="Q1993" i="2" s="1"/>
  <c r="R1993" i="2"/>
  <c r="P1994" i="2"/>
  <c r="Q1994" i="2" s="1"/>
  <c r="R1994" i="2"/>
  <c r="P1995" i="2"/>
  <c r="Q1995" i="2" s="1"/>
  <c r="R1995" i="2"/>
  <c r="P1996" i="2"/>
  <c r="Q1996" i="2" s="1"/>
  <c r="R1996" i="2"/>
  <c r="P1997" i="2"/>
  <c r="Q1997" i="2" s="1"/>
  <c r="R1997" i="2"/>
  <c r="P1998" i="2"/>
  <c r="Q1998" i="2" s="1"/>
  <c r="R1998" i="2"/>
  <c r="P1999" i="2"/>
  <c r="Q1999" i="2" s="1"/>
  <c r="R1999" i="2"/>
  <c r="P2000" i="2"/>
  <c r="Q2000" i="2" s="1"/>
  <c r="R2000" i="2"/>
  <c r="P2001" i="2"/>
  <c r="Q2001" i="2" s="1"/>
  <c r="R2001" i="2"/>
  <c r="P2002" i="2"/>
  <c r="Q2002" i="2" s="1"/>
  <c r="R2002" i="2"/>
  <c r="P2003" i="2"/>
  <c r="Q2003" i="2" s="1"/>
  <c r="R2003" i="2"/>
  <c r="P2004" i="2"/>
  <c r="Q2004" i="2" s="1"/>
  <c r="R2004" i="2"/>
  <c r="P2005" i="2"/>
  <c r="Q2005" i="2" s="1"/>
  <c r="R2005" i="2"/>
  <c r="P2006" i="2"/>
  <c r="Q2006" i="2" s="1"/>
  <c r="R2006" i="2"/>
  <c r="P2007" i="2"/>
  <c r="Q2007" i="2" s="1"/>
  <c r="R2007" i="2"/>
  <c r="P2008" i="2"/>
  <c r="Q2008" i="2" s="1"/>
  <c r="R2008" i="2"/>
  <c r="P2009" i="2"/>
  <c r="Q2009" i="2" s="1"/>
  <c r="R2009" i="2"/>
  <c r="P2010" i="2"/>
  <c r="Q2010" i="2" s="1"/>
  <c r="R2010" i="2"/>
  <c r="P2011" i="2"/>
  <c r="Q2011" i="2" s="1"/>
  <c r="R2011" i="2"/>
  <c r="P2012" i="2"/>
  <c r="Q2012" i="2" s="1"/>
  <c r="R2012" i="2"/>
  <c r="P2013" i="2"/>
  <c r="Q2013" i="2" s="1"/>
  <c r="R2013" i="2"/>
  <c r="P2014" i="2"/>
  <c r="Q2014" i="2" s="1"/>
  <c r="R2014" i="2"/>
  <c r="P2015" i="2"/>
  <c r="Q2015" i="2" s="1"/>
  <c r="R2015" i="2"/>
  <c r="P2016" i="2"/>
  <c r="Q2016" i="2" s="1"/>
  <c r="R2016" i="2"/>
  <c r="P2017" i="2"/>
  <c r="Q2017" i="2" s="1"/>
  <c r="R2017" i="2"/>
  <c r="P2018" i="2"/>
  <c r="Q2018" i="2" s="1"/>
  <c r="R2018" i="2"/>
  <c r="P2019" i="2"/>
  <c r="Q2019" i="2" s="1"/>
  <c r="R2019" i="2"/>
  <c r="P2020" i="2"/>
  <c r="Q2020" i="2" s="1"/>
  <c r="R2020" i="2"/>
  <c r="P2021" i="2"/>
  <c r="Q2021" i="2" s="1"/>
  <c r="R2021" i="2"/>
  <c r="P2022" i="2"/>
  <c r="Q2022" i="2" s="1"/>
  <c r="R2022" i="2"/>
  <c r="P2023" i="2"/>
  <c r="Q2023" i="2" s="1"/>
  <c r="R2023" i="2"/>
  <c r="P2024" i="2"/>
  <c r="Q2024" i="2" s="1"/>
  <c r="R2024" i="2"/>
  <c r="P2025" i="2"/>
  <c r="Q2025" i="2" s="1"/>
  <c r="R2025" i="2"/>
  <c r="P2026" i="2"/>
  <c r="Q2026" i="2" s="1"/>
  <c r="R2026" i="2"/>
  <c r="P2027" i="2"/>
  <c r="Q2027" i="2" s="1"/>
  <c r="R2027" i="2"/>
  <c r="P2028" i="2"/>
  <c r="Q2028" i="2" s="1"/>
  <c r="R2028" i="2"/>
  <c r="P2029" i="2"/>
  <c r="Q2029" i="2" s="1"/>
  <c r="R2029" i="2"/>
  <c r="P2030" i="2"/>
  <c r="Q2030" i="2" s="1"/>
  <c r="R2030" i="2"/>
  <c r="P2031" i="2"/>
  <c r="Q2031" i="2" s="1"/>
  <c r="R2031" i="2"/>
  <c r="P2032" i="2"/>
  <c r="Q2032" i="2" s="1"/>
  <c r="R2032" i="2"/>
  <c r="P2033" i="2"/>
  <c r="Q2033" i="2" s="1"/>
  <c r="R2033" i="2"/>
  <c r="P2034" i="2"/>
  <c r="Q2034" i="2" s="1"/>
  <c r="R2034" i="2"/>
  <c r="P2035" i="2"/>
  <c r="Q2035" i="2" s="1"/>
  <c r="R2035" i="2"/>
  <c r="P2036" i="2"/>
  <c r="Q2036" i="2" s="1"/>
  <c r="R2036" i="2"/>
  <c r="P2037" i="2"/>
  <c r="Q2037" i="2" s="1"/>
  <c r="R2037" i="2"/>
  <c r="P2038" i="2"/>
  <c r="Q2038" i="2" s="1"/>
  <c r="R2038" i="2"/>
  <c r="P2039" i="2"/>
  <c r="Q2039" i="2" s="1"/>
  <c r="R2039" i="2"/>
  <c r="P2040" i="2"/>
  <c r="Q2040" i="2" s="1"/>
  <c r="R2040" i="2"/>
  <c r="P2041" i="2"/>
  <c r="Q2041" i="2" s="1"/>
  <c r="R2041" i="2"/>
  <c r="P2042" i="2"/>
  <c r="Q2042" i="2" s="1"/>
  <c r="R2042" i="2"/>
  <c r="P2043" i="2"/>
  <c r="Q2043" i="2" s="1"/>
  <c r="R2043" i="2"/>
  <c r="P2044" i="2"/>
  <c r="Q2044" i="2" s="1"/>
  <c r="R2044" i="2"/>
  <c r="P2045" i="2"/>
  <c r="Q2045" i="2" s="1"/>
  <c r="R2045" i="2"/>
  <c r="P2046" i="2"/>
  <c r="Q2046" i="2" s="1"/>
  <c r="R2046" i="2"/>
  <c r="P2047" i="2"/>
  <c r="Q2047" i="2" s="1"/>
  <c r="R2047" i="2"/>
  <c r="P2048" i="2"/>
  <c r="Q2048" i="2" s="1"/>
  <c r="R2048" i="2"/>
  <c r="P2049" i="2"/>
  <c r="Q2049" i="2" s="1"/>
  <c r="R2049" i="2"/>
  <c r="P2050" i="2"/>
  <c r="Q2050" i="2" s="1"/>
  <c r="R2050" i="2"/>
  <c r="P2051" i="2"/>
  <c r="Q2051" i="2" s="1"/>
  <c r="R2051" i="2"/>
  <c r="P2052" i="2"/>
  <c r="Q2052" i="2" s="1"/>
  <c r="R2052" i="2"/>
  <c r="P2053" i="2"/>
  <c r="Q2053" i="2" s="1"/>
  <c r="R2053" i="2"/>
  <c r="P2054" i="2"/>
  <c r="Q2054" i="2" s="1"/>
  <c r="R2054" i="2"/>
  <c r="P2055" i="2"/>
  <c r="Q2055" i="2" s="1"/>
  <c r="R2055" i="2"/>
  <c r="P2056" i="2"/>
  <c r="Q2056" i="2" s="1"/>
  <c r="R2056" i="2"/>
  <c r="P2057" i="2"/>
  <c r="Q2057" i="2" s="1"/>
  <c r="R2057" i="2"/>
  <c r="P2058" i="2"/>
  <c r="Q2058" i="2" s="1"/>
  <c r="R2058" i="2"/>
  <c r="P2059" i="2"/>
  <c r="Q2059" i="2" s="1"/>
  <c r="R2059" i="2"/>
  <c r="P2060" i="2"/>
  <c r="Q2060" i="2" s="1"/>
  <c r="R2060" i="2"/>
  <c r="P2061" i="2"/>
  <c r="Q2061" i="2" s="1"/>
  <c r="R2061" i="2"/>
  <c r="P2062" i="2"/>
  <c r="Q2062" i="2" s="1"/>
  <c r="R2062" i="2"/>
  <c r="P2063" i="2"/>
  <c r="Q2063" i="2" s="1"/>
  <c r="R2063" i="2"/>
  <c r="P2064" i="2"/>
  <c r="Q2064" i="2" s="1"/>
  <c r="R2064" i="2"/>
  <c r="P2065" i="2"/>
  <c r="Q2065" i="2" s="1"/>
  <c r="R2065" i="2"/>
  <c r="P2066" i="2"/>
  <c r="Q2066" i="2" s="1"/>
  <c r="R2066" i="2"/>
  <c r="P2067" i="2"/>
  <c r="Q2067" i="2" s="1"/>
  <c r="R2067" i="2"/>
  <c r="P2068" i="2"/>
  <c r="Q2068" i="2" s="1"/>
  <c r="R2068" i="2"/>
  <c r="P2069" i="2"/>
  <c r="Q2069" i="2" s="1"/>
  <c r="R2069" i="2"/>
  <c r="P2070" i="2"/>
  <c r="Q2070" i="2" s="1"/>
  <c r="R2070" i="2"/>
  <c r="P2071" i="2"/>
  <c r="Q2071" i="2" s="1"/>
  <c r="R2071" i="2"/>
  <c r="P2072" i="2"/>
  <c r="Q2072" i="2" s="1"/>
  <c r="R2072" i="2"/>
  <c r="P2073" i="2"/>
  <c r="Q2073" i="2" s="1"/>
  <c r="R2073" i="2"/>
  <c r="P2074" i="2"/>
  <c r="Q2074" i="2" s="1"/>
  <c r="R2074" i="2"/>
  <c r="P2075" i="2"/>
  <c r="Q2075" i="2" s="1"/>
  <c r="R2075" i="2"/>
  <c r="P2076" i="2"/>
  <c r="Q2076" i="2" s="1"/>
  <c r="R2076" i="2"/>
  <c r="P2077" i="2"/>
  <c r="Q2077" i="2" s="1"/>
  <c r="R2077" i="2"/>
  <c r="P2078" i="2"/>
  <c r="Q2078" i="2" s="1"/>
  <c r="R2078" i="2"/>
  <c r="P2079" i="2"/>
  <c r="Q2079" i="2" s="1"/>
  <c r="R2079" i="2"/>
  <c r="P2080" i="2"/>
  <c r="Q2080" i="2" s="1"/>
  <c r="R2080" i="2"/>
  <c r="P2081" i="2"/>
  <c r="Q2081" i="2" s="1"/>
  <c r="R2081" i="2"/>
  <c r="P2082" i="2"/>
  <c r="Q2082" i="2" s="1"/>
  <c r="R2082" i="2"/>
  <c r="P2083" i="2"/>
  <c r="Q2083" i="2" s="1"/>
  <c r="R2083" i="2"/>
  <c r="P2084" i="2"/>
  <c r="Q2084" i="2" s="1"/>
  <c r="R2084" i="2"/>
  <c r="P2085" i="2"/>
  <c r="Q2085" i="2" s="1"/>
  <c r="R2085" i="2"/>
  <c r="P2086" i="2"/>
  <c r="Q2086" i="2" s="1"/>
  <c r="R2086" i="2"/>
  <c r="P2087" i="2"/>
  <c r="Q2087" i="2" s="1"/>
  <c r="R2087" i="2"/>
  <c r="P2088" i="2"/>
  <c r="Q2088" i="2" s="1"/>
  <c r="R2088" i="2"/>
  <c r="P2089" i="2"/>
  <c r="Q2089" i="2" s="1"/>
  <c r="R2089" i="2"/>
  <c r="P2090" i="2"/>
  <c r="Q2090" i="2" s="1"/>
  <c r="R2090" i="2"/>
  <c r="P2091" i="2"/>
  <c r="Q2091" i="2" s="1"/>
  <c r="R2091" i="2"/>
  <c r="P2092" i="2"/>
  <c r="Q2092" i="2" s="1"/>
  <c r="R2092" i="2"/>
  <c r="P2093" i="2"/>
  <c r="Q2093" i="2" s="1"/>
  <c r="R2093" i="2"/>
  <c r="P2094" i="2"/>
  <c r="Q2094" i="2" s="1"/>
  <c r="R2094" i="2"/>
  <c r="P2095" i="2"/>
  <c r="Q2095" i="2" s="1"/>
  <c r="R2095" i="2"/>
  <c r="P2096" i="2"/>
  <c r="Q2096" i="2" s="1"/>
  <c r="R2096" i="2"/>
  <c r="P2097" i="2"/>
  <c r="Q2097" i="2" s="1"/>
  <c r="R2097" i="2"/>
  <c r="P2098" i="2"/>
  <c r="Q2098" i="2" s="1"/>
  <c r="R2098" i="2"/>
  <c r="P2099" i="2"/>
  <c r="Q2099" i="2" s="1"/>
  <c r="R2099" i="2"/>
  <c r="P2100" i="2"/>
  <c r="Q2100" i="2" s="1"/>
  <c r="R2100" i="2"/>
  <c r="P2101" i="2"/>
  <c r="Q2101" i="2" s="1"/>
  <c r="R2101" i="2"/>
  <c r="P2102" i="2"/>
  <c r="Q2102" i="2" s="1"/>
  <c r="R2102" i="2"/>
  <c r="P2103" i="2"/>
  <c r="Q2103" i="2" s="1"/>
  <c r="R2103" i="2"/>
  <c r="P2104" i="2"/>
  <c r="Q2104" i="2" s="1"/>
  <c r="R2104" i="2"/>
  <c r="P2105" i="2"/>
  <c r="Q2105" i="2" s="1"/>
  <c r="R2105" i="2"/>
  <c r="P2106" i="2"/>
  <c r="Q2106" i="2" s="1"/>
  <c r="R2106" i="2"/>
  <c r="P2107" i="2"/>
  <c r="Q2107" i="2" s="1"/>
  <c r="R2107" i="2"/>
  <c r="P2108" i="2"/>
  <c r="Q2108" i="2" s="1"/>
  <c r="R2108" i="2"/>
  <c r="P2109" i="2"/>
  <c r="Q2109" i="2" s="1"/>
  <c r="R2109" i="2"/>
  <c r="P2110" i="2"/>
  <c r="Q2110" i="2" s="1"/>
  <c r="R2110" i="2"/>
  <c r="P2111" i="2"/>
  <c r="Q2111" i="2" s="1"/>
  <c r="R2111" i="2"/>
  <c r="P2112" i="2"/>
  <c r="Q2112" i="2" s="1"/>
  <c r="R2112" i="2"/>
  <c r="P2113" i="2"/>
  <c r="Q2113" i="2" s="1"/>
  <c r="R2113" i="2"/>
  <c r="P2114" i="2"/>
  <c r="Q2114" i="2" s="1"/>
  <c r="R2114" i="2"/>
  <c r="P2115" i="2"/>
  <c r="Q2115" i="2" s="1"/>
  <c r="R2115" i="2"/>
  <c r="P2116" i="2"/>
  <c r="Q2116" i="2" s="1"/>
  <c r="R2116" i="2"/>
  <c r="P2117" i="2"/>
  <c r="Q2117" i="2" s="1"/>
  <c r="R2117" i="2"/>
  <c r="P2118" i="2"/>
  <c r="Q2118" i="2" s="1"/>
  <c r="R2118" i="2"/>
  <c r="P2119" i="2"/>
  <c r="Q2119" i="2" s="1"/>
  <c r="R2119" i="2"/>
  <c r="P2120" i="2"/>
  <c r="Q2120" i="2" s="1"/>
  <c r="R2120" i="2"/>
  <c r="P2121" i="2"/>
  <c r="Q2121" i="2" s="1"/>
  <c r="R2121" i="2"/>
  <c r="P2122" i="2"/>
  <c r="Q2122" i="2" s="1"/>
  <c r="R2122" i="2"/>
  <c r="P2123" i="2"/>
  <c r="Q2123" i="2" s="1"/>
  <c r="R2123" i="2"/>
  <c r="P2124" i="2"/>
  <c r="Q2124" i="2" s="1"/>
  <c r="R2124" i="2"/>
  <c r="P2125" i="2"/>
  <c r="Q2125" i="2" s="1"/>
  <c r="R2125" i="2"/>
  <c r="P2126" i="2"/>
  <c r="Q2126" i="2" s="1"/>
  <c r="R2126" i="2"/>
  <c r="P2127" i="2"/>
  <c r="Q2127" i="2" s="1"/>
  <c r="R2127" i="2"/>
  <c r="P2128" i="2"/>
  <c r="Q2128" i="2" s="1"/>
  <c r="R2128" i="2"/>
  <c r="P2129" i="2"/>
  <c r="Q2129" i="2" s="1"/>
  <c r="R2129" i="2"/>
  <c r="P2130" i="2"/>
  <c r="Q2130" i="2" s="1"/>
  <c r="R2130" i="2"/>
  <c r="P2131" i="2"/>
  <c r="Q2131" i="2" s="1"/>
  <c r="R2131" i="2"/>
  <c r="P2132" i="2"/>
  <c r="Q2132" i="2" s="1"/>
  <c r="R2132" i="2"/>
  <c r="P2133" i="2"/>
  <c r="Q2133" i="2" s="1"/>
  <c r="R2133" i="2"/>
  <c r="P2134" i="2"/>
  <c r="Q2134" i="2" s="1"/>
  <c r="R2134" i="2"/>
  <c r="P2135" i="2"/>
  <c r="Q2135" i="2" s="1"/>
  <c r="R2135" i="2"/>
  <c r="P2136" i="2"/>
  <c r="Q2136" i="2" s="1"/>
  <c r="R2136" i="2"/>
  <c r="P2137" i="2"/>
  <c r="Q2137" i="2" s="1"/>
  <c r="R2137" i="2"/>
  <c r="P2138" i="2"/>
  <c r="Q2138" i="2" s="1"/>
  <c r="R2138" i="2"/>
  <c r="P2139" i="2"/>
  <c r="Q2139" i="2" s="1"/>
  <c r="R2139" i="2"/>
  <c r="P2140" i="2"/>
  <c r="Q2140" i="2" s="1"/>
  <c r="R2140" i="2"/>
  <c r="P2141" i="2"/>
  <c r="Q2141" i="2" s="1"/>
  <c r="R2141" i="2"/>
  <c r="P2142" i="2"/>
  <c r="Q2142" i="2" s="1"/>
  <c r="R2142" i="2"/>
  <c r="P2143" i="2"/>
  <c r="Q2143" i="2" s="1"/>
  <c r="R2143" i="2"/>
  <c r="P2144" i="2"/>
  <c r="Q2144" i="2" s="1"/>
  <c r="R2144" i="2"/>
  <c r="P2145" i="2"/>
  <c r="Q2145" i="2" s="1"/>
  <c r="R2145" i="2"/>
  <c r="P2146" i="2"/>
  <c r="Q2146" i="2" s="1"/>
  <c r="R2146" i="2"/>
  <c r="P2147" i="2"/>
  <c r="Q2147" i="2" s="1"/>
  <c r="R2147" i="2"/>
  <c r="P2148" i="2"/>
  <c r="Q2148" i="2" s="1"/>
  <c r="R2148" i="2"/>
  <c r="P2149" i="2"/>
  <c r="Q2149" i="2" s="1"/>
  <c r="R2149" i="2"/>
  <c r="P2150" i="2"/>
  <c r="Q2150" i="2" s="1"/>
  <c r="R2150" i="2"/>
  <c r="P2151" i="2"/>
  <c r="Q2151" i="2" s="1"/>
  <c r="R2151" i="2"/>
  <c r="P2152" i="2"/>
  <c r="Q2152" i="2" s="1"/>
  <c r="R2152" i="2"/>
  <c r="P2153" i="2"/>
  <c r="Q2153" i="2" s="1"/>
  <c r="R2153" i="2"/>
  <c r="P2154" i="2"/>
  <c r="Q2154" i="2" s="1"/>
  <c r="R2154" i="2"/>
  <c r="P2155" i="2"/>
  <c r="Q2155" i="2" s="1"/>
  <c r="R2155" i="2"/>
  <c r="P2156" i="2"/>
  <c r="Q2156" i="2" s="1"/>
  <c r="R2156" i="2"/>
  <c r="P2157" i="2"/>
  <c r="Q2157" i="2" s="1"/>
  <c r="R2157" i="2"/>
  <c r="P2158" i="2"/>
  <c r="Q2158" i="2" s="1"/>
  <c r="R2158" i="2"/>
  <c r="P2159" i="2"/>
  <c r="Q2159" i="2" s="1"/>
  <c r="R2159" i="2"/>
  <c r="P2160" i="2"/>
  <c r="Q2160" i="2" s="1"/>
  <c r="R2160" i="2"/>
  <c r="P2161" i="2"/>
  <c r="Q2161" i="2" s="1"/>
  <c r="R2161" i="2"/>
  <c r="P2162" i="2"/>
  <c r="Q2162" i="2" s="1"/>
  <c r="R2162" i="2"/>
  <c r="P2163" i="2"/>
  <c r="Q2163" i="2" s="1"/>
  <c r="R2163" i="2"/>
  <c r="P2164" i="2"/>
  <c r="Q2164" i="2" s="1"/>
  <c r="R2164" i="2"/>
  <c r="P2165" i="2"/>
  <c r="Q2165" i="2" s="1"/>
  <c r="R2165" i="2"/>
  <c r="P2166" i="2"/>
  <c r="Q2166" i="2" s="1"/>
  <c r="R2166" i="2"/>
  <c r="P2167" i="2"/>
  <c r="Q2167" i="2" s="1"/>
  <c r="R2167" i="2"/>
  <c r="P2168" i="2"/>
  <c r="Q2168" i="2" s="1"/>
  <c r="R2168" i="2"/>
  <c r="P2169" i="2"/>
  <c r="Q2169" i="2" s="1"/>
  <c r="R2169" i="2"/>
  <c r="P2170" i="2"/>
  <c r="Q2170" i="2" s="1"/>
  <c r="R2170" i="2"/>
  <c r="P2171" i="2"/>
  <c r="Q2171" i="2" s="1"/>
  <c r="R2171" i="2"/>
  <c r="P2172" i="2"/>
  <c r="Q2172" i="2" s="1"/>
  <c r="R2172" i="2"/>
  <c r="P2173" i="2"/>
  <c r="Q2173" i="2" s="1"/>
  <c r="R2173" i="2"/>
  <c r="P2174" i="2"/>
  <c r="Q2174" i="2" s="1"/>
  <c r="R2174" i="2"/>
  <c r="P2175" i="2"/>
  <c r="Q2175" i="2" s="1"/>
  <c r="R2175" i="2"/>
  <c r="P2176" i="2"/>
  <c r="Q2176" i="2" s="1"/>
  <c r="R2176" i="2"/>
  <c r="P2177" i="2"/>
  <c r="Q2177" i="2" s="1"/>
  <c r="R2177" i="2"/>
  <c r="P2178" i="2"/>
  <c r="Q2178" i="2" s="1"/>
  <c r="R2178" i="2"/>
  <c r="P2179" i="2"/>
  <c r="Q2179" i="2" s="1"/>
  <c r="R2179" i="2"/>
  <c r="P2180" i="2"/>
  <c r="Q2180" i="2" s="1"/>
  <c r="R2180" i="2"/>
  <c r="P2181" i="2"/>
  <c r="Q2181" i="2" s="1"/>
  <c r="R2181" i="2"/>
  <c r="P2182" i="2"/>
  <c r="Q2182" i="2" s="1"/>
  <c r="R2182" i="2"/>
  <c r="P2183" i="2"/>
  <c r="Q2183" i="2" s="1"/>
  <c r="R2183" i="2"/>
  <c r="P2184" i="2"/>
  <c r="Q2184" i="2" s="1"/>
  <c r="R2184" i="2"/>
  <c r="P2185" i="2"/>
  <c r="Q2185" i="2" s="1"/>
  <c r="R2185" i="2"/>
  <c r="P2186" i="2"/>
  <c r="Q2186" i="2" s="1"/>
  <c r="R2186" i="2"/>
  <c r="P2187" i="2"/>
  <c r="Q2187" i="2" s="1"/>
  <c r="R2187" i="2"/>
  <c r="P2188" i="2"/>
  <c r="Q2188" i="2" s="1"/>
  <c r="R2188" i="2"/>
  <c r="P2189" i="2"/>
  <c r="Q2189" i="2" s="1"/>
  <c r="R2189" i="2"/>
  <c r="P2190" i="2"/>
  <c r="Q2190" i="2" s="1"/>
  <c r="R2190" i="2"/>
  <c r="P2191" i="2"/>
  <c r="Q2191" i="2" s="1"/>
  <c r="R2191" i="2"/>
  <c r="P2192" i="2"/>
  <c r="Q2192" i="2" s="1"/>
  <c r="R2192" i="2"/>
  <c r="P2193" i="2"/>
  <c r="Q2193" i="2" s="1"/>
  <c r="R2193" i="2"/>
  <c r="P2194" i="2"/>
  <c r="Q2194" i="2" s="1"/>
  <c r="R2194" i="2"/>
  <c r="P2195" i="2"/>
  <c r="Q2195" i="2" s="1"/>
  <c r="R2195" i="2"/>
  <c r="P2196" i="2"/>
  <c r="Q2196" i="2" s="1"/>
  <c r="R2196" i="2"/>
  <c r="P2197" i="2"/>
  <c r="Q2197" i="2" s="1"/>
  <c r="R2197" i="2"/>
  <c r="P2198" i="2"/>
  <c r="Q2198" i="2" s="1"/>
  <c r="R2198" i="2"/>
  <c r="P2199" i="2"/>
  <c r="Q2199" i="2" s="1"/>
  <c r="R2199" i="2"/>
  <c r="P2200" i="2"/>
  <c r="Q2200" i="2" s="1"/>
  <c r="R2200" i="2"/>
  <c r="P2201" i="2"/>
  <c r="Q2201" i="2" s="1"/>
  <c r="R2201" i="2"/>
  <c r="P2202" i="2"/>
  <c r="Q2202" i="2" s="1"/>
  <c r="R2202" i="2"/>
  <c r="P2203" i="2"/>
  <c r="Q2203" i="2" s="1"/>
  <c r="R2203" i="2"/>
  <c r="P2204" i="2"/>
  <c r="Q2204" i="2" s="1"/>
  <c r="R2204" i="2"/>
  <c r="P2205" i="2"/>
  <c r="Q2205" i="2" s="1"/>
  <c r="R2205" i="2"/>
  <c r="P2206" i="2"/>
  <c r="Q2206" i="2" s="1"/>
  <c r="R2206" i="2"/>
  <c r="P2207" i="2"/>
  <c r="Q2207" i="2" s="1"/>
  <c r="R2207" i="2"/>
  <c r="P2208" i="2"/>
  <c r="Q2208" i="2" s="1"/>
  <c r="R2208" i="2"/>
  <c r="P2209" i="2"/>
  <c r="Q2209" i="2" s="1"/>
  <c r="R2209" i="2"/>
  <c r="P2210" i="2"/>
  <c r="Q2210" i="2" s="1"/>
  <c r="R2210" i="2"/>
  <c r="P2211" i="2"/>
  <c r="Q2211" i="2" s="1"/>
  <c r="R2211" i="2"/>
  <c r="P2212" i="2"/>
  <c r="Q2212" i="2" s="1"/>
  <c r="R2212" i="2"/>
  <c r="P2213" i="2"/>
  <c r="Q2213" i="2" s="1"/>
  <c r="R2213" i="2"/>
  <c r="P2214" i="2"/>
  <c r="Q2214" i="2" s="1"/>
  <c r="R2214" i="2"/>
  <c r="P2215" i="2"/>
  <c r="Q2215" i="2" s="1"/>
  <c r="R2215" i="2"/>
  <c r="P2216" i="2"/>
  <c r="Q2216" i="2" s="1"/>
  <c r="R2216" i="2"/>
  <c r="P2217" i="2"/>
  <c r="Q2217" i="2" s="1"/>
  <c r="R2217" i="2"/>
  <c r="P2218" i="2"/>
  <c r="Q2218" i="2" s="1"/>
  <c r="R2218" i="2"/>
  <c r="P2219" i="2"/>
  <c r="Q2219" i="2" s="1"/>
  <c r="R2219" i="2"/>
  <c r="P2220" i="2"/>
  <c r="Q2220" i="2" s="1"/>
  <c r="R2220" i="2"/>
  <c r="P2221" i="2"/>
  <c r="Q2221" i="2" s="1"/>
  <c r="R2221" i="2"/>
  <c r="P2222" i="2"/>
  <c r="Q2222" i="2" s="1"/>
  <c r="R2222" i="2"/>
  <c r="P2223" i="2"/>
  <c r="Q2223" i="2" s="1"/>
  <c r="R2223" i="2"/>
  <c r="P2224" i="2"/>
  <c r="Q2224" i="2" s="1"/>
  <c r="R2224" i="2"/>
  <c r="P2225" i="2"/>
  <c r="Q2225" i="2" s="1"/>
  <c r="R2225" i="2"/>
  <c r="P2226" i="2"/>
  <c r="Q2226" i="2" s="1"/>
  <c r="R2226" i="2"/>
  <c r="P2227" i="2"/>
  <c r="Q2227" i="2" s="1"/>
  <c r="R2227" i="2"/>
  <c r="P2228" i="2"/>
  <c r="Q2228" i="2" s="1"/>
  <c r="R2228" i="2"/>
  <c r="P2229" i="2"/>
  <c r="Q2229" i="2" s="1"/>
  <c r="R2229" i="2"/>
  <c r="P2230" i="2"/>
  <c r="Q2230" i="2" s="1"/>
  <c r="R2230" i="2"/>
  <c r="P2231" i="2"/>
  <c r="Q2231" i="2" s="1"/>
  <c r="R2231" i="2"/>
  <c r="P2232" i="2"/>
  <c r="Q2232" i="2" s="1"/>
  <c r="R2232" i="2"/>
  <c r="P2233" i="2"/>
  <c r="Q2233" i="2" s="1"/>
  <c r="R2233" i="2"/>
  <c r="P2234" i="2"/>
  <c r="Q2234" i="2" s="1"/>
  <c r="R2234" i="2"/>
  <c r="P2235" i="2"/>
  <c r="Q2235" i="2" s="1"/>
  <c r="R2235" i="2"/>
  <c r="P2236" i="2"/>
  <c r="Q2236" i="2" s="1"/>
  <c r="R2236" i="2"/>
  <c r="P2237" i="2"/>
  <c r="Q2237" i="2" s="1"/>
  <c r="R2237" i="2"/>
  <c r="P2238" i="2"/>
  <c r="Q2238" i="2" s="1"/>
  <c r="R2238" i="2"/>
  <c r="P2239" i="2"/>
  <c r="Q2239" i="2" s="1"/>
  <c r="R2239" i="2"/>
  <c r="P2240" i="2"/>
  <c r="Q2240" i="2" s="1"/>
  <c r="R2240" i="2"/>
  <c r="P2241" i="2"/>
  <c r="Q2241" i="2" s="1"/>
  <c r="R2241" i="2"/>
  <c r="P2242" i="2"/>
  <c r="Q2242" i="2" s="1"/>
  <c r="R2242" i="2"/>
  <c r="P2243" i="2"/>
  <c r="Q2243" i="2" s="1"/>
  <c r="R2243" i="2"/>
  <c r="P2244" i="2"/>
  <c r="Q2244" i="2" s="1"/>
  <c r="R2244" i="2"/>
  <c r="P2245" i="2"/>
  <c r="Q2245" i="2" s="1"/>
  <c r="R2245" i="2"/>
  <c r="P2246" i="2"/>
  <c r="Q2246" i="2" s="1"/>
  <c r="R2246" i="2"/>
  <c r="P2247" i="2"/>
  <c r="Q2247" i="2" s="1"/>
  <c r="R2247" i="2"/>
  <c r="P2248" i="2"/>
  <c r="Q2248" i="2" s="1"/>
  <c r="R2248" i="2"/>
  <c r="P2249" i="2"/>
  <c r="Q2249" i="2" s="1"/>
  <c r="R2249" i="2"/>
  <c r="P2250" i="2"/>
  <c r="Q2250" i="2" s="1"/>
  <c r="R2250" i="2"/>
  <c r="P2251" i="2"/>
  <c r="Q2251" i="2" s="1"/>
  <c r="R2251" i="2"/>
  <c r="P2252" i="2"/>
  <c r="Q2252" i="2" s="1"/>
  <c r="R2252" i="2"/>
  <c r="P2253" i="2"/>
  <c r="Q2253" i="2" s="1"/>
  <c r="R2253" i="2"/>
  <c r="P2254" i="2"/>
  <c r="Q2254" i="2" s="1"/>
  <c r="R2254" i="2"/>
  <c r="P2255" i="2"/>
  <c r="Q2255" i="2" s="1"/>
  <c r="R2255" i="2"/>
  <c r="P2256" i="2"/>
  <c r="Q2256" i="2" s="1"/>
  <c r="R2256" i="2"/>
  <c r="P2257" i="2"/>
  <c r="Q2257" i="2" s="1"/>
  <c r="R2257" i="2"/>
  <c r="P2258" i="2"/>
  <c r="Q2258" i="2" s="1"/>
  <c r="R2258" i="2"/>
  <c r="P2259" i="2"/>
  <c r="Q2259" i="2" s="1"/>
  <c r="R2259" i="2"/>
  <c r="P2260" i="2"/>
  <c r="Q2260" i="2" s="1"/>
  <c r="R2260" i="2"/>
  <c r="P2261" i="2"/>
  <c r="Q2261" i="2" s="1"/>
  <c r="R2261" i="2"/>
  <c r="P2262" i="2"/>
  <c r="Q2262" i="2" s="1"/>
  <c r="R2262" i="2"/>
  <c r="P2263" i="2"/>
  <c r="Q2263" i="2" s="1"/>
  <c r="R2263" i="2"/>
  <c r="P2264" i="2"/>
  <c r="Q2264" i="2" s="1"/>
  <c r="R2264" i="2"/>
  <c r="P2265" i="2"/>
  <c r="Q2265" i="2" s="1"/>
  <c r="R2265" i="2"/>
  <c r="P2266" i="2"/>
  <c r="Q2266" i="2" s="1"/>
  <c r="R2266" i="2"/>
  <c r="P2267" i="2"/>
  <c r="Q2267" i="2" s="1"/>
  <c r="R2267" i="2"/>
  <c r="P2268" i="2"/>
  <c r="Q2268" i="2" s="1"/>
  <c r="R2268" i="2"/>
  <c r="P2269" i="2"/>
  <c r="Q2269" i="2" s="1"/>
  <c r="R2269" i="2"/>
  <c r="P2270" i="2"/>
  <c r="Q2270" i="2" s="1"/>
  <c r="R2270" i="2"/>
  <c r="P2271" i="2"/>
  <c r="Q2271" i="2" s="1"/>
  <c r="R2271" i="2"/>
  <c r="P2272" i="2"/>
  <c r="Q2272" i="2" s="1"/>
  <c r="R2272" i="2"/>
  <c r="P2273" i="2"/>
  <c r="Q2273" i="2" s="1"/>
  <c r="R2273" i="2"/>
  <c r="P2274" i="2"/>
  <c r="Q2274" i="2" s="1"/>
  <c r="R2274" i="2"/>
  <c r="P2275" i="2"/>
  <c r="Q2275" i="2" s="1"/>
  <c r="R2275" i="2"/>
  <c r="P2276" i="2"/>
  <c r="Q2276" i="2" s="1"/>
  <c r="R2276" i="2"/>
  <c r="P2277" i="2"/>
  <c r="Q2277" i="2" s="1"/>
  <c r="R2277" i="2"/>
  <c r="P2278" i="2"/>
  <c r="Q2278" i="2" s="1"/>
  <c r="R2278" i="2"/>
  <c r="P2279" i="2"/>
  <c r="Q2279" i="2" s="1"/>
  <c r="R2279" i="2"/>
  <c r="P2280" i="2"/>
  <c r="Q2280" i="2" s="1"/>
  <c r="R2280" i="2"/>
  <c r="P2281" i="2"/>
  <c r="Q2281" i="2" s="1"/>
  <c r="R2281" i="2"/>
  <c r="P2282" i="2"/>
  <c r="Q2282" i="2" s="1"/>
  <c r="R2282" i="2"/>
  <c r="P2283" i="2"/>
  <c r="Q2283" i="2" s="1"/>
  <c r="R2283" i="2"/>
  <c r="P2284" i="2"/>
  <c r="Q2284" i="2" s="1"/>
  <c r="R2284" i="2"/>
  <c r="P2285" i="2"/>
  <c r="Q2285" i="2" s="1"/>
  <c r="R2285" i="2"/>
  <c r="P2286" i="2"/>
  <c r="Q2286" i="2" s="1"/>
  <c r="R2286" i="2"/>
  <c r="P2287" i="2"/>
  <c r="Q2287" i="2" s="1"/>
  <c r="R2287" i="2"/>
  <c r="P2288" i="2"/>
  <c r="Q2288" i="2" s="1"/>
  <c r="R2288" i="2"/>
  <c r="P2289" i="2"/>
  <c r="Q2289" i="2" s="1"/>
  <c r="R2289" i="2"/>
  <c r="P2290" i="2"/>
  <c r="Q2290" i="2" s="1"/>
  <c r="R2290" i="2"/>
  <c r="P2291" i="2"/>
  <c r="Q2291" i="2" s="1"/>
  <c r="R2291" i="2"/>
  <c r="P2292" i="2"/>
  <c r="Q2292" i="2" s="1"/>
  <c r="R2292" i="2"/>
  <c r="P2293" i="2"/>
  <c r="Q2293" i="2" s="1"/>
  <c r="R2293" i="2"/>
  <c r="P2294" i="2"/>
  <c r="Q2294" i="2" s="1"/>
  <c r="R2294" i="2"/>
  <c r="P2295" i="2"/>
  <c r="Q2295" i="2" s="1"/>
  <c r="R2295" i="2"/>
  <c r="P2296" i="2"/>
  <c r="Q2296" i="2" s="1"/>
  <c r="R2296" i="2"/>
  <c r="P2297" i="2"/>
  <c r="Q2297" i="2" s="1"/>
  <c r="R2297" i="2"/>
  <c r="P2298" i="2"/>
  <c r="Q2298" i="2" s="1"/>
  <c r="R2298" i="2"/>
  <c r="P2299" i="2"/>
  <c r="Q2299" i="2" s="1"/>
  <c r="R2299" i="2"/>
  <c r="P2300" i="2"/>
  <c r="Q2300" i="2" s="1"/>
  <c r="R2300" i="2"/>
  <c r="P2301" i="2"/>
  <c r="Q2301" i="2" s="1"/>
  <c r="R2301" i="2"/>
  <c r="P2302" i="2"/>
  <c r="Q2302" i="2" s="1"/>
  <c r="R2302" i="2"/>
  <c r="P2303" i="2"/>
  <c r="Q2303" i="2" s="1"/>
  <c r="R2303" i="2"/>
  <c r="P2304" i="2"/>
  <c r="Q2304" i="2" s="1"/>
  <c r="R2304" i="2"/>
  <c r="P2305" i="2"/>
  <c r="Q2305" i="2" s="1"/>
  <c r="R2305" i="2"/>
  <c r="P2306" i="2"/>
  <c r="Q2306" i="2" s="1"/>
  <c r="R2306" i="2"/>
  <c r="P2307" i="2"/>
  <c r="Q2307" i="2" s="1"/>
  <c r="R2307" i="2"/>
  <c r="P2308" i="2"/>
  <c r="Q2308" i="2" s="1"/>
  <c r="R2308" i="2"/>
  <c r="P2309" i="2"/>
  <c r="Q2309" i="2" s="1"/>
  <c r="R2309" i="2"/>
  <c r="P2310" i="2"/>
  <c r="Q2310" i="2" s="1"/>
  <c r="R2310" i="2"/>
  <c r="P2311" i="2"/>
  <c r="Q2311" i="2" s="1"/>
  <c r="R2311" i="2"/>
  <c r="P2312" i="2"/>
  <c r="Q2312" i="2" s="1"/>
  <c r="R2312" i="2"/>
  <c r="P2313" i="2"/>
  <c r="Q2313" i="2" s="1"/>
  <c r="R2313" i="2"/>
  <c r="P2314" i="2"/>
  <c r="Q2314" i="2" s="1"/>
  <c r="R2314" i="2"/>
  <c r="P2315" i="2"/>
  <c r="Q2315" i="2" s="1"/>
  <c r="R2315" i="2"/>
  <c r="P2316" i="2"/>
  <c r="Q2316" i="2" s="1"/>
  <c r="R2316" i="2"/>
  <c r="P2317" i="2"/>
  <c r="Q2317" i="2" s="1"/>
  <c r="R2317" i="2"/>
  <c r="P2318" i="2"/>
  <c r="Q2318" i="2" s="1"/>
  <c r="R2318" i="2"/>
  <c r="P2319" i="2"/>
  <c r="Q2319" i="2" s="1"/>
  <c r="R2319" i="2"/>
  <c r="P2320" i="2"/>
  <c r="Q2320" i="2" s="1"/>
  <c r="R2320" i="2"/>
  <c r="P2321" i="2"/>
  <c r="Q2321" i="2" s="1"/>
  <c r="R2321" i="2"/>
  <c r="P2322" i="2"/>
  <c r="Q2322" i="2" s="1"/>
  <c r="R2322" i="2"/>
  <c r="P2323" i="2"/>
  <c r="Q2323" i="2" s="1"/>
  <c r="R2323" i="2"/>
  <c r="P2324" i="2"/>
  <c r="Q2324" i="2" s="1"/>
  <c r="R2324" i="2"/>
  <c r="P2325" i="2"/>
  <c r="Q2325" i="2" s="1"/>
  <c r="R2325" i="2"/>
  <c r="P2326" i="2"/>
  <c r="Q2326" i="2" s="1"/>
  <c r="R2326" i="2"/>
  <c r="P2327" i="2"/>
  <c r="Q2327" i="2" s="1"/>
  <c r="R2327" i="2"/>
  <c r="P2328" i="2"/>
  <c r="Q2328" i="2" s="1"/>
  <c r="R2328" i="2"/>
  <c r="P2329" i="2"/>
  <c r="Q2329" i="2" s="1"/>
  <c r="R2329" i="2"/>
  <c r="P2330" i="2"/>
  <c r="Q2330" i="2" s="1"/>
  <c r="R2330" i="2"/>
  <c r="P2331" i="2"/>
  <c r="Q2331" i="2" s="1"/>
  <c r="R2331" i="2"/>
  <c r="P2332" i="2"/>
  <c r="Q2332" i="2" s="1"/>
  <c r="R2332" i="2"/>
  <c r="P2333" i="2"/>
  <c r="Q2333" i="2" s="1"/>
  <c r="R2333" i="2"/>
  <c r="P2334" i="2"/>
  <c r="Q2334" i="2" s="1"/>
  <c r="R2334" i="2"/>
  <c r="P2335" i="2"/>
  <c r="Q2335" i="2" s="1"/>
  <c r="R2335" i="2"/>
  <c r="P2336" i="2"/>
  <c r="Q2336" i="2" s="1"/>
  <c r="R2336" i="2"/>
  <c r="P2337" i="2"/>
  <c r="Q2337" i="2" s="1"/>
  <c r="R2337" i="2"/>
  <c r="P2338" i="2"/>
  <c r="Q2338" i="2" s="1"/>
  <c r="R2338" i="2"/>
  <c r="P2339" i="2"/>
  <c r="Q2339" i="2" s="1"/>
  <c r="R2339" i="2"/>
  <c r="P2340" i="2"/>
  <c r="Q2340" i="2" s="1"/>
  <c r="R2340" i="2"/>
  <c r="P2341" i="2"/>
  <c r="Q2341" i="2" s="1"/>
  <c r="R2341" i="2"/>
  <c r="P2342" i="2"/>
  <c r="Q2342" i="2" s="1"/>
  <c r="R2342" i="2"/>
  <c r="P2343" i="2"/>
  <c r="Q2343" i="2" s="1"/>
  <c r="R2343" i="2"/>
  <c r="P2344" i="2"/>
  <c r="Q2344" i="2" s="1"/>
  <c r="R2344" i="2"/>
  <c r="P2345" i="2"/>
  <c r="Q2345" i="2" s="1"/>
  <c r="R2345" i="2"/>
  <c r="P2346" i="2"/>
  <c r="Q2346" i="2" s="1"/>
  <c r="R2346" i="2"/>
  <c r="P2347" i="2"/>
  <c r="Q2347" i="2" s="1"/>
  <c r="R2347" i="2"/>
  <c r="P2348" i="2"/>
  <c r="Q2348" i="2" s="1"/>
  <c r="R2348" i="2"/>
  <c r="P2349" i="2"/>
  <c r="Q2349" i="2" s="1"/>
  <c r="R2349" i="2"/>
  <c r="P2350" i="2"/>
  <c r="Q2350" i="2" s="1"/>
  <c r="R2350" i="2"/>
  <c r="P2351" i="2"/>
  <c r="Q2351" i="2" s="1"/>
  <c r="R2351" i="2"/>
  <c r="P2352" i="2"/>
  <c r="Q2352" i="2" s="1"/>
  <c r="R2352" i="2"/>
  <c r="P2353" i="2"/>
  <c r="Q2353" i="2" s="1"/>
  <c r="R2353" i="2"/>
  <c r="P2354" i="2"/>
  <c r="Q2354" i="2" s="1"/>
  <c r="R2354" i="2"/>
  <c r="P2355" i="2"/>
  <c r="Q2355" i="2" s="1"/>
  <c r="R2355" i="2"/>
  <c r="P2356" i="2"/>
  <c r="Q2356" i="2" s="1"/>
  <c r="R2356" i="2"/>
  <c r="P2357" i="2"/>
  <c r="Q2357" i="2" s="1"/>
  <c r="R2357" i="2"/>
  <c r="P2358" i="2"/>
  <c r="Q2358" i="2" s="1"/>
  <c r="R2358" i="2"/>
  <c r="P2359" i="2"/>
  <c r="Q2359" i="2" s="1"/>
  <c r="R2359" i="2"/>
  <c r="P2360" i="2"/>
  <c r="Q2360" i="2" s="1"/>
  <c r="R2360" i="2"/>
  <c r="P2361" i="2"/>
  <c r="Q2361" i="2" s="1"/>
  <c r="R2361" i="2"/>
  <c r="P2362" i="2"/>
  <c r="Q2362" i="2" s="1"/>
  <c r="R2362" i="2"/>
  <c r="P2363" i="2"/>
  <c r="Q2363" i="2" s="1"/>
  <c r="R2363" i="2"/>
  <c r="P2364" i="2"/>
  <c r="Q2364" i="2" s="1"/>
  <c r="R2364" i="2"/>
  <c r="P2365" i="2"/>
  <c r="Q2365" i="2" s="1"/>
  <c r="R2365" i="2"/>
  <c r="P2366" i="2"/>
  <c r="Q2366" i="2" s="1"/>
  <c r="R2366" i="2"/>
  <c r="P2367" i="2"/>
  <c r="Q2367" i="2" s="1"/>
  <c r="R2367" i="2"/>
  <c r="P2368" i="2"/>
  <c r="Q2368" i="2" s="1"/>
  <c r="R2368" i="2"/>
  <c r="P2369" i="2"/>
  <c r="Q2369" i="2" s="1"/>
  <c r="R2369" i="2"/>
  <c r="P2370" i="2"/>
  <c r="Q2370" i="2" s="1"/>
  <c r="R2370" i="2"/>
  <c r="P2371" i="2"/>
  <c r="Q2371" i="2" s="1"/>
  <c r="R2371" i="2"/>
  <c r="P2372" i="2"/>
  <c r="Q2372" i="2" s="1"/>
  <c r="R2372" i="2"/>
  <c r="P2373" i="2"/>
  <c r="Q2373" i="2" s="1"/>
  <c r="R2373" i="2"/>
  <c r="P2374" i="2"/>
  <c r="Q2374" i="2" s="1"/>
  <c r="R2374" i="2"/>
  <c r="P2375" i="2"/>
  <c r="Q2375" i="2" s="1"/>
  <c r="R2375" i="2"/>
  <c r="P2376" i="2"/>
  <c r="Q2376" i="2" s="1"/>
  <c r="R2376" i="2"/>
  <c r="P2377" i="2"/>
  <c r="Q2377" i="2" s="1"/>
  <c r="R2377" i="2"/>
  <c r="P2378" i="2"/>
  <c r="Q2378" i="2" s="1"/>
  <c r="R2378" i="2"/>
  <c r="P2379" i="2"/>
  <c r="Q2379" i="2" s="1"/>
  <c r="R2379" i="2"/>
  <c r="P2380" i="2"/>
  <c r="Q2380" i="2" s="1"/>
  <c r="R2380" i="2"/>
  <c r="P2381" i="2"/>
  <c r="Q2381" i="2" s="1"/>
  <c r="R2381" i="2"/>
  <c r="P2382" i="2"/>
  <c r="Q2382" i="2" s="1"/>
  <c r="R2382" i="2"/>
  <c r="P2383" i="2"/>
  <c r="Q2383" i="2" s="1"/>
  <c r="R2383" i="2"/>
  <c r="P2384" i="2"/>
  <c r="Q2384" i="2" s="1"/>
  <c r="R2384" i="2"/>
  <c r="P2385" i="2"/>
  <c r="Q2385" i="2" s="1"/>
  <c r="R2385" i="2"/>
  <c r="P2386" i="2"/>
  <c r="Q2386" i="2" s="1"/>
  <c r="R2386" i="2"/>
  <c r="P2387" i="2"/>
  <c r="Q2387" i="2" s="1"/>
  <c r="R2387" i="2"/>
  <c r="P2388" i="2"/>
  <c r="Q2388" i="2" s="1"/>
  <c r="R2388" i="2"/>
  <c r="P2389" i="2"/>
  <c r="Q2389" i="2" s="1"/>
  <c r="R2389" i="2"/>
  <c r="P2390" i="2"/>
  <c r="Q2390" i="2" s="1"/>
  <c r="R2390" i="2"/>
  <c r="P2391" i="2"/>
  <c r="Q2391" i="2" s="1"/>
  <c r="R2391" i="2"/>
  <c r="P2392" i="2"/>
  <c r="Q2392" i="2" s="1"/>
  <c r="R2392" i="2"/>
  <c r="P2393" i="2"/>
  <c r="Q2393" i="2" s="1"/>
  <c r="R2393" i="2"/>
  <c r="P2394" i="2"/>
  <c r="Q2394" i="2" s="1"/>
  <c r="R2394" i="2"/>
  <c r="P2395" i="2"/>
  <c r="Q2395" i="2" s="1"/>
  <c r="R2395" i="2"/>
  <c r="P2396" i="2"/>
  <c r="Q2396" i="2" s="1"/>
  <c r="R2396" i="2"/>
  <c r="P2397" i="2"/>
  <c r="Q2397" i="2" s="1"/>
  <c r="R2397" i="2"/>
  <c r="P2398" i="2"/>
  <c r="Q2398" i="2" s="1"/>
  <c r="R2398" i="2"/>
  <c r="P2399" i="2"/>
  <c r="Q2399" i="2" s="1"/>
  <c r="R2399" i="2"/>
  <c r="P2400" i="2"/>
  <c r="Q2400" i="2" s="1"/>
  <c r="R2400" i="2"/>
  <c r="P2401" i="2"/>
  <c r="Q2401" i="2" s="1"/>
  <c r="R2401" i="2"/>
  <c r="P2402" i="2"/>
  <c r="Q2402" i="2" s="1"/>
  <c r="R2402" i="2"/>
  <c r="P2403" i="2"/>
  <c r="Q2403" i="2" s="1"/>
  <c r="R2403" i="2"/>
  <c r="P2404" i="2"/>
  <c r="Q2404" i="2" s="1"/>
  <c r="R2404" i="2"/>
  <c r="P2405" i="2"/>
  <c r="Q2405" i="2" s="1"/>
  <c r="R2405" i="2"/>
  <c r="P2406" i="2"/>
  <c r="Q2406" i="2" s="1"/>
  <c r="R2406" i="2"/>
  <c r="P2407" i="2"/>
  <c r="Q2407" i="2" s="1"/>
  <c r="R2407" i="2"/>
  <c r="P2408" i="2"/>
  <c r="Q2408" i="2" s="1"/>
  <c r="R2408" i="2"/>
  <c r="P2409" i="2"/>
  <c r="Q2409" i="2" s="1"/>
  <c r="R2409" i="2"/>
  <c r="P2410" i="2"/>
  <c r="Q2410" i="2" s="1"/>
  <c r="R2410" i="2"/>
  <c r="P2411" i="2"/>
  <c r="Q2411" i="2" s="1"/>
  <c r="R2411" i="2"/>
  <c r="P2412" i="2"/>
  <c r="Q2412" i="2" s="1"/>
  <c r="R2412" i="2"/>
  <c r="P2413" i="2"/>
  <c r="Q2413" i="2" s="1"/>
  <c r="R2413" i="2"/>
  <c r="P2414" i="2"/>
  <c r="Q2414" i="2" s="1"/>
  <c r="R2414" i="2"/>
  <c r="P2415" i="2"/>
  <c r="Q2415" i="2" s="1"/>
  <c r="R2415" i="2"/>
  <c r="P2416" i="2"/>
  <c r="Q2416" i="2" s="1"/>
  <c r="R2416" i="2"/>
  <c r="P2417" i="2"/>
  <c r="Q2417" i="2" s="1"/>
  <c r="R2417" i="2"/>
  <c r="P2418" i="2"/>
  <c r="Q2418" i="2" s="1"/>
  <c r="R2418" i="2"/>
  <c r="P2419" i="2"/>
  <c r="Q2419" i="2" s="1"/>
  <c r="R2419" i="2"/>
  <c r="P2420" i="2"/>
  <c r="Q2420" i="2" s="1"/>
  <c r="R2420" i="2"/>
  <c r="P2421" i="2"/>
  <c r="Q2421" i="2" s="1"/>
  <c r="R2421" i="2"/>
  <c r="P2422" i="2"/>
  <c r="Q2422" i="2" s="1"/>
  <c r="R2422" i="2"/>
  <c r="P2423" i="2"/>
  <c r="Q2423" i="2" s="1"/>
  <c r="R2423" i="2"/>
  <c r="P2424" i="2"/>
  <c r="Q2424" i="2" s="1"/>
  <c r="R2424" i="2"/>
  <c r="P2425" i="2"/>
  <c r="Q2425" i="2" s="1"/>
  <c r="R2425" i="2"/>
  <c r="P2426" i="2"/>
  <c r="Q2426" i="2" s="1"/>
  <c r="R2426" i="2"/>
  <c r="P2427" i="2"/>
  <c r="Q2427" i="2" s="1"/>
  <c r="R2427" i="2"/>
  <c r="P2428" i="2"/>
  <c r="Q2428" i="2" s="1"/>
  <c r="R2428" i="2"/>
  <c r="P2429" i="2"/>
  <c r="Q2429" i="2" s="1"/>
  <c r="R2429" i="2"/>
  <c r="P2430" i="2"/>
  <c r="Q2430" i="2" s="1"/>
  <c r="R2430" i="2"/>
  <c r="P2431" i="2"/>
  <c r="Q2431" i="2" s="1"/>
  <c r="R2431" i="2"/>
  <c r="P2432" i="2"/>
  <c r="Q2432" i="2" s="1"/>
  <c r="R2432" i="2"/>
  <c r="P2433" i="2"/>
  <c r="Q2433" i="2" s="1"/>
  <c r="R2433" i="2"/>
  <c r="P2434" i="2"/>
  <c r="Q2434" i="2" s="1"/>
  <c r="R2434" i="2"/>
  <c r="P2435" i="2"/>
  <c r="Q2435" i="2" s="1"/>
  <c r="R2435" i="2"/>
  <c r="P2436" i="2"/>
  <c r="Q2436" i="2" s="1"/>
  <c r="R2436" i="2"/>
  <c r="P2437" i="2"/>
  <c r="Q2437" i="2" s="1"/>
  <c r="R2437" i="2"/>
  <c r="P2438" i="2"/>
  <c r="Q2438" i="2" s="1"/>
  <c r="R2438" i="2"/>
  <c r="P2439" i="2"/>
  <c r="Q2439" i="2" s="1"/>
  <c r="R2439" i="2"/>
  <c r="P2440" i="2"/>
  <c r="Q2440" i="2" s="1"/>
  <c r="R2440" i="2"/>
  <c r="P2441" i="2"/>
  <c r="Q2441" i="2" s="1"/>
  <c r="R2441" i="2"/>
  <c r="P2442" i="2"/>
  <c r="Q2442" i="2" s="1"/>
  <c r="R2442" i="2"/>
  <c r="P2443" i="2"/>
  <c r="Q2443" i="2" s="1"/>
  <c r="R2443" i="2"/>
  <c r="P2444" i="2"/>
  <c r="Q2444" i="2" s="1"/>
  <c r="R2444" i="2"/>
  <c r="P2445" i="2"/>
  <c r="Q2445" i="2" s="1"/>
  <c r="R2445" i="2"/>
  <c r="P2446" i="2"/>
  <c r="Q2446" i="2" s="1"/>
  <c r="R2446" i="2"/>
  <c r="P2447" i="2"/>
  <c r="Q2447" i="2" s="1"/>
  <c r="R2447" i="2"/>
  <c r="P2448" i="2"/>
  <c r="Q2448" i="2" s="1"/>
  <c r="R2448" i="2"/>
  <c r="P2449" i="2"/>
  <c r="Q2449" i="2" s="1"/>
  <c r="R2449" i="2"/>
  <c r="P2450" i="2"/>
  <c r="Q2450" i="2" s="1"/>
  <c r="R2450" i="2"/>
  <c r="P2451" i="2"/>
  <c r="Q2451" i="2" s="1"/>
  <c r="R2451" i="2"/>
  <c r="P2452" i="2"/>
  <c r="Q2452" i="2" s="1"/>
  <c r="R2452" i="2"/>
  <c r="P2453" i="2"/>
  <c r="Q2453" i="2" s="1"/>
  <c r="R2453" i="2"/>
  <c r="P2454" i="2"/>
  <c r="Q2454" i="2" s="1"/>
  <c r="R2454" i="2"/>
  <c r="P2455" i="2"/>
  <c r="Q2455" i="2" s="1"/>
  <c r="R2455" i="2"/>
  <c r="P2456" i="2"/>
  <c r="Q2456" i="2" s="1"/>
  <c r="R2456" i="2"/>
  <c r="P2457" i="2"/>
  <c r="Q2457" i="2" s="1"/>
  <c r="R2457" i="2"/>
  <c r="P2458" i="2"/>
  <c r="Q2458" i="2" s="1"/>
  <c r="R2458" i="2"/>
  <c r="P2459" i="2"/>
  <c r="Q2459" i="2" s="1"/>
  <c r="R2459" i="2"/>
  <c r="P2460" i="2"/>
  <c r="Q2460" i="2" s="1"/>
  <c r="R2460" i="2"/>
  <c r="P2461" i="2"/>
  <c r="Q2461" i="2" s="1"/>
  <c r="R2461" i="2"/>
  <c r="P2462" i="2"/>
  <c r="Q2462" i="2" s="1"/>
  <c r="R2462" i="2"/>
  <c r="P2463" i="2"/>
  <c r="Q2463" i="2" s="1"/>
  <c r="R2463" i="2"/>
  <c r="P2464" i="2"/>
  <c r="Q2464" i="2" s="1"/>
  <c r="R2464" i="2"/>
  <c r="P2465" i="2"/>
  <c r="Q2465" i="2" s="1"/>
  <c r="R2465" i="2"/>
  <c r="P2466" i="2"/>
  <c r="Q2466" i="2" s="1"/>
  <c r="R2466" i="2"/>
  <c r="P2467" i="2"/>
  <c r="Q2467" i="2" s="1"/>
  <c r="R2467" i="2"/>
  <c r="P2468" i="2"/>
  <c r="Q2468" i="2" s="1"/>
  <c r="R2468" i="2"/>
  <c r="P2469" i="2"/>
  <c r="Q2469" i="2" s="1"/>
  <c r="R2469" i="2"/>
  <c r="P2470" i="2"/>
  <c r="Q2470" i="2" s="1"/>
  <c r="R2470" i="2"/>
  <c r="P2471" i="2"/>
  <c r="Q2471" i="2" s="1"/>
  <c r="R2471" i="2"/>
  <c r="P2472" i="2"/>
  <c r="Q2472" i="2" s="1"/>
  <c r="R2472" i="2"/>
  <c r="P2473" i="2"/>
  <c r="Q2473" i="2" s="1"/>
  <c r="R2473" i="2"/>
  <c r="P2474" i="2"/>
  <c r="Q2474" i="2" s="1"/>
  <c r="R2474" i="2"/>
  <c r="P2475" i="2"/>
  <c r="Q2475" i="2" s="1"/>
  <c r="R2475" i="2"/>
  <c r="P2476" i="2"/>
  <c r="Q2476" i="2" s="1"/>
  <c r="R2476" i="2"/>
  <c r="P2477" i="2"/>
  <c r="Q2477" i="2" s="1"/>
  <c r="R2477" i="2"/>
  <c r="P2478" i="2"/>
  <c r="Q2478" i="2" s="1"/>
  <c r="R2478" i="2"/>
  <c r="P2479" i="2"/>
  <c r="Q2479" i="2" s="1"/>
  <c r="R2479" i="2"/>
  <c r="P2480" i="2"/>
  <c r="Q2480" i="2" s="1"/>
  <c r="R2480" i="2"/>
  <c r="P2481" i="2"/>
  <c r="Q2481" i="2" s="1"/>
  <c r="R2481" i="2"/>
  <c r="P2482" i="2"/>
  <c r="Q2482" i="2" s="1"/>
  <c r="R2482" i="2"/>
  <c r="P2483" i="2"/>
  <c r="Q2483" i="2" s="1"/>
  <c r="R2483" i="2"/>
  <c r="P2484" i="2"/>
  <c r="Q2484" i="2" s="1"/>
  <c r="R2484" i="2"/>
  <c r="P2485" i="2"/>
  <c r="Q2485" i="2" s="1"/>
  <c r="R2485" i="2"/>
  <c r="P2486" i="2"/>
  <c r="Q2486" i="2" s="1"/>
  <c r="R2486" i="2"/>
  <c r="P2487" i="2"/>
  <c r="Q2487" i="2" s="1"/>
  <c r="R2487" i="2"/>
  <c r="P2488" i="2"/>
  <c r="Q2488" i="2" s="1"/>
  <c r="R2488" i="2"/>
  <c r="P2489" i="2"/>
  <c r="Q2489" i="2" s="1"/>
  <c r="R2489" i="2"/>
  <c r="P2490" i="2"/>
  <c r="Q2490" i="2" s="1"/>
  <c r="R2490" i="2"/>
  <c r="P2491" i="2"/>
  <c r="Q2491" i="2" s="1"/>
  <c r="R2491" i="2"/>
  <c r="P2492" i="2"/>
  <c r="Q2492" i="2" s="1"/>
  <c r="R2492" i="2"/>
  <c r="P2493" i="2"/>
  <c r="Q2493" i="2" s="1"/>
  <c r="R2493" i="2"/>
  <c r="P2494" i="2"/>
  <c r="Q2494" i="2" s="1"/>
  <c r="R2494" i="2"/>
  <c r="P2495" i="2"/>
  <c r="Q2495" i="2" s="1"/>
  <c r="R2495" i="2"/>
  <c r="P2496" i="2"/>
  <c r="Q2496" i="2" s="1"/>
  <c r="R2496" i="2"/>
  <c r="P2497" i="2"/>
  <c r="Q2497" i="2" s="1"/>
  <c r="R2497" i="2"/>
  <c r="P2498" i="2"/>
  <c r="Q2498" i="2" s="1"/>
  <c r="R2498" i="2"/>
  <c r="P2499" i="2"/>
  <c r="Q2499" i="2" s="1"/>
  <c r="R2499" i="2"/>
  <c r="P2500" i="2"/>
  <c r="Q2500" i="2" s="1"/>
  <c r="R2500" i="2"/>
  <c r="P2501" i="2"/>
  <c r="Q2501" i="2" s="1"/>
  <c r="R2501" i="2"/>
  <c r="P2502" i="2"/>
  <c r="Q2502" i="2" s="1"/>
  <c r="R2502" i="2"/>
  <c r="P2503" i="2"/>
  <c r="Q2503" i="2" s="1"/>
  <c r="R2503" i="2"/>
  <c r="P2504" i="2"/>
  <c r="Q2504" i="2" s="1"/>
  <c r="R2504" i="2"/>
  <c r="P2505" i="2"/>
  <c r="Q2505" i="2" s="1"/>
  <c r="R2505" i="2"/>
  <c r="P2506" i="2"/>
  <c r="Q2506" i="2" s="1"/>
  <c r="R2506" i="2"/>
  <c r="P2507" i="2"/>
  <c r="Q2507" i="2" s="1"/>
  <c r="R2507" i="2"/>
  <c r="P2508" i="2"/>
  <c r="Q2508" i="2" s="1"/>
  <c r="R2508" i="2"/>
  <c r="P2509" i="2"/>
  <c r="Q2509" i="2" s="1"/>
  <c r="R2509" i="2"/>
  <c r="P2510" i="2"/>
  <c r="Q2510" i="2" s="1"/>
  <c r="R2510" i="2"/>
  <c r="P2511" i="2"/>
  <c r="Q2511" i="2" s="1"/>
  <c r="R2511" i="2"/>
  <c r="P2512" i="2"/>
  <c r="Q2512" i="2" s="1"/>
  <c r="R2512" i="2"/>
  <c r="P2513" i="2"/>
  <c r="Q2513" i="2" s="1"/>
  <c r="R2513" i="2"/>
  <c r="P2514" i="2"/>
  <c r="Q2514" i="2" s="1"/>
  <c r="R2514" i="2"/>
  <c r="P2515" i="2"/>
  <c r="Q2515" i="2" s="1"/>
  <c r="R2515" i="2"/>
  <c r="P2516" i="2"/>
  <c r="Q2516" i="2" s="1"/>
  <c r="R2516" i="2"/>
  <c r="P2517" i="2"/>
  <c r="Q2517" i="2" s="1"/>
  <c r="R2517" i="2"/>
  <c r="P2518" i="2"/>
  <c r="Q2518" i="2" s="1"/>
  <c r="R2518" i="2"/>
  <c r="P2519" i="2"/>
  <c r="Q2519" i="2" s="1"/>
  <c r="R2519" i="2"/>
  <c r="P2520" i="2"/>
  <c r="Q2520" i="2" s="1"/>
  <c r="R2520" i="2"/>
  <c r="P2521" i="2"/>
  <c r="Q2521" i="2" s="1"/>
  <c r="R2521" i="2"/>
  <c r="P2522" i="2"/>
  <c r="Q2522" i="2" s="1"/>
  <c r="R2522" i="2"/>
  <c r="P2523" i="2"/>
  <c r="Q2523" i="2" s="1"/>
  <c r="R2523" i="2"/>
  <c r="P2524" i="2"/>
  <c r="Q2524" i="2" s="1"/>
  <c r="R2524" i="2"/>
  <c r="P2525" i="2"/>
  <c r="Q2525" i="2" s="1"/>
  <c r="R2525" i="2"/>
  <c r="P2526" i="2"/>
  <c r="Q2526" i="2" s="1"/>
  <c r="R2526" i="2"/>
  <c r="P2527" i="2"/>
  <c r="Q2527" i="2" s="1"/>
  <c r="R2527" i="2"/>
  <c r="P2528" i="2"/>
  <c r="Q2528" i="2" s="1"/>
  <c r="R2528" i="2"/>
  <c r="P2529" i="2"/>
  <c r="Q2529" i="2" s="1"/>
  <c r="R2529" i="2"/>
  <c r="P2530" i="2"/>
  <c r="Q2530" i="2" s="1"/>
  <c r="R2530" i="2"/>
  <c r="P2531" i="2"/>
  <c r="Q2531" i="2" s="1"/>
  <c r="R2531" i="2"/>
  <c r="P2532" i="2"/>
  <c r="Q2532" i="2" s="1"/>
  <c r="R2532" i="2"/>
  <c r="P2533" i="2"/>
  <c r="Q2533" i="2" s="1"/>
  <c r="R2533" i="2"/>
  <c r="P2534" i="2"/>
  <c r="Q2534" i="2" s="1"/>
  <c r="R2534" i="2"/>
  <c r="P2535" i="2"/>
  <c r="Q2535" i="2" s="1"/>
  <c r="R2535" i="2"/>
  <c r="P2536" i="2"/>
  <c r="Q2536" i="2" s="1"/>
  <c r="R2536" i="2"/>
  <c r="P2537" i="2"/>
  <c r="Q2537" i="2" s="1"/>
  <c r="R2537" i="2"/>
  <c r="P2538" i="2"/>
  <c r="Q2538" i="2" s="1"/>
  <c r="R2538" i="2"/>
  <c r="P2539" i="2"/>
  <c r="Q2539" i="2" s="1"/>
  <c r="R2539" i="2"/>
  <c r="P2540" i="2"/>
  <c r="Q2540" i="2" s="1"/>
  <c r="R2540" i="2"/>
  <c r="P2541" i="2"/>
  <c r="Q2541" i="2" s="1"/>
  <c r="R2541" i="2"/>
  <c r="P2542" i="2"/>
  <c r="Q2542" i="2" s="1"/>
  <c r="R2542" i="2"/>
  <c r="P2543" i="2"/>
  <c r="Q2543" i="2" s="1"/>
  <c r="R2543" i="2"/>
  <c r="P2544" i="2"/>
  <c r="Q2544" i="2" s="1"/>
  <c r="R2544" i="2"/>
  <c r="P2545" i="2"/>
  <c r="Q2545" i="2" s="1"/>
  <c r="R2545" i="2"/>
  <c r="P2546" i="2"/>
  <c r="Q2546" i="2" s="1"/>
  <c r="R2546" i="2"/>
  <c r="P2547" i="2"/>
  <c r="Q2547" i="2" s="1"/>
  <c r="R2547" i="2"/>
  <c r="P2548" i="2"/>
  <c r="Q2548" i="2" s="1"/>
  <c r="R2548" i="2"/>
  <c r="P2549" i="2"/>
  <c r="Q2549" i="2" s="1"/>
  <c r="R2549" i="2"/>
  <c r="P2550" i="2"/>
  <c r="Q2550" i="2" s="1"/>
  <c r="R2550" i="2"/>
  <c r="P2551" i="2"/>
  <c r="Q2551" i="2" s="1"/>
  <c r="R2551" i="2"/>
  <c r="P2552" i="2"/>
  <c r="Q2552" i="2" s="1"/>
  <c r="R2552" i="2"/>
  <c r="P2553" i="2"/>
  <c r="Q2553" i="2" s="1"/>
  <c r="R2553" i="2"/>
  <c r="P2554" i="2"/>
  <c r="Q2554" i="2" s="1"/>
  <c r="R2554" i="2"/>
  <c r="P2555" i="2"/>
  <c r="Q2555" i="2" s="1"/>
  <c r="R2555" i="2"/>
  <c r="P2556" i="2"/>
  <c r="Q2556" i="2" s="1"/>
  <c r="R2556" i="2"/>
  <c r="P2557" i="2"/>
  <c r="Q2557" i="2" s="1"/>
  <c r="R2557" i="2"/>
  <c r="P2558" i="2"/>
  <c r="Q2558" i="2" s="1"/>
  <c r="R2558" i="2"/>
  <c r="P2559" i="2"/>
  <c r="Q2559" i="2" s="1"/>
  <c r="R2559" i="2"/>
  <c r="P2560" i="2"/>
  <c r="Q2560" i="2" s="1"/>
  <c r="R2560" i="2"/>
  <c r="P2561" i="2"/>
  <c r="Q2561" i="2" s="1"/>
  <c r="R2561" i="2"/>
  <c r="P2562" i="2"/>
  <c r="Q2562" i="2" s="1"/>
  <c r="R2562" i="2"/>
  <c r="P2563" i="2"/>
  <c r="Q2563" i="2" s="1"/>
  <c r="R2563" i="2"/>
  <c r="P2564" i="2"/>
  <c r="Q2564" i="2" s="1"/>
  <c r="R2564" i="2"/>
  <c r="P2565" i="2"/>
  <c r="Q2565" i="2" s="1"/>
  <c r="R2565" i="2"/>
  <c r="P2566" i="2"/>
  <c r="Q2566" i="2" s="1"/>
  <c r="R2566" i="2"/>
  <c r="P2567" i="2"/>
  <c r="Q2567" i="2" s="1"/>
  <c r="R2567" i="2"/>
  <c r="P2568" i="2"/>
  <c r="Q2568" i="2" s="1"/>
  <c r="R2568" i="2"/>
  <c r="P2569" i="2"/>
  <c r="Q2569" i="2" s="1"/>
  <c r="R2569" i="2"/>
  <c r="P2570" i="2"/>
  <c r="Q2570" i="2" s="1"/>
  <c r="R2570" i="2"/>
  <c r="P2571" i="2"/>
  <c r="Q2571" i="2" s="1"/>
  <c r="R2571" i="2"/>
  <c r="P2572" i="2"/>
  <c r="Q2572" i="2" s="1"/>
  <c r="R2572" i="2"/>
  <c r="P2573" i="2"/>
  <c r="Q2573" i="2" s="1"/>
  <c r="R2573" i="2"/>
  <c r="P2574" i="2"/>
  <c r="Q2574" i="2" s="1"/>
  <c r="R2574" i="2"/>
  <c r="P2575" i="2"/>
  <c r="Q2575" i="2" s="1"/>
  <c r="R2575" i="2"/>
  <c r="P2576" i="2"/>
  <c r="Q2576" i="2" s="1"/>
  <c r="R2576" i="2"/>
  <c r="P2577" i="2"/>
  <c r="Q2577" i="2" s="1"/>
  <c r="R2577" i="2"/>
  <c r="P2578" i="2"/>
  <c r="Q2578" i="2" s="1"/>
  <c r="R2578" i="2"/>
  <c r="P2579" i="2"/>
  <c r="Q2579" i="2" s="1"/>
  <c r="R2579" i="2"/>
  <c r="P2580" i="2"/>
  <c r="Q2580" i="2" s="1"/>
  <c r="R2580" i="2"/>
  <c r="P2581" i="2"/>
  <c r="Q2581" i="2" s="1"/>
  <c r="R2581" i="2"/>
  <c r="P2582" i="2"/>
  <c r="Q2582" i="2" s="1"/>
  <c r="R2582" i="2"/>
  <c r="P2583" i="2"/>
  <c r="Q2583" i="2" s="1"/>
  <c r="R2583" i="2"/>
  <c r="P2584" i="2"/>
  <c r="Q2584" i="2" s="1"/>
  <c r="R2584" i="2"/>
  <c r="P2585" i="2"/>
  <c r="Q2585" i="2" s="1"/>
  <c r="R2585" i="2"/>
  <c r="P2586" i="2"/>
  <c r="Q2586" i="2" s="1"/>
  <c r="R2586" i="2"/>
  <c r="P2587" i="2"/>
  <c r="Q2587" i="2" s="1"/>
  <c r="R2587" i="2"/>
  <c r="P2588" i="2"/>
  <c r="Q2588" i="2" s="1"/>
  <c r="R2588" i="2"/>
  <c r="P2589" i="2"/>
  <c r="Q2589" i="2" s="1"/>
  <c r="R2589" i="2"/>
  <c r="P2590" i="2"/>
  <c r="Q2590" i="2"/>
  <c r="R2590" i="2"/>
  <c r="P2591" i="2"/>
  <c r="Q2591" i="2" s="1"/>
  <c r="R2591" i="2"/>
  <c r="P2592" i="2"/>
  <c r="Q2592" i="2" s="1"/>
  <c r="R2592" i="2"/>
  <c r="P2593" i="2"/>
  <c r="Q2593" i="2" s="1"/>
  <c r="R2593" i="2"/>
  <c r="P2594" i="2"/>
  <c r="Q2594" i="2" s="1"/>
  <c r="R2594" i="2"/>
  <c r="P2595" i="2"/>
  <c r="Q2595" i="2" s="1"/>
  <c r="R2595" i="2"/>
  <c r="P2596" i="2"/>
  <c r="Q2596" i="2" s="1"/>
  <c r="R2596" i="2"/>
  <c r="P2597" i="2"/>
  <c r="Q2597" i="2" s="1"/>
  <c r="R2597" i="2"/>
  <c r="P2598" i="2"/>
  <c r="Q2598" i="2" s="1"/>
  <c r="R2598" i="2"/>
  <c r="P2599" i="2"/>
  <c r="Q2599" i="2" s="1"/>
  <c r="R2599" i="2"/>
  <c r="P2600" i="2"/>
  <c r="Q2600" i="2" s="1"/>
  <c r="R2600" i="2"/>
  <c r="P2601" i="2"/>
  <c r="Q2601" i="2" s="1"/>
  <c r="R2601" i="2"/>
  <c r="P2602" i="2"/>
  <c r="Q2602" i="2" s="1"/>
  <c r="R2602" i="2"/>
  <c r="P2603" i="2"/>
  <c r="Q2603" i="2" s="1"/>
  <c r="R2603" i="2"/>
  <c r="P2604" i="2"/>
  <c r="Q2604" i="2" s="1"/>
  <c r="R2604" i="2"/>
  <c r="P2605" i="2"/>
  <c r="Q2605" i="2" s="1"/>
  <c r="R2605" i="2"/>
  <c r="P2606" i="2"/>
  <c r="Q2606" i="2" s="1"/>
  <c r="R2606" i="2"/>
  <c r="P2607" i="2"/>
  <c r="Q2607" i="2" s="1"/>
  <c r="R2607" i="2"/>
  <c r="P2608" i="2"/>
  <c r="Q2608" i="2" s="1"/>
  <c r="R2608" i="2"/>
  <c r="P2609" i="2"/>
  <c r="Q2609" i="2" s="1"/>
  <c r="R2609" i="2"/>
  <c r="P2610" i="2"/>
  <c r="Q2610" i="2" s="1"/>
  <c r="R2610" i="2"/>
  <c r="P2611" i="2"/>
  <c r="Q2611" i="2" s="1"/>
  <c r="R2611" i="2"/>
  <c r="P2612" i="2"/>
  <c r="Q2612" i="2" s="1"/>
  <c r="R2612" i="2"/>
  <c r="P2613" i="2"/>
  <c r="Q2613" i="2" s="1"/>
  <c r="R2613" i="2"/>
  <c r="P2614" i="2"/>
  <c r="Q2614" i="2" s="1"/>
  <c r="R2614" i="2"/>
  <c r="P2615" i="2"/>
  <c r="Q2615" i="2" s="1"/>
  <c r="R2615" i="2"/>
  <c r="P2616" i="2"/>
  <c r="Q2616" i="2" s="1"/>
  <c r="R2616" i="2"/>
  <c r="P2617" i="2"/>
  <c r="Q2617" i="2" s="1"/>
  <c r="R2617" i="2"/>
  <c r="P2618" i="2"/>
  <c r="Q2618" i="2" s="1"/>
  <c r="R2618" i="2"/>
  <c r="P2619" i="2"/>
  <c r="Q2619" i="2" s="1"/>
  <c r="R2619" i="2"/>
  <c r="P2620" i="2"/>
  <c r="Q2620" i="2" s="1"/>
  <c r="R2620" i="2"/>
  <c r="P2621" i="2"/>
  <c r="Q2621" i="2" s="1"/>
  <c r="R2621" i="2"/>
  <c r="P2622" i="2"/>
  <c r="Q2622" i="2" s="1"/>
  <c r="R2622" i="2"/>
  <c r="P2623" i="2"/>
  <c r="Q2623" i="2" s="1"/>
  <c r="R2623" i="2"/>
  <c r="P2624" i="2"/>
  <c r="Q2624" i="2" s="1"/>
  <c r="R2624" i="2"/>
  <c r="P2625" i="2"/>
  <c r="Q2625" i="2" s="1"/>
  <c r="R2625" i="2"/>
  <c r="P2626" i="2"/>
  <c r="Q2626" i="2" s="1"/>
  <c r="R2626" i="2"/>
  <c r="P2627" i="2"/>
  <c r="Q2627" i="2" s="1"/>
  <c r="R2627" i="2"/>
  <c r="P2628" i="2"/>
  <c r="Q2628" i="2" s="1"/>
  <c r="R2628" i="2"/>
  <c r="P2629" i="2"/>
  <c r="Q2629" i="2" s="1"/>
  <c r="R2629" i="2"/>
  <c r="P2630" i="2"/>
  <c r="Q2630" i="2" s="1"/>
  <c r="R2630" i="2"/>
  <c r="P2631" i="2"/>
  <c r="Q2631" i="2" s="1"/>
  <c r="R2631" i="2"/>
  <c r="P2632" i="2"/>
  <c r="Q2632" i="2" s="1"/>
  <c r="R2632" i="2"/>
  <c r="P2633" i="2"/>
  <c r="Q2633" i="2" s="1"/>
  <c r="R2633" i="2"/>
  <c r="P2634" i="2"/>
  <c r="Q2634" i="2" s="1"/>
  <c r="R2634" i="2"/>
  <c r="P2635" i="2"/>
  <c r="Q2635" i="2" s="1"/>
  <c r="R2635" i="2"/>
  <c r="P2636" i="2"/>
  <c r="Q2636" i="2" s="1"/>
  <c r="R2636" i="2"/>
  <c r="P2637" i="2"/>
  <c r="Q2637" i="2" s="1"/>
  <c r="R2637" i="2"/>
  <c r="P2638" i="2"/>
  <c r="Q2638" i="2" s="1"/>
  <c r="R2638" i="2"/>
  <c r="P2639" i="2"/>
  <c r="Q2639" i="2" s="1"/>
  <c r="R2639" i="2"/>
  <c r="P2640" i="2"/>
  <c r="Q2640" i="2" s="1"/>
  <c r="R2640" i="2"/>
  <c r="P2641" i="2"/>
  <c r="Q2641" i="2" s="1"/>
  <c r="R2641" i="2"/>
  <c r="P2642" i="2"/>
  <c r="Q2642" i="2" s="1"/>
  <c r="R2642" i="2"/>
  <c r="P2643" i="2"/>
  <c r="Q2643" i="2" s="1"/>
  <c r="R2643" i="2"/>
  <c r="P2644" i="2"/>
  <c r="Q2644" i="2" s="1"/>
  <c r="R2644" i="2"/>
  <c r="P2645" i="2"/>
  <c r="Q2645" i="2" s="1"/>
  <c r="R2645" i="2"/>
  <c r="P2646" i="2"/>
  <c r="Q2646" i="2" s="1"/>
  <c r="R2646" i="2"/>
  <c r="P2647" i="2"/>
  <c r="Q2647" i="2" s="1"/>
  <c r="R2647" i="2"/>
  <c r="P2648" i="2"/>
  <c r="Q2648" i="2" s="1"/>
  <c r="R2648" i="2"/>
  <c r="P2649" i="2"/>
  <c r="Q2649" i="2" s="1"/>
  <c r="R2649" i="2"/>
  <c r="P2650" i="2"/>
  <c r="Q2650" i="2" s="1"/>
  <c r="R2650" i="2"/>
  <c r="P2651" i="2"/>
  <c r="Q2651" i="2" s="1"/>
  <c r="R2651" i="2"/>
  <c r="P2652" i="2"/>
  <c r="Q2652" i="2" s="1"/>
  <c r="R2652" i="2"/>
  <c r="P2653" i="2"/>
  <c r="Q2653" i="2" s="1"/>
  <c r="R2653" i="2"/>
  <c r="P2654" i="2"/>
  <c r="Q2654" i="2" s="1"/>
  <c r="R2654" i="2"/>
  <c r="P2655" i="2"/>
  <c r="Q2655" i="2" s="1"/>
  <c r="R2655" i="2"/>
  <c r="P2656" i="2"/>
  <c r="Q2656" i="2" s="1"/>
  <c r="R2656" i="2"/>
  <c r="P2657" i="2"/>
  <c r="Q2657" i="2" s="1"/>
  <c r="R2657" i="2"/>
  <c r="P2658" i="2"/>
  <c r="Q2658" i="2" s="1"/>
  <c r="R2658" i="2"/>
  <c r="P2659" i="2"/>
  <c r="Q2659" i="2" s="1"/>
  <c r="R2659" i="2"/>
  <c r="P2660" i="2"/>
  <c r="Q2660" i="2" s="1"/>
  <c r="R2660" i="2"/>
  <c r="P2661" i="2"/>
  <c r="Q2661" i="2" s="1"/>
  <c r="R2661" i="2"/>
  <c r="P2662" i="2"/>
  <c r="Q2662" i="2" s="1"/>
  <c r="R2662" i="2"/>
  <c r="P2663" i="2"/>
  <c r="Q2663" i="2" s="1"/>
  <c r="R2663" i="2"/>
  <c r="P2664" i="2"/>
  <c r="Q2664" i="2" s="1"/>
  <c r="R2664" i="2"/>
  <c r="P2665" i="2"/>
  <c r="Q2665" i="2" s="1"/>
  <c r="R2665" i="2"/>
  <c r="P2666" i="2"/>
  <c r="Q2666" i="2" s="1"/>
  <c r="R2666" i="2"/>
  <c r="P2667" i="2"/>
  <c r="Q2667" i="2" s="1"/>
  <c r="R2667" i="2"/>
  <c r="P2668" i="2"/>
  <c r="Q2668" i="2" s="1"/>
  <c r="R2668" i="2"/>
  <c r="P2669" i="2"/>
  <c r="Q2669" i="2" s="1"/>
  <c r="R2669" i="2"/>
  <c r="P2670" i="2"/>
  <c r="Q2670" i="2" s="1"/>
  <c r="R2670" i="2"/>
  <c r="P2671" i="2"/>
  <c r="Q2671" i="2" s="1"/>
  <c r="R2671" i="2"/>
  <c r="P2672" i="2"/>
  <c r="Q2672" i="2" s="1"/>
  <c r="R2672" i="2"/>
  <c r="P2673" i="2"/>
  <c r="Q2673" i="2" s="1"/>
  <c r="R2673" i="2"/>
  <c r="P2674" i="2"/>
  <c r="Q2674" i="2" s="1"/>
  <c r="R2674" i="2"/>
  <c r="P2675" i="2"/>
  <c r="Q2675" i="2" s="1"/>
  <c r="R2675" i="2"/>
  <c r="P2676" i="2"/>
  <c r="Q2676" i="2" s="1"/>
  <c r="R2676" i="2"/>
  <c r="P2677" i="2"/>
  <c r="Q2677" i="2" s="1"/>
  <c r="R2677" i="2"/>
  <c r="P2678" i="2"/>
  <c r="Q2678" i="2" s="1"/>
  <c r="R2678" i="2"/>
  <c r="P2679" i="2"/>
  <c r="Q2679" i="2" s="1"/>
  <c r="R2679" i="2"/>
  <c r="P2680" i="2"/>
  <c r="Q2680" i="2" s="1"/>
  <c r="R2680" i="2"/>
  <c r="P2681" i="2"/>
  <c r="Q2681" i="2" s="1"/>
  <c r="R2681" i="2"/>
  <c r="P2682" i="2"/>
  <c r="Q2682" i="2" s="1"/>
  <c r="R2682" i="2"/>
  <c r="P2683" i="2"/>
  <c r="Q2683" i="2" s="1"/>
  <c r="R2683" i="2"/>
  <c r="P2684" i="2"/>
  <c r="Q2684" i="2" s="1"/>
  <c r="R2684" i="2"/>
  <c r="P2685" i="2"/>
  <c r="Q2685" i="2" s="1"/>
  <c r="R2685" i="2"/>
  <c r="P2686" i="2"/>
  <c r="Q2686" i="2" s="1"/>
  <c r="R2686" i="2"/>
  <c r="P2687" i="2"/>
  <c r="Q2687" i="2" s="1"/>
  <c r="R2687" i="2"/>
  <c r="P2688" i="2"/>
  <c r="Q2688" i="2" s="1"/>
  <c r="R2688" i="2"/>
  <c r="P2689" i="2"/>
  <c r="Q2689" i="2" s="1"/>
  <c r="R2689" i="2"/>
  <c r="P2690" i="2"/>
  <c r="Q2690" i="2" s="1"/>
  <c r="R2690" i="2"/>
  <c r="P2691" i="2"/>
  <c r="Q2691" i="2" s="1"/>
  <c r="R2691" i="2"/>
  <c r="P2692" i="2"/>
  <c r="Q2692" i="2" s="1"/>
  <c r="R2692" i="2"/>
  <c r="P2693" i="2"/>
  <c r="Q2693" i="2" s="1"/>
  <c r="R2693" i="2"/>
  <c r="P2694" i="2"/>
  <c r="Q2694" i="2" s="1"/>
  <c r="R2694" i="2"/>
  <c r="P2695" i="2"/>
  <c r="Q2695" i="2" s="1"/>
  <c r="R2695" i="2"/>
  <c r="P2696" i="2"/>
  <c r="Q2696" i="2" s="1"/>
  <c r="R2696" i="2"/>
  <c r="P2697" i="2"/>
  <c r="Q2697" i="2" s="1"/>
  <c r="R2697" i="2"/>
  <c r="P2698" i="2"/>
  <c r="Q2698" i="2" s="1"/>
  <c r="R2698" i="2"/>
  <c r="P2699" i="2"/>
  <c r="Q2699" i="2" s="1"/>
  <c r="R2699" i="2"/>
  <c r="P2700" i="2"/>
  <c r="Q2700" i="2" s="1"/>
  <c r="R2700" i="2"/>
  <c r="P2701" i="2"/>
  <c r="Q2701" i="2" s="1"/>
  <c r="R2701" i="2"/>
  <c r="P2702" i="2"/>
  <c r="Q2702" i="2" s="1"/>
  <c r="R2702" i="2"/>
  <c r="P2703" i="2"/>
  <c r="Q2703" i="2" s="1"/>
  <c r="R2703" i="2"/>
  <c r="P2704" i="2"/>
  <c r="Q2704" i="2" s="1"/>
  <c r="R2704" i="2"/>
  <c r="P2705" i="2"/>
  <c r="Q2705" i="2" s="1"/>
  <c r="R2705" i="2"/>
  <c r="P2706" i="2"/>
  <c r="Q2706" i="2" s="1"/>
  <c r="R2706" i="2"/>
  <c r="P2707" i="2"/>
  <c r="Q2707" i="2" s="1"/>
  <c r="R2707" i="2"/>
  <c r="P2708" i="2"/>
  <c r="Q2708" i="2" s="1"/>
  <c r="R2708" i="2"/>
  <c r="P2709" i="2"/>
  <c r="Q2709" i="2" s="1"/>
  <c r="R2709" i="2"/>
  <c r="P2710" i="2"/>
  <c r="Q2710" i="2" s="1"/>
  <c r="R2710" i="2"/>
  <c r="P2711" i="2"/>
  <c r="Q2711" i="2" s="1"/>
  <c r="R2711" i="2"/>
  <c r="P2712" i="2"/>
  <c r="Q2712" i="2" s="1"/>
  <c r="R2712" i="2"/>
  <c r="P2713" i="2"/>
  <c r="Q2713" i="2" s="1"/>
  <c r="R2713" i="2"/>
  <c r="P2714" i="2"/>
  <c r="Q2714" i="2" s="1"/>
  <c r="R2714" i="2"/>
  <c r="P2715" i="2"/>
  <c r="Q2715" i="2" s="1"/>
  <c r="R2715" i="2"/>
  <c r="P2716" i="2"/>
  <c r="Q2716" i="2" s="1"/>
  <c r="R2716" i="2"/>
  <c r="P2717" i="2"/>
  <c r="Q2717" i="2" s="1"/>
  <c r="R2717" i="2"/>
  <c r="P2718" i="2"/>
  <c r="Q2718" i="2" s="1"/>
  <c r="R2718" i="2"/>
  <c r="P2719" i="2"/>
  <c r="Q2719" i="2" s="1"/>
  <c r="R2719" i="2"/>
  <c r="P2720" i="2"/>
  <c r="Q2720" i="2" s="1"/>
  <c r="R2720" i="2"/>
  <c r="P2721" i="2"/>
  <c r="Q2721" i="2" s="1"/>
  <c r="R2721" i="2"/>
  <c r="P2722" i="2"/>
  <c r="Q2722" i="2" s="1"/>
  <c r="R2722" i="2"/>
  <c r="P2723" i="2"/>
  <c r="Q2723" i="2" s="1"/>
  <c r="R2723" i="2"/>
  <c r="P2724" i="2"/>
  <c r="Q2724" i="2" s="1"/>
  <c r="R2724" i="2"/>
  <c r="P2725" i="2"/>
  <c r="Q2725" i="2" s="1"/>
  <c r="R2725" i="2"/>
  <c r="P2726" i="2"/>
  <c r="Q2726" i="2" s="1"/>
  <c r="R2726" i="2"/>
  <c r="P2727" i="2"/>
  <c r="Q2727" i="2" s="1"/>
  <c r="R2727" i="2"/>
  <c r="P2728" i="2"/>
  <c r="Q2728" i="2" s="1"/>
  <c r="R2728" i="2"/>
  <c r="P2729" i="2"/>
  <c r="Q2729" i="2" s="1"/>
  <c r="R2729" i="2"/>
  <c r="P2730" i="2"/>
  <c r="Q2730" i="2" s="1"/>
  <c r="R2730" i="2"/>
  <c r="P2731" i="2"/>
  <c r="Q2731" i="2" s="1"/>
  <c r="R2731" i="2"/>
  <c r="P2732" i="2"/>
  <c r="Q2732" i="2" s="1"/>
  <c r="R2732" i="2"/>
  <c r="P2733" i="2"/>
  <c r="Q2733" i="2" s="1"/>
  <c r="R2733" i="2"/>
  <c r="P2734" i="2"/>
  <c r="Q2734" i="2" s="1"/>
  <c r="R2734" i="2"/>
  <c r="P2735" i="2"/>
  <c r="Q2735" i="2" s="1"/>
  <c r="R2735" i="2"/>
  <c r="P2736" i="2"/>
  <c r="Q2736" i="2" s="1"/>
  <c r="R2736" i="2"/>
  <c r="P2737" i="2"/>
  <c r="Q2737" i="2" s="1"/>
  <c r="R2737" i="2"/>
  <c r="P2738" i="2"/>
  <c r="Q2738" i="2" s="1"/>
  <c r="R2738" i="2"/>
  <c r="P2739" i="2"/>
  <c r="Q2739" i="2" s="1"/>
  <c r="R2739" i="2"/>
  <c r="P2740" i="2"/>
  <c r="Q2740" i="2" s="1"/>
  <c r="R2740" i="2"/>
  <c r="P2741" i="2"/>
  <c r="Q2741" i="2" s="1"/>
  <c r="R2741" i="2"/>
  <c r="P2742" i="2"/>
  <c r="Q2742" i="2" s="1"/>
  <c r="R2742" i="2"/>
  <c r="P2743" i="2"/>
  <c r="Q2743" i="2" s="1"/>
  <c r="R2743" i="2"/>
  <c r="P2744" i="2"/>
  <c r="Q2744" i="2" s="1"/>
  <c r="R2744" i="2"/>
  <c r="P2745" i="2"/>
  <c r="Q2745" i="2" s="1"/>
  <c r="R2745" i="2"/>
  <c r="P2746" i="2"/>
  <c r="Q2746" i="2" s="1"/>
  <c r="R2746" i="2"/>
  <c r="P2747" i="2"/>
  <c r="Q2747" i="2" s="1"/>
  <c r="R2747" i="2"/>
  <c r="P2748" i="2"/>
  <c r="Q2748" i="2" s="1"/>
  <c r="R2748" i="2"/>
  <c r="P2749" i="2"/>
  <c r="Q2749" i="2" s="1"/>
  <c r="R2749" i="2"/>
  <c r="P2750" i="2"/>
  <c r="Q2750" i="2" s="1"/>
  <c r="R2750" i="2"/>
  <c r="P2751" i="2"/>
  <c r="Q2751" i="2" s="1"/>
  <c r="R2751" i="2"/>
  <c r="P2752" i="2"/>
  <c r="Q2752" i="2" s="1"/>
  <c r="R2752" i="2"/>
  <c r="P2753" i="2"/>
  <c r="Q2753" i="2" s="1"/>
  <c r="R2753" i="2"/>
  <c r="P2754" i="2"/>
  <c r="Q2754" i="2" s="1"/>
  <c r="R2754" i="2"/>
  <c r="P2755" i="2"/>
  <c r="Q2755" i="2" s="1"/>
  <c r="R2755" i="2"/>
  <c r="P2756" i="2"/>
  <c r="Q2756" i="2" s="1"/>
  <c r="R2756" i="2"/>
  <c r="P2757" i="2"/>
  <c r="Q2757" i="2" s="1"/>
  <c r="R2757" i="2"/>
  <c r="P2758" i="2"/>
  <c r="Q2758" i="2" s="1"/>
  <c r="R2758" i="2"/>
  <c r="P2759" i="2"/>
  <c r="Q2759" i="2" s="1"/>
  <c r="R2759" i="2"/>
  <c r="P2760" i="2"/>
  <c r="Q2760" i="2" s="1"/>
  <c r="R2760" i="2"/>
  <c r="P2761" i="2"/>
  <c r="Q2761" i="2" s="1"/>
  <c r="R2761" i="2"/>
  <c r="P2762" i="2"/>
  <c r="Q2762" i="2" s="1"/>
  <c r="R2762" i="2"/>
  <c r="P2763" i="2"/>
  <c r="Q2763" i="2" s="1"/>
  <c r="R2763" i="2"/>
  <c r="P2764" i="2"/>
  <c r="Q2764" i="2" s="1"/>
  <c r="R2764" i="2"/>
  <c r="P2765" i="2"/>
  <c r="Q2765" i="2" s="1"/>
  <c r="R2765" i="2"/>
  <c r="P2766" i="2"/>
  <c r="Q2766" i="2" s="1"/>
  <c r="R2766" i="2"/>
  <c r="P2767" i="2"/>
  <c r="Q2767" i="2" s="1"/>
  <c r="R2767" i="2"/>
  <c r="P2768" i="2"/>
  <c r="Q2768" i="2" s="1"/>
  <c r="R2768" i="2"/>
  <c r="P2769" i="2"/>
  <c r="Q2769" i="2" s="1"/>
  <c r="R2769" i="2"/>
  <c r="P2770" i="2"/>
  <c r="Q2770" i="2" s="1"/>
  <c r="R2770" i="2"/>
  <c r="P2771" i="2"/>
  <c r="Q2771" i="2" s="1"/>
  <c r="R2771" i="2"/>
  <c r="P2772" i="2"/>
  <c r="Q2772" i="2" s="1"/>
  <c r="R2772" i="2"/>
  <c r="O221" i="38"/>
  <c r="Q221" i="38" s="1"/>
  <c r="I221" i="38"/>
  <c r="K221" i="38" s="1"/>
  <c r="C221" i="38"/>
  <c r="O220" i="38"/>
  <c r="Q220" i="38" s="1"/>
  <c r="I220" i="38"/>
  <c r="K220" i="38" s="1"/>
  <c r="C220" i="38"/>
  <c r="O219" i="38"/>
  <c r="Q219" i="38" s="1"/>
  <c r="I219" i="38"/>
  <c r="K219" i="38" s="1"/>
  <c r="C219" i="38"/>
  <c r="O218" i="38"/>
  <c r="Q218" i="38" s="1"/>
  <c r="I218" i="38"/>
  <c r="K218" i="38" s="1"/>
  <c r="C218" i="38"/>
  <c r="O217" i="38"/>
  <c r="Q217" i="38" s="1"/>
  <c r="I217" i="38"/>
  <c r="K217" i="38" s="1"/>
  <c r="C217" i="38"/>
  <c r="O216" i="38"/>
  <c r="Q216" i="38" s="1"/>
  <c r="I216" i="38"/>
  <c r="K216" i="38" s="1"/>
  <c r="C216" i="38"/>
  <c r="O215" i="38"/>
  <c r="Q215" i="38" s="1"/>
  <c r="I215" i="38"/>
  <c r="K215" i="38" s="1"/>
  <c r="C215" i="38"/>
  <c r="O214" i="38"/>
  <c r="Q214" i="38" s="1"/>
  <c r="I214" i="38"/>
  <c r="K214" i="38" s="1"/>
  <c r="C214" i="38"/>
  <c r="O213" i="38"/>
  <c r="Q213" i="38" s="1"/>
  <c r="I213" i="38"/>
  <c r="K213" i="38" s="1"/>
  <c r="C213" i="38"/>
  <c r="O212" i="38"/>
  <c r="I212" i="38"/>
  <c r="C212" i="38"/>
  <c r="W211" i="38"/>
  <c r="Q211" i="38"/>
  <c r="K211" i="38"/>
  <c r="E211" i="38"/>
  <c r="W210" i="38"/>
  <c r="Q210" i="38"/>
  <c r="K210" i="38"/>
  <c r="E210" i="38"/>
  <c r="W209" i="38"/>
  <c r="Q209" i="38"/>
  <c r="K209" i="38"/>
  <c r="E209" i="38"/>
  <c r="W208" i="38"/>
  <c r="Q208" i="38"/>
  <c r="K208" i="38"/>
  <c r="E208" i="38"/>
  <c r="W207" i="38"/>
  <c r="Q207" i="38"/>
  <c r="K207" i="38"/>
  <c r="E207" i="38"/>
  <c r="W206" i="38"/>
  <c r="Q206" i="38"/>
  <c r="K206" i="38"/>
  <c r="W205" i="38"/>
  <c r="Q205" i="38"/>
  <c r="K205" i="38"/>
  <c r="W204" i="38"/>
  <c r="Q204" i="38"/>
  <c r="K204" i="38"/>
  <c r="W203" i="38"/>
  <c r="Q203" i="38"/>
  <c r="K203" i="38"/>
  <c r="W202" i="38"/>
  <c r="Q202" i="38"/>
  <c r="K202" i="38"/>
  <c r="W201" i="38"/>
  <c r="Q201" i="38"/>
  <c r="K201" i="38"/>
  <c r="W200" i="38"/>
  <c r="Q200" i="38"/>
  <c r="K200" i="38"/>
  <c r="W199" i="38"/>
  <c r="Q199" i="38"/>
  <c r="K199" i="38"/>
  <c r="W198" i="38"/>
  <c r="Q198" i="38"/>
  <c r="K198" i="38"/>
  <c r="W197" i="38"/>
  <c r="Q197" i="38"/>
  <c r="K197" i="38"/>
  <c r="W196" i="38"/>
  <c r="Q196" i="38"/>
  <c r="K196" i="38"/>
  <c r="W195" i="38"/>
  <c r="Q195" i="38"/>
  <c r="K195" i="38"/>
  <c r="E195" i="38"/>
  <c r="W194" i="38"/>
  <c r="Q194" i="38"/>
  <c r="K194" i="38"/>
  <c r="E194" i="38"/>
  <c r="W193" i="38"/>
  <c r="Q193" i="38"/>
  <c r="K193" i="38"/>
  <c r="E193" i="38"/>
  <c r="W192" i="38"/>
  <c r="Q192" i="38"/>
  <c r="K192" i="38"/>
  <c r="E192" i="38"/>
  <c r="W191" i="38"/>
  <c r="Q191" i="38"/>
  <c r="K191" i="38"/>
  <c r="E191" i="38"/>
  <c r="W190" i="38"/>
  <c r="Q190" i="38"/>
  <c r="W189" i="38"/>
  <c r="Q189" i="38"/>
  <c r="W188" i="38"/>
  <c r="Q188" i="38"/>
  <c r="W187" i="38"/>
  <c r="Q187" i="38"/>
  <c r="W186" i="38"/>
  <c r="Q186" i="38"/>
  <c r="W185" i="38"/>
  <c r="Q185" i="38"/>
  <c r="W184" i="38"/>
  <c r="Q184" i="38"/>
  <c r="W183" i="38"/>
  <c r="Q183" i="38"/>
  <c r="W182" i="38"/>
  <c r="Q182" i="38"/>
  <c r="K182" i="38"/>
  <c r="E182" i="38"/>
  <c r="W181" i="38"/>
  <c r="Q181" i="38"/>
  <c r="K181" i="38"/>
  <c r="E181" i="38"/>
  <c r="W180" i="38"/>
  <c r="Q180" i="38"/>
  <c r="K180" i="38"/>
  <c r="E180" i="38"/>
  <c r="W179" i="38"/>
  <c r="Q179" i="38"/>
  <c r="K179" i="38"/>
  <c r="E179" i="38"/>
  <c r="W178" i="38"/>
  <c r="Q178" i="38"/>
  <c r="K178" i="38"/>
  <c r="E178" i="38"/>
  <c r="W177" i="38"/>
  <c r="W176" i="38"/>
  <c r="W175" i="38"/>
  <c r="W174" i="38"/>
  <c r="W173" i="38"/>
  <c r="W172" i="38"/>
  <c r="W171" i="38"/>
  <c r="W170" i="38"/>
  <c r="W169" i="38"/>
  <c r="W168" i="38"/>
  <c r="W167" i="38"/>
  <c r="W166" i="38"/>
  <c r="W165" i="38"/>
  <c r="W164" i="38"/>
  <c r="W163" i="38"/>
  <c r="W162" i="38"/>
  <c r="W161" i="38"/>
  <c r="W160" i="38"/>
  <c r="W159" i="38"/>
  <c r="W158" i="38"/>
  <c r="W157" i="38"/>
  <c r="W156" i="38"/>
  <c r="W155" i="38"/>
  <c r="W154" i="38"/>
  <c r="W153" i="38"/>
  <c r="W152" i="38"/>
  <c r="Q152" i="38"/>
  <c r="K152" i="38"/>
  <c r="E152" i="38"/>
  <c r="W151" i="38"/>
  <c r="Q151" i="38"/>
  <c r="K151" i="38"/>
  <c r="E151" i="38"/>
  <c r="W150" i="38"/>
  <c r="Q150" i="38"/>
  <c r="K150" i="38"/>
  <c r="E150" i="38"/>
  <c r="W149" i="38"/>
  <c r="Q149" i="38"/>
  <c r="K149" i="38"/>
  <c r="E149" i="38"/>
  <c r="W148" i="38"/>
  <c r="Q148" i="38"/>
  <c r="K148" i="38"/>
  <c r="E148" i="38"/>
  <c r="W147" i="38"/>
  <c r="W146" i="38"/>
  <c r="W145" i="38"/>
  <c r="W144" i="38"/>
  <c r="W143" i="38"/>
  <c r="W142" i="38"/>
  <c r="W141" i="38"/>
  <c r="W140" i="38"/>
  <c r="W139" i="38"/>
  <c r="W138" i="38"/>
  <c r="W137" i="38"/>
  <c r="W136" i="38"/>
  <c r="W135" i="38"/>
  <c r="W134" i="38"/>
  <c r="W133" i="38"/>
  <c r="W132" i="38"/>
  <c r="W131" i="38"/>
  <c r="W130" i="38"/>
  <c r="W129" i="38"/>
  <c r="W128" i="38"/>
  <c r="W127" i="38"/>
  <c r="W126" i="38"/>
  <c r="W125" i="38"/>
  <c r="W124" i="38"/>
  <c r="W123" i="38"/>
  <c r="W122" i="38"/>
  <c r="Q122" i="38"/>
  <c r="K122" i="38"/>
  <c r="E122" i="38"/>
  <c r="W121" i="38"/>
  <c r="Q121" i="38"/>
  <c r="K121" i="38"/>
  <c r="E121" i="38"/>
  <c r="W120" i="38"/>
  <c r="Q120" i="38"/>
  <c r="K120" i="38"/>
  <c r="E120" i="38"/>
  <c r="W119" i="38"/>
  <c r="Q119" i="38"/>
  <c r="K119" i="38"/>
  <c r="E119" i="38"/>
  <c r="W118" i="38"/>
  <c r="Q118" i="38"/>
  <c r="K118" i="38"/>
  <c r="E118" i="38"/>
  <c r="W117" i="38"/>
  <c r="W116" i="38"/>
  <c r="W115" i="38"/>
  <c r="W114" i="38"/>
  <c r="W113" i="38"/>
  <c r="W112" i="38"/>
  <c r="W111" i="38"/>
  <c r="W110" i="38"/>
  <c r="W109" i="38"/>
  <c r="W108" i="38"/>
  <c r="W107" i="38"/>
  <c r="W106" i="38"/>
  <c r="W105" i="38"/>
  <c r="W104" i="38"/>
  <c r="W103" i="38"/>
  <c r="W102" i="38"/>
  <c r="W101" i="38"/>
  <c r="W100" i="38"/>
  <c r="W99" i="38"/>
  <c r="W98" i="38"/>
  <c r="W97" i="38"/>
  <c r="W96" i="38"/>
  <c r="W95" i="38"/>
  <c r="W94" i="38"/>
  <c r="W93" i="38"/>
  <c r="W92" i="38"/>
  <c r="Q92" i="38"/>
  <c r="K92" i="38"/>
  <c r="E92" i="38"/>
  <c r="W91" i="38"/>
  <c r="Q91" i="38"/>
  <c r="K91" i="38"/>
  <c r="E91" i="38"/>
  <c r="W90" i="38"/>
  <c r="Q90" i="38"/>
  <c r="K90" i="38"/>
  <c r="E90" i="38"/>
  <c r="W89" i="38"/>
  <c r="Q89" i="38"/>
  <c r="K89" i="38"/>
  <c r="E89" i="38"/>
  <c r="W88" i="38"/>
  <c r="Q88" i="38"/>
  <c r="K88" i="38"/>
  <c r="E88" i="38"/>
  <c r="W87" i="38"/>
  <c r="W86" i="38"/>
  <c r="W85" i="38"/>
  <c r="W84" i="38"/>
  <c r="W83" i="38"/>
  <c r="W82" i="38"/>
  <c r="W81" i="38"/>
  <c r="W80" i="38"/>
  <c r="W79" i="38"/>
  <c r="W78" i="38"/>
  <c r="W77" i="38"/>
  <c r="W76" i="38"/>
  <c r="W75" i="38"/>
  <c r="W74" i="38"/>
  <c r="W73" i="38"/>
  <c r="W72" i="38"/>
  <c r="W71" i="38"/>
  <c r="W70" i="38"/>
  <c r="W69" i="38"/>
  <c r="W68" i="38"/>
  <c r="W67" i="38"/>
  <c r="W66" i="38"/>
  <c r="W65" i="38"/>
  <c r="W64" i="38"/>
  <c r="W63" i="38"/>
  <c r="W62" i="38"/>
  <c r="Q62" i="38"/>
  <c r="K62" i="38"/>
  <c r="E62" i="38"/>
  <c r="W61" i="38"/>
  <c r="Q61" i="38"/>
  <c r="K61" i="38"/>
  <c r="E61" i="38"/>
  <c r="W60" i="38"/>
  <c r="Q60" i="38"/>
  <c r="K60" i="38"/>
  <c r="E60" i="38"/>
  <c r="W59" i="38"/>
  <c r="Q59" i="38"/>
  <c r="K59" i="38"/>
  <c r="E59" i="38"/>
  <c r="W58" i="38"/>
  <c r="Q58" i="38"/>
  <c r="K58" i="38"/>
  <c r="E58" i="38"/>
  <c r="W57" i="38"/>
  <c r="Q57" i="38"/>
  <c r="W56" i="38"/>
  <c r="Q56" i="38"/>
  <c r="W55" i="38"/>
  <c r="Q55" i="38"/>
  <c r="W54" i="38"/>
  <c r="Q54" i="38"/>
  <c r="W53" i="38"/>
  <c r="Q53" i="38"/>
  <c r="W52" i="38"/>
  <c r="Q52" i="38"/>
  <c r="W51" i="38"/>
  <c r="Q51" i="38"/>
  <c r="W50" i="38"/>
  <c r="Q50" i="38"/>
  <c r="W49" i="38"/>
  <c r="Q49" i="38"/>
  <c r="W48" i="38"/>
  <c r="Q48" i="38"/>
  <c r="W47" i="38"/>
  <c r="Q47" i="38"/>
  <c r="W46" i="38"/>
  <c r="Q46" i="38"/>
  <c r="W45" i="38"/>
  <c r="Q45" i="38"/>
  <c r="W44" i="38"/>
  <c r="Q44" i="38"/>
  <c r="W43" i="38"/>
  <c r="Q43" i="38"/>
  <c r="W42" i="38"/>
  <c r="Q42" i="38"/>
  <c r="W41" i="38"/>
  <c r="Q41" i="38"/>
  <c r="W40" i="38"/>
  <c r="Q40" i="38"/>
  <c r="W39" i="38"/>
  <c r="Q39" i="38"/>
  <c r="W38" i="38"/>
  <c r="Q38" i="38"/>
  <c r="W37" i="38"/>
  <c r="Q37" i="38"/>
  <c r="W36" i="38"/>
  <c r="Q36" i="38"/>
  <c r="W35" i="38"/>
  <c r="Q35" i="38"/>
  <c r="W34" i="38"/>
  <c r="Q34" i="38"/>
  <c r="W33" i="38"/>
  <c r="Q33" i="38"/>
  <c r="W32" i="38"/>
  <c r="Q32" i="38"/>
  <c r="K32" i="38"/>
  <c r="E32" i="38"/>
  <c r="W31" i="38"/>
  <c r="Q31" i="38"/>
  <c r="K31" i="38"/>
  <c r="E31" i="38"/>
  <c r="W30" i="38"/>
  <c r="Q30" i="38"/>
  <c r="K30" i="38"/>
  <c r="E30" i="38"/>
  <c r="W29" i="38"/>
  <c r="Q29" i="38"/>
  <c r="K29" i="38"/>
  <c r="E29" i="38"/>
  <c r="W28" i="38"/>
  <c r="Q28" i="38"/>
  <c r="K28" i="38"/>
  <c r="W27" i="38"/>
  <c r="Q27" i="38"/>
  <c r="K27" i="38"/>
  <c r="W26" i="38"/>
  <c r="Q26" i="38"/>
  <c r="K26" i="38"/>
  <c r="W25" i="38"/>
  <c r="Q25" i="38"/>
  <c r="K25" i="38"/>
  <c r="W24" i="38"/>
  <c r="Q24" i="38"/>
  <c r="K24" i="38"/>
  <c r="W23" i="38"/>
  <c r="Q23" i="38"/>
  <c r="K23" i="38"/>
  <c r="W22" i="38"/>
  <c r="Q22" i="38"/>
  <c r="K22" i="38"/>
  <c r="W21" i="38"/>
  <c r="Q21" i="38"/>
  <c r="K21" i="38"/>
  <c r="W20" i="38"/>
  <c r="Q20" i="38"/>
  <c r="K20" i="38"/>
  <c r="W19" i="38"/>
  <c r="Q19" i="38"/>
  <c r="K19" i="38"/>
  <c r="W18" i="38"/>
  <c r="Q18" i="38"/>
  <c r="K18" i="38"/>
  <c r="W17" i="38"/>
  <c r="Q17" i="38"/>
  <c r="K17" i="38"/>
  <c r="W16" i="38"/>
  <c r="Q16" i="38"/>
  <c r="K16" i="38"/>
  <c r="W15" i="38"/>
  <c r="Q15" i="38"/>
  <c r="K15" i="38"/>
  <c r="W14" i="38"/>
  <c r="Q14" i="38"/>
  <c r="K14" i="38"/>
  <c r="W13" i="38"/>
  <c r="Q13" i="38"/>
  <c r="K13" i="38"/>
  <c r="W12" i="38"/>
  <c r="Q12" i="38"/>
  <c r="K12" i="38"/>
  <c r="W11" i="38"/>
  <c r="Q11" i="38"/>
  <c r="K11" i="38"/>
  <c r="W10" i="38"/>
  <c r="Q10" i="38"/>
  <c r="K10" i="38"/>
  <c r="W9" i="38"/>
  <c r="Q9" i="38"/>
  <c r="K9" i="38"/>
  <c r="W8" i="38"/>
  <c r="Q8" i="38"/>
  <c r="K8" i="38"/>
  <c r="W7" i="38"/>
  <c r="Q7" i="38"/>
  <c r="K7" i="38"/>
  <c r="W6" i="38"/>
  <c r="Q6" i="38"/>
  <c r="K6" i="38"/>
  <c r="W5" i="38"/>
  <c r="Q5" i="38"/>
  <c r="K5" i="38"/>
  <c r="W4" i="38"/>
  <c r="Q4" i="38"/>
  <c r="K4" i="38"/>
  <c r="O222" i="38" l="1"/>
  <c r="P222" i="38" s="1"/>
  <c r="Q212" i="38"/>
  <c r="C222" i="38"/>
  <c r="P219" i="38" s="1"/>
  <c r="P220" i="38"/>
  <c r="I222" i="38"/>
  <c r="K212" i="38"/>
  <c r="E216" i="38"/>
  <c r="E220" i="38"/>
  <c r="E215" i="38"/>
  <c r="E219" i="38"/>
  <c r="E214" i="38"/>
  <c r="E218" i="38"/>
  <c r="E212" i="38"/>
  <c r="E213" i="38"/>
  <c r="E217" i="38"/>
  <c r="E221" i="38"/>
  <c r="D214" i="38" l="1"/>
  <c r="D220" i="38"/>
  <c r="Q222" i="38"/>
  <c r="P212" i="38"/>
  <c r="D221" i="38"/>
  <c r="J215" i="38"/>
  <c r="P221" i="38"/>
  <c r="J217" i="38"/>
  <c r="E222" i="38"/>
  <c r="D213" i="38"/>
  <c r="D215" i="38"/>
  <c r="J221" i="38"/>
  <c r="P213" i="38"/>
  <c r="P216" i="38"/>
  <c r="P217" i="38"/>
  <c r="D218" i="38"/>
  <c r="D219" i="38"/>
  <c r="J213" i="38"/>
  <c r="D216" i="38"/>
  <c r="J214" i="38"/>
  <c r="J216" i="38"/>
  <c r="J219" i="38"/>
  <c r="P214" i="38"/>
  <c r="P218" i="38"/>
  <c r="D217" i="38"/>
  <c r="D212" i="38"/>
  <c r="J212" i="38"/>
  <c r="J218" i="38"/>
  <c r="J220" i="38"/>
  <c r="D222" i="38"/>
  <c r="P215" i="38"/>
  <c r="K222" i="38"/>
  <c r="I184" i="38" l="1"/>
  <c r="U220" i="38"/>
  <c r="U218" i="38"/>
  <c r="U216" i="38"/>
  <c r="U214" i="38"/>
  <c r="U212" i="38"/>
  <c r="U221" i="38"/>
  <c r="U219" i="38"/>
  <c r="U213" i="38"/>
  <c r="U217" i="38"/>
  <c r="U215" i="38"/>
  <c r="C159" i="38"/>
  <c r="C166" i="38"/>
  <c r="C157" i="38"/>
  <c r="C153" i="38"/>
  <c r="C175" i="38"/>
  <c r="C186" i="38"/>
  <c r="I185" i="38"/>
  <c r="C184" i="38"/>
  <c r="I183" i="38"/>
  <c r="O175" i="38"/>
  <c r="C189" i="38"/>
  <c r="I188" i="38"/>
  <c r="C187" i="38"/>
  <c r="I186" i="38"/>
  <c r="O176" i="38"/>
  <c r="C176" i="38"/>
  <c r="I175" i="38"/>
  <c r="C173" i="38"/>
  <c r="I172" i="38"/>
  <c r="O169" i="38"/>
  <c r="O168" i="38"/>
  <c r="C168" i="38"/>
  <c r="I167" i="38"/>
  <c r="C165" i="38"/>
  <c r="I164" i="38"/>
  <c r="O161" i="38"/>
  <c r="O160" i="38"/>
  <c r="C160" i="38"/>
  <c r="I159" i="38"/>
  <c r="C155" i="38"/>
  <c r="C145" i="38"/>
  <c r="C144" i="38"/>
  <c r="O142" i="38"/>
  <c r="O140" i="38"/>
  <c r="I138" i="38"/>
  <c r="O136" i="38"/>
  <c r="O135" i="38"/>
  <c r="I133" i="38"/>
  <c r="O132" i="38"/>
  <c r="C132" i="38"/>
  <c r="I131" i="38"/>
  <c r="C129" i="38"/>
  <c r="I128" i="38"/>
  <c r="O125" i="38"/>
  <c r="I124" i="38"/>
  <c r="O123" i="38"/>
  <c r="O114" i="38"/>
  <c r="O112" i="38"/>
  <c r="Q112" i="38" s="1"/>
  <c r="C111" i="38"/>
  <c r="C110" i="38"/>
  <c r="I109" i="38"/>
  <c r="I108" i="38"/>
  <c r="C107" i="38"/>
  <c r="O105" i="38"/>
  <c r="I189" i="38"/>
  <c r="C188" i="38"/>
  <c r="I187" i="38"/>
  <c r="C185" i="38"/>
  <c r="C183" i="38"/>
  <c r="I176" i="38"/>
  <c r="C174" i="38"/>
  <c r="I173" i="38"/>
  <c r="I171" i="38"/>
  <c r="O166" i="38"/>
  <c r="C164" i="38"/>
  <c r="C163" i="38"/>
  <c r="I162" i="38"/>
  <c r="I161" i="38"/>
  <c r="I160" i="38"/>
  <c r="O159" i="38"/>
  <c r="I158" i="38"/>
  <c r="C156" i="38"/>
  <c r="I155" i="38"/>
  <c r="I154" i="38"/>
  <c r="C146" i="38"/>
  <c r="I145" i="38"/>
  <c r="C143" i="38"/>
  <c r="C142" i="38"/>
  <c r="I141" i="38"/>
  <c r="I140" i="38"/>
  <c r="O138" i="38"/>
  <c r="I137" i="38"/>
  <c r="C136" i="38"/>
  <c r="C135" i="38"/>
  <c r="I134" i="38"/>
  <c r="I132" i="38"/>
  <c r="O131" i="38"/>
  <c r="I130" i="38"/>
  <c r="O128" i="38"/>
  <c r="C126" i="38"/>
  <c r="O124" i="38"/>
  <c r="C115" i="38"/>
  <c r="O111" i="38"/>
  <c r="O110" i="38"/>
  <c r="I106" i="38"/>
  <c r="O104" i="38"/>
  <c r="O102" i="38"/>
  <c r="O100" i="38"/>
  <c r="O98" i="38"/>
  <c r="O96" i="38"/>
  <c r="O94" i="38"/>
  <c r="I93" i="38"/>
  <c r="O84" i="38"/>
  <c r="O83" i="38"/>
  <c r="C83" i="38"/>
  <c r="O174" i="38"/>
  <c r="C172" i="38"/>
  <c r="C171" i="38"/>
  <c r="I170" i="38"/>
  <c r="I169" i="38"/>
  <c r="I168" i="38"/>
  <c r="O167" i="38"/>
  <c r="I166" i="38"/>
  <c r="O164" i="38"/>
  <c r="C162" i="38"/>
  <c r="C161" i="38"/>
  <c r="I174" i="38"/>
  <c r="O172" i="38"/>
  <c r="C170" i="38"/>
  <c r="C169" i="38"/>
  <c r="C167" i="38"/>
  <c r="O165" i="38"/>
  <c r="O163" i="38"/>
  <c r="O162" i="38"/>
  <c r="C158" i="38"/>
  <c r="I157" i="38"/>
  <c r="I156" i="38"/>
  <c r="C154" i="38"/>
  <c r="I153" i="38"/>
  <c r="O146" i="38"/>
  <c r="O145" i="38"/>
  <c r="O144" i="38"/>
  <c r="O143" i="38"/>
  <c r="I142" i="38"/>
  <c r="O141" i="38"/>
  <c r="C139" i="38"/>
  <c r="I135" i="38"/>
  <c r="O134" i="38"/>
  <c r="C130" i="38"/>
  <c r="I129" i="38"/>
  <c r="O158" i="38"/>
  <c r="I139" i="38"/>
  <c r="O137" i="38"/>
  <c r="C134" i="38"/>
  <c r="O127" i="38"/>
  <c r="O126" i="38"/>
  <c r="I123" i="38"/>
  <c r="O116" i="38"/>
  <c r="O115" i="38"/>
  <c r="O113" i="38"/>
  <c r="I112" i="38"/>
  <c r="I111" i="38"/>
  <c r="O109" i="38"/>
  <c r="C108" i="38"/>
  <c r="I104" i="38"/>
  <c r="C103" i="38"/>
  <c r="C102" i="38"/>
  <c r="I100" i="38"/>
  <c r="C99" i="38"/>
  <c r="C98" i="38"/>
  <c r="I96" i="38"/>
  <c r="C95" i="38"/>
  <c r="C94" i="38"/>
  <c r="O86" i="38"/>
  <c r="O85" i="38"/>
  <c r="C82" i="38"/>
  <c r="I81" i="38"/>
  <c r="O78" i="38"/>
  <c r="O77" i="38"/>
  <c r="C77" i="38"/>
  <c r="I76" i="38"/>
  <c r="C74" i="38"/>
  <c r="I73" i="38"/>
  <c r="O70" i="38"/>
  <c r="O69" i="38"/>
  <c r="Q69" i="38" s="1"/>
  <c r="C69" i="38"/>
  <c r="I68" i="38"/>
  <c r="C66" i="38"/>
  <c r="I65" i="38"/>
  <c r="C56" i="38"/>
  <c r="I55" i="38"/>
  <c r="C51" i="38"/>
  <c r="I50" i="38"/>
  <c r="C48" i="38"/>
  <c r="I47" i="38"/>
  <c r="C45" i="38"/>
  <c r="I43" i="38"/>
  <c r="C40" i="38"/>
  <c r="I39" i="38"/>
  <c r="C36" i="38"/>
  <c r="I35" i="38"/>
  <c r="C24" i="38"/>
  <c r="C23" i="38"/>
  <c r="I165" i="38"/>
  <c r="I163" i="38"/>
  <c r="O156" i="38"/>
  <c r="O153" i="38"/>
  <c r="I146" i="38"/>
  <c r="I144" i="38"/>
  <c r="C141" i="38"/>
  <c r="C138" i="38"/>
  <c r="O133" i="38"/>
  <c r="O129" i="38"/>
  <c r="C128" i="38"/>
  <c r="C127" i="38"/>
  <c r="I126" i="38"/>
  <c r="C125" i="38"/>
  <c r="C124" i="38"/>
  <c r="C116" i="38"/>
  <c r="I115" i="38"/>
  <c r="C114" i="38"/>
  <c r="C113" i="38"/>
  <c r="I110" i="38"/>
  <c r="O107" i="38"/>
  <c r="C106" i="38"/>
  <c r="C105" i="38"/>
  <c r="C104" i="38"/>
  <c r="I102" i="38"/>
  <c r="C101" i="38"/>
  <c r="C100" i="38"/>
  <c r="I98" i="38"/>
  <c r="C97" i="38"/>
  <c r="C96" i="38"/>
  <c r="I94" i="38"/>
  <c r="C86" i="38"/>
  <c r="E86" i="38" s="1"/>
  <c r="I85" i="38"/>
  <c r="I84" i="38"/>
  <c r="I83" i="38"/>
  <c r="O82" i="38"/>
  <c r="O81" i="38"/>
  <c r="C81" i="38"/>
  <c r="I80" i="38"/>
  <c r="C78" i="38"/>
  <c r="I77" i="38"/>
  <c r="O74" i="38"/>
  <c r="O73" i="38"/>
  <c r="C73" i="38"/>
  <c r="I72" i="38"/>
  <c r="C70" i="38"/>
  <c r="I69" i="38"/>
  <c r="O66" i="38"/>
  <c r="O65" i="38"/>
  <c r="C65" i="38"/>
  <c r="I64" i="38"/>
  <c r="C55" i="38"/>
  <c r="I54" i="38"/>
  <c r="C52" i="38"/>
  <c r="I51" i="38"/>
  <c r="C47" i="38"/>
  <c r="I45" i="38"/>
  <c r="C43" i="38"/>
  <c r="E43" i="38" s="1"/>
  <c r="C42" i="38"/>
  <c r="I41" i="38"/>
  <c r="C38" i="38"/>
  <c r="O157" i="38"/>
  <c r="O155" i="38"/>
  <c r="C140" i="38"/>
  <c r="I127" i="38"/>
  <c r="I125" i="38"/>
  <c r="C123" i="38"/>
  <c r="C109" i="38"/>
  <c r="I107" i="38"/>
  <c r="I105" i="38"/>
  <c r="O103" i="38"/>
  <c r="I97" i="38"/>
  <c r="O95" i="38"/>
  <c r="C85" i="38"/>
  <c r="C76" i="38"/>
  <c r="C75" i="38"/>
  <c r="O72" i="38"/>
  <c r="I71" i="38"/>
  <c r="I70" i="38"/>
  <c r="O67" i="38"/>
  <c r="I56" i="38"/>
  <c r="C54" i="38"/>
  <c r="C53" i="38"/>
  <c r="I44" i="38"/>
  <c r="C20" i="38"/>
  <c r="C19" i="38"/>
  <c r="E19" i="38" s="1"/>
  <c r="C12" i="38"/>
  <c r="O170" i="38"/>
  <c r="C137" i="38"/>
  <c r="C133" i="38"/>
  <c r="C131" i="38"/>
  <c r="I113" i="38"/>
  <c r="I103" i="38"/>
  <c r="O101" i="38"/>
  <c r="I95" i="38"/>
  <c r="O93" i="38"/>
  <c r="I86" i="38"/>
  <c r="I82" i="38"/>
  <c r="O79" i="38"/>
  <c r="C72" i="38"/>
  <c r="C71" i="38"/>
  <c r="O68" i="38"/>
  <c r="I67" i="38"/>
  <c r="I66" i="38"/>
  <c r="O63" i="38"/>
  <c r="I46" i="38"/>
  <c r="C44" i="38"/>
  <c r="I38" i="38"/>
  <c r="I37" i="38"/>
  <c r="I34" i="38"/>
  <c r="C18" i="38"/>
  <c r="C17" i="38"/>
  <c r="C11" i="38"/>
  <c r="O154" i="38"/>
  <c r="I143" i="38"/>
  <c r="O139" i="38"/>
  <c r="O108" i="38"/>
  <c r="O106" i="38"/>
  <c r="I101" i="38"/>
  <c r="O99" i="38"/>
  <c r="C93" i="38"/>
  <c r="O80" i="38"/>
  <c r="I79" i="38"/>
  <c r="I78" i="38"/>
  <c r="O75" i="38"/>
  <c r="C68" i="38"/>
  <c r="C67" i="38"/>
  <c r="O64" i="38"/>
  <c r="I63" i="38"/>
  <c r="I49" i="38"/>
  <c r="I48" i="38"/>
  <c r="C46" i="38"/>
  <c r="I40" i="38"/>
  <c r="C39" i="38"/>
  <c r="C37" i="38"/>
  <c r="I36" i="38"/>
  <c r="C35" i="38"/>
  <c r="C34" i="38"/>
  <c r="I33" i="38"/>
  <c r="C27" i="38"/>
  <c r="C16" i="38"/>
  <c r="C15" i="38"/>
  <c r="C10" i="38"/>
  <c r="C9" i="38"/>
  <c r="O173" i="38"/>
  <c r="O171" i="38"/>
  <c r="I136" i="38"/>
  <c r="O130" i="38"/>
  <c r="I116" i="38"/>
  <c r="I114" i="38"/>
  <c r="C112" i="38"/>
  <c r="I99" i="38"/>
  <c r="O97" i="38"/>
  <c r="C84" i="38"/>
  <c r="C80" i="38"/>
  <c r="C79" i="38"/>
  <c r="O76" i="38"/>
  <c r="I75" i="38"/>
  <c r="I74" i="38"/>
  <c r="O71" i="38"/>
  <c r="C64" i="38"/>
  <c r="C63" i="38"/>
  <c r="I53" i="38"/>
  <c r="I52" i="38"/>
  <c r="C50" i="38"/>
  <c r="C49" i="38"/>
  <c r="I42" i="38"/>
  <c r="C41" i="38"/>
  <c r="C33" i="38"/>
  <c r="C26" i="38"/>
  <c r="C25" i="38"/>
  <c r="C22" i="38"/>
  <c r="C21" i="38"/>
  <c r="C14" i="38"/>
  <c r="C13" i="38"/>
  <c r="C8" i="38"/>
  <c r="C7" i="38"/>
  <c r="C6" i="38"/>
  <c r="C5" i="38"/>
  <c r="C4" i="38"/>
  <c r="C204" i="38"/>
  <c r="C203" i="38"/>
  <c r="C196" i="38"/>
  <c r="C202" i="38"/>
  <c r="C201" i="38"/>
  <c r="C200" i="38"/>
  <c r="C199" i="38"/>
  <c r="C198" i="38"/>
  <c r="C197" i="38"/>
  <c r="C205" i="38"/>
  <c r="Q139" i="38" l="1"/>
  <c r="E17" i="38"/>
  <c r="K38" i="38"/>
  <c r="K66" i="38"/>
  <c r="E72" i="38"/>
  <c r="Q93" i="38"/>
  <c r="O117" i="38"/>
  <c r="P109" i="38" s="1"/>
  <c r="K113" i="38"/>
  <c r="Q170" i="38"/>
  <c r="K44" i="38"/>
  <c r="Q67" i="38"/>
  <c r="E75" i="38"/>
  <c r="K97" i="38"/>
  <c r="E109" i="38"/>
  <c r="E140" i="38"/>
  <c r="K41" i="38"/>
  <c r="E47" i="38"/>
  <c r="E55" i="38"/>
  <c r="Q66" i="38"/>
  <c r="E73" i="38"/>
  <c r="E78" i="38"/>
  <c r="Q82" i="38"/>
  <c r="K98" i="38"/>
  <c r="E104" i="38"/>
  <c r="K110" i="38"/>
  <c r="E116" i="38"/>
  <c r="E127" i="38"/>
  <c r="E138" i="38"/>
  <c r="Q153" i="38"/>
  <c r="O177" i="38"/>
  <c r="P153" i="38" s="1"/>
  <c r="E23" i="38"/>
  <c r="K39" i="38"/>
  <c r="K47" i="38"/>
  <c r="K55" i="38"/>
  <c r="K68" i="38"/>
  <c r="K73" i="38"/>
  <c r="Q77" i="38"/>
  <c r="Q85" i="38"/>
  <c r="K96" i="38"/>
  <c r="E102" i="38"/>
  <c r="Q109" i="38"/>
  <c r="Q115" i="38"/>
  <c r="Q127" i="38"/>
  <c r="Q158" i="38"/>
  <c r="K135" i="38"/>
  <c r="Q143" i="38"/>
  <c r="K153" i="38"/>
  <c r="I177" i="38"/>
  <c r="J174" i="38" s="1"/>
  <c r="E158" i="38"/>
  <c r="E167" i="38"/>
  <c r="K174" i="38"/>
  <c r="K166" i="38"/>
  <c r="K170" i="38"/>
  <c r="E83" i="38"/>
  <c r="Q94" i="38"/>
  <c r="Q102" i="38"/>
  <c r="Q111" i="38"/>
  <c r="Q128" i="38"/>
  <c r="K134" i="38"/>
  <c r="Q138" i="38"/>
  <c r="E143" i="38"/>
  <c r="K155" i="38"/>
  <c r="K160" i="38"/>
  <c r="E164" i="38"/>
  <c r="E174" i="38"/>
  <c r="K187" i="38"/>
  <c r="E107" i="38"/>
  <c r="E111" i="38"/>
  <c r="K124" i="38"/>
  <c r="K131" i="38"/>
  <c r="Q135" i="38"/>
  <c r="Q142" i="38"/>
  <c r="K159" i="38"/>
  <c r="K164" i="38"/>
  <c r="Q168" i="38"/>
  <c r="K175" i="38"/>
  <c r="E187" i="38"/>
  <c r="K183" i="38"/>
  <c r="I190" i="38"/>
  <c r="J183" i="38" s="1"/>
  <c r="E175" i="38"/>
  <c r="E159" i="38"/>
  <c r="W219" i="38"/>
  <c r="V219" i="38"/>
  <c r="W216" i="38"/>
  <c r="V216" i="38"/>
  <c r="E199" i="38"/>
  <c r="C206" i="38"/>
  <c r="D196" i="38" s="1"/>
  <c r="E196" i="38"/>
  <c r="E4" i="38"/>
  <c r="C28" i="38"/>
  <c r="D4" i="38" s="1"/>
  <c r="E8" i="38"/>
  <c r="E22" i="38"/>
  <c r="E41" i="38"/>
  <c r="K52" i="38"/>
  <c r="Q71" i="38"/>
  <c r="E79" i="38"/>
  <c r="K99" i="38"/>
  <c r="Q130" i="38"/>
  <c r="E9" i="38"/>
  <c r="E27" i="38"/>
  <c r="K36" i="38"/>
  <c r="E46" i="38"/>
  <c r="Q64" i="38"/>
  <c r="K78" i="38"/>
  <c r="Q99" i="38"/>
  <c r="E205" i="38"/>
  <c r="E200" i="38"/>
  <c r="E203" i="38"/>
  <c r="E5" i="38"/>
  <c r="E13" i="38"/>
  <c r="E25" i="38"/>
  <c r="K42" i="38"/>
  <c r="K53" i="38"/>
  <c r="K74" i="38"/>
  <c r="E80" i="38"/>
  <c r="E112" i="38"/>
  <c r="K136" i="38"/>
  <c r="E10" i="38"/>
  <c r="I57" i="38"/>
  <c r="J36" i="38" s="1"/>
  <c r="K33" i="38"/>
  <c r="E37" i="38"/>
  <c r="K48" i="38"/>
  <c r="E67" i="38"/>
  <c r="K79" i="38"/>
  <c r="K101" i="38"/>
  <c r="K143" i="38"/>
  <c r="E18" i="38"/>
  <c r="E44" i="38"/>
  <c r="K67" i="38"/>
  <c r="Q79" i="38"/>
  <c r="K95" i="38"/>
  <c r="E131" i="38"/>
  <c r="E12" i="38"/>
  <c r="E53" i="38"/>
  <c r="K70" i="38"/>
  <c r="E76" i="38"/>
  <c r="Q103" i="38"/>
  <c r="C147" i="38"/>
  <c r="D138" i="38" s="1"/>
  <c r="E123" i="38"/>
  <c r="Q155" i="38"/>
  <c r="E42" i="38"/>
  <c r="K51" i="38"/>
  <c r="J51" i="38"/>
  <c r="K64" i="38"/>
  <c r="K69" i="38"/>
  <c r="Q73" i="38"/>
  <c r="K80" i="38"/>
  <c r="K83" i="38"/>
  <c r="K94" i="38"/>
  <c r="E100" i="38"/>
  <c r="E105" i="38"/>
  <c r="E113" i="38"/>
  <c r="E124" i="38"/>
  <c r="E128" i="38"/>
  <c r="E141" i="38"/>
  <c r="Q156" i="38"/>
  <c r="E24" i="38"/>
  <c r="E40" i="38"/>
  <c r="E48" i="38"/>
  <c r="E56" i="38"/>
  <c r="E69" i="38"/>
  <c r="E74" i="38"/>
  <c r="Q78" i="38"/>
  <c r="Q86" i="38"/>
  <c r="E98" i="38"/>
  <c r="E103" i="38"/>
  <c r="K111" i="38"/>
  <c r="Q116" i="38"/>
  <c r="E134" i="38"/>
  <c r="K129" i="38"/>
  <c r="E139" i="38"/>
  <c r="Q144" i="38"/>
  <c r="E154" i="38"/>
  <c r="Q162" i="38"/>
  <c r="E169" i="38"/>
  <c r="E161" i="38"/>
  <c r="Q167" i="38"/>
  <c r="E171" i="38"/>
  <c r="Q83" i="38"/>
  <c r="Q96" i="38"/>
  <c r="Q104" i="38"/>
  <c r="P104" i="38"/>
  <c r="E115" i="38"/>
  <c r="K130" i="38"/>
  <c r="E135" i="38"/>
  <c r="K140" i="38"/>
  <c r="K145" i="38"/>
  <c r="E156" i="38"/>
  <c r="K161" i="38"/>
  <c r="Q166" i="38"/>
  <c r="K176" i="38"/>
  <c r="E188" i="38"/>
  <c r="K108" i="38"/>
  <c r="Q125" i="38"/>
  <c r="E132" i="38"/>
  <c r="Q136" i="38"/>
  <c r="E144" i="38"/>
  <c r="E160" i="38"/>
  <c r="E165" i="38"/>
  <c r="Q169" i="38"/>
  <c r="E176" i="38"/>
  <c r="K188" i="38"/>
  <c r="E184" i="38"/>
  <c r="E153" i="38"/>
  <c r="C177" i="38"/>
  <c r="D155" i="38" s="1"/>
  <c r="W215" i="38"/>
  <c r="V215" i="38"/>
  <c r="W221" i="38"/>
  <c r="V221" i="38"/>
  <c r="W218" i="38"/>
  <c r="V218" i="38"/>
  <c r="E6" i="38"/>
  <c r="E14" i="38"/>
  <c r="D14" i="38"/>
  <c r="E26" i="38"/>
  <c r="E49" i="38"/>
  <c r="E63" i="38"/>
  <c r="C87" i="38"/>
  <c r="D72" i="38" s="1"/>
  <c r="K75" i="38"/>
  <c r="E84" i="38"/>
  <c r="K114" i="38"/>
  <c r="Q171" i="38"/>
  <c r="E15" i="38"/>
  <c r="E34" i="38"/>
  <c r="E39" i="38"/>
  <c r="K49" i="38"/>
  <c r="E68" i="38"/>
  <c r="Q80" i="38"/>
  <c r="Q106" i="38"/>
  <c r="Q154" i="38"/>
  <c r="K34" i="38"/>
  <c r="J34" i="38"/>
  <c r="K46" i="38"/>
  <c r="Q68" i="38"/>
  <c r="K82" i="38"/>
  <c r="Q101" i="38"/>
  <c r="E133" i="38"/>
  <c r="E54" i="38"/>
  <c r="K71" i="38"/>
  <c r="E85" i="38"/>
  <c r="K105" i="38"/>
  <c r="K125" i="38"/>
  <c r="Q157" i="38"/>
  <c r="P157" i="38"/>
  <c r="E52" i="38"/>
  <c r="E65" i="38"/>
  <c r="E70" i="38"/>
  <c r="Q74" i="38"/>
  <c r="E81" i="38"/>
  <c r="K84" i="38"/>
  <c r="E96" i="38"/>
  <c r="E101" i="38"/>
  <c r="E106" i="38"/>
  <c r="E114" i="38"/>
  <c r="E125" i="38"/>
  <c r="D125" i="38"/>
  <c r="Q129" i="38"/>
  <c r="K144" i="38"/>
  <c r="K163" i="38"/>
  <c r="K35" i="38"/>
  <c r="K43" i="38"/>
  <c r="J43" i="38"/>
  <c r="K50" i="38"/>
  <c r="K65" i="38"/>
  <c r="K76" i="38"/>
  <c r="K81" i="38"/>
  <c r="E94" i="38"/>
  <c r="E99" i="38"/>
  <c r="K104" i="38"/>
  <c r="K112" i="38"/>
  <c r="I147" i="38"/>
  <c r="J140" i="38" s="1"/>
  <c r="K123" i="38"/>
  <c r="Q137" i="38"/>
  <c r="E130" i="38"/>
  <c r="Q141" i="38"/>
  <c r="Q145" i="38"/>
  <c r="K156" i="38"/>
  <c r="Q163" i="38"/>
  <c r="E170" i="38"/>
  <c r="E162" i="38"/>
  <c r="K168" i="38"/>
  <c r="E172" i="38"/>
  <c r="Q84" i="38"/>
  <c r="Q98" i="38"/>
  <c r="K106" i="38"/>
  <c r="Q124" i="38"/>
  <c r="Q131" i="38"/>
  <c r="E136" i="38"/>
  <c r="K141" i="38"/>
  <c r="E146" i="38"/>
  <c r="K158" i="38"/>
  <c r="K162" i="38"/>
  <c r="K171" i="38"/>
  <c r="C190" i="38"/>
  <c r="D186" i="38" s="1"/>
  <c r="E183" i="38"/>
  <c r="K189" i="38"/>
  <c r="K109" i="38"/>
  <c r="Q114" i="38"/>
  <c r="P114" i="38"/>
  <c r="K128" i="38"/>
  <c r="Q132" i="38"/>
  <c r="K138" i="38"/>
  <c r="E145" i="38"/>
  <c r="Q160" i="38"/>
  <c r="K167" i="38"/>
  <c r="K172" i="38"/>
  <c r="Q176" i="38"/>
  <c r="E189" i="38"/>
  <c r="K185" i="38"/>
  <c r="E157" i="38"/>
  <c r="W217" i="38"/>
  <c r="V217" i="38"/>
  <c r="W212" i="38"/>
  <c r="V212" i="38"/>
  <c r="U222" i="38"/>
  <c r="W222" i="38" s="1"/>
  <c r="W220" i="38"/>
  <c r="V220" i="38"/>
  <c r="E197" i="38"/>
  <c r="E201" i="38"/>
  <c r="E204" i="38"/>
  <c r="E198" i="38"/>
  <c r="E202" i="38"/>
  <c r="E7" i="38"/>
  <c r="D7" i="38"/>
  <c r="E21" i="38"/>
  <c r="E33" i="38"/>
  <c r="C57" i="38"/>
  <c r="D46" i="38" s="1"/>
  <c r="E50" i="38"/>
  <c r="E64" i="38"/>
  <c r="Q76" i="38"/>
  <c r="Q97" i="38"/>
  <c r="K116" i="38"/>
  <c r="Q173" i="38"/>
  <c r="E16" i="38"/>
  <c r="E35" i="38"/>
  <c r="K40" i="38"/>
  <c r="J40" i="38"/>
  <c r="I87" i="38"/>
  <c r="J73" i="38" s="1"/>
  <c r="K63" i="38"/>
  <c r="Q75" i="38"/>
  <c r="E93" i="38"/>
  <c r="C117" i="38"/>
  <c r="D98" i="38" s="1"/>
  <c r="Q108" i="38"/>
  <c r="E11" i="38"/>
  <c r="D11" i="38"/>
  <c r="K37" i="38"/>
  <c r="J37" i="38"/>
  <c r="O87" i="38"/>
  <c r="P83" i="38" s="1"/>
  <c r="Q63" i="38"/>
  <c r="E71" i="38"/>
  <c r="K86" i="38"/>
  <c r="K103" i="38"/>
  <c r="E137" i="38"/>
  <c r="E20" i="38"/>
  <c r="K56" i="38"/>
  <c r="J56" i="38"/>
  <c r="Q72" i="38"/>
  <c r="Q95" i="38"/>
  <c r="K107" i="38"/>
  <c r="K127" i="38"/>
  <c r="J127" i="38"/>
  <c r="E38" i="38"/>
  <c r="K45" i="38"/>
  <c r="J45" i="38"/>
  <c r="K54" i="38"/>
  <c r="J54" i="38"/>
  <c r="Q65" i="38"/>
  <c r="K72" i="38"/>
  <c r="K77" i="38"/>
  <c r="J77" i="38"/>
  <c r="Q81" i="38"/>
  <c r="K85" i="38"/>
  <c r="E97" i="38"/>
  <c r="K102" i="38"/>
  <c r="Q107" i="38"/>
  <c r="K115" i="38"/>
  <c r="K126" i="38"/>
  <c r="J126" i="38"/>
  <c r="Q133" i="38"/>
  <c r="K146" i="38"/>
  <c r="J146" i="38"/>
  <c r="K165" i="38"/>
  <c r="E36" i="38"/>
  <c r="E45" i="38"/>
  <c r="E51" i="38"/>
  <c r="E66" i="38"/>
  <c r="D66" i="38"/>
  <c r="Q70" i="38"/>
  <c r="E77" i="38"/>
  <c r="E82" i="38"/>
  <c r="E95" i="38"/>
  <c r="K100" i="38"/>
  <c r="E108" i="38"/>
  <c r="Q113" i="38"/>
  <c r="Q126" i="38"/>
  <c r="K139" i="38"/>
  <c r="J139" i="38"/>
  <c r="Q134" i="38"/>
  <c r="K142" i="38"/>
  <c r="J142" i="38"/>
  <c r="Q146" i="38"/>
  <c r="K157" i="38"/>
  <c r="Q165" i="38"/>
  <c r="Q172" i="38"/>
  <c r="Q164" i="38"/>
  <c r="K169" i="38"/>
  <c r="Q174" i="38"/>
  <c r="P174" i="38"/>
  <c r="I117" i="38"/>
  <c r="J113" i="38" s="1"/>
  <c r="K93" i="38"/>
  <c r="Q100" i="38"/>
  <c r="Q110" i="38"/>
  <c r="E126" i="38"/>
  <c r="K132" i="38"/>
  <c r="J132" i="38"/>
  <c r="K137" i="38"/>
  <c r="J137" i="38"/>
  <c r="E142" i="38"/>
  <c r="K154" i="38"/>
  <c r="Q159" i="38"/>
  <c r="E163" i="38"/>
  <c r="K173" i="38"/>
  <c r="E185" i="38"/>
  <c r="Q105" i="38"/>
  <c r="E110" i="38"/>
  <c r="O147" i="38"/>
  <c r="P126" i="38" s="1"/>
  <c r="Q123" i="38"/>
  <c r="E129" i="38"/>
  <c r="K133" i="38"/>
  <c r="J133" i="38"/>
  <c r="Q140" i="38"/>
  <c r="E155" i="38"/>
  <c r="Q161" i="38"/>
  <c r="P161" i="38"/>
  <c r="E168" i="38"/>
  <c r="E173" i="38"/>
  <c r="K186" i="38"/>
  <c r="Q175" i="38"/>
  <c r="E186" i="38"/>
  <c r="E166" i="38"/>
  <c r="W213" i="38"/>
  <c r="V213" i="38"/>
  <c r="W214" i="38"/>
  <c r="V214" i="38"/>
  <c r="K184" i="38"/>
  <c r="J184" i="38"/>
  <c r="D110" i="38" l="1"/>
  <c r="J85" i="38"/>
  <c r="P176" i="38"/>
  <c r="P160" i="38"/>
  <c r="P154" i="38"/>
  <c r="P169" i="38"/>
  <c r="P156" i="38"/>
  <c r="P175" i="38"/>
  <c r="P159" i="38"/>
  <c r="P164" i="38"/>
  <c r="P165" i="38"/>
  <c r="P173" i="38"/>
  <c r="P171" i="38"/>
  <c r="P167" i="38"/>
  <c r="P162" i="38"/>
  <c r="P155" i="38"/>
  <c r="P172" i="38"/>
  <c r="P163" i="38"/>
  <c r="P166" i="38"/>
  <c r="P168" i="38"/>
  <c r="P158" i="38"/>
  <c r="D77" i="38"/>
  <c r="D141" i="38"/>
  <c r="D20" i="38"/>
  <c r="D21" i="38"/>
  <c r="D16" i="38"/>
  <c r="J123" i="38"/>
  <c r="D139" i="38"/>
  <c r="P140" i="38"/>
  <c r="J141" i="38"/>
  <c r="D85" i="38"/>
  <c r="J86" i="38"/>
  <c r="D27" i="38"/>
  <c r="D13" i="38"/>
  <c r="J144" i="38"/>
  <c r="P123" i="38"/>
  <c r="P124" i="38"/>
  <c r="P64" i="38"/>
  <c r="D68" i="38"/>
  <c r="P125" i="38"/>
  <c r="J130" i="38"/>
  <c r="J48" i="38"/>
  <c r="J33" i="38"/>
  <c r="D142" i="38"/>
  <c r="J102" i="38"/>
  <c r="J185" i="38"/>
  <c r="P132" i="38"/>
  <c r="P145" i="38"/>
  <c r="J104" i="38"/>
  <c r="J42" i="38"/>
  <c r="D41" i="38"/>
  <c r="P133" i="38"/>
  <c r="J115" i="38"/>
  <c r="J107" i="38"/>
  <c r="P76" i="38"/>
  <c r="D39" i="38"/>
  <c r="J111" i="38"/>
  <c r="P71" i="38"/>
  <c r="P77" i="38"/>
  <c r="J186" i="38"/>
  <c r="J173" i="38"/>
  <c r="J93" i="38"/>
  <c r="D137" i="38"/>
  <c r="J116" i="38"/>
  <c r="J167" i="38"/>
  <c r="J189" i="38"/>
  <c r="D146" i="38"/>
  <c r="D134" i="38"/>
  <c r="D124" i="38"/>
  <c r="J136" i="38"/>
  <c r="J135" i="38"/>
  <c r="P127" i="38"/>
  <c r="D94" i="38"/>
  <c r="D105" i="38"/>
  <c r="D108" i="38"/>
  <c r="D95" i="38"/>
  <c r="D198" i="38"/>
  <c r="D201" i="38"/>
  <c r="D81" i="38"/>
  <c r="P68" i="38"/>
  <c r="P106" i="38"/>
  <c r="D69" i="38"/>
  <c r="J69" i="38"/>
  <c r="D200" i="38"/>
  <c r="P99" i="38"/>
  <c r="D199" i="38"/>
  <c r="J96" i="38"/>
  <c r="D23" i="38"/>
  <c r="J97" i="38"/>
  <c r="P105" i="38"/>
  <c r="P110" i="38"/>
  <c r="P146" i="38"/>
  <c r="P134" i="38"/>
  <c r="P70" i="38"/>
  <c r="D97" i="38"/>
  <c r="P81" i="38"/>
  <c r="P75" i="38"/>
  <c r="J50" i="38"/>
  <c r="J35" i="38"/>
  <c r="D96" i="38"/>
  <c r="D52" i="38"/>
  <c r="P101" i="38"/>
  <c r="J49" i="38"/>
  <c r="J75" i="38"/>
  <c r="J188" i="38"/>
  <c r="P78" i="38"/>
  <c r="D24" i="38"/>
  <c r="J80" i="38"/>
  <c r="D18" i="38"/>
  <c r="D10" i="38"/>
  <c r="J53" i="38"/>
  <c r="D25" i="38"/>
  <c r="J52" i="38"/>
  <c r="J47" i="38"/>
  <c r="P170" i="38"/>
  <c r="J100" i="38"/>
  <c r="D45" i="38"/>
  <c r="P65" i="38"/>
  <c r="P72" i="38"/>
  <c r="P63" i="38"/>
  <c r="D93" i="38"/>
  <c r="D50" i="38"/>
  <c r="D202" i="38"/>
  <c r="D204" i="38"/>
  <c r="D197" i="38"/>
  <c r="J76" i="38"/>
  <c r="D106" i="38"/>
  <c r="D54" i="38"/>
  <c r="J46" i="38"/>
  <c r="D15" i="38"/>
  <c r="J114" i="38"/>
  <c r="D26" i="38"/>
  <c r="D6" i="38"/>
  <c r="J94" i="38"/>
  <c r="D12" i="38"/>
  <c r="D80" i="38"/>
  <c r="D203" i="38"/>
  <c r="D205" i="38"/>
  <c r="D9" i="38"/>
  <c r="D8" i="38"/>
  <c r="J68" i="38"/>
  <c r="J66" i="38"/>
  <c r="D190" i="38"/>
  <c r="E190" i="38"/>
  <c r="E177" i="38"/>
  <c r="D177" i="38"/>
  <c r="D160" i="38"/>
  <c r="D154" i="38"/>
  <c r="D175" i="38"/>
  <c r="D167" i="38"/>
  <c r="D140" i="38"/>
  <c r="D166" i="38"/>
  <c r="D173" i="38"/>
  <c r="D129" i="38"/>
  <c r="P147" i="38"/>
  <c r="Q147" i="38"/>
  <c r="J169" i="38"/>
  <c r="J157" i="38"/>
  <c r="P113" i="38"/>
  <c r="D82" i="38"/>
  <c r="D51" i="38"/>
  <c r="D36" i="38"/>
  <c r="P107" i="38"/>
  <c r="J72" i="38"/>
  <c r="D38" i="38"/>
  <c r="D71" i="38"/>
  <c r="P69" i="38"/>
  <c r="Q87" i="38"/>
  <c r="P87" i="38"/>
  <c r="D117" i="38"/>
  <c r="E117" i="38"/>
  <c r="J63" i="38"/>
  <c r="D145" i="38"/>
  <c r="J171" i="38"/>
  <c r="J158" i="38"/>
  <c r="P131" i="38"/>
  <c r="J106" i="38"/>
  <c r="P84" i="38"/>
  <c r="J168" i="38"/>
  <c r="D170" i="38"/>
  <c r="J156" i="38"/>
  <c r="K147" i="38"/>
  <c r="J147" i="38"/>
  <c r="D70" i="38"/>
  <c r="J125" i="38"/>
  <c r="D49" i="38"/>
  <c r="P136" i="38"/>
  <c r="D48" i="38"/>
  <c r="P103" i="38"/>
  <c r="J70" i="38"/>
  <c r="J67" i="38"/>
  <c r="D67" i="38"/>
  <c r="K57" i="38"/>
  <c r="J57" i="38"/>
  <c r="D5" i="38"/>
  <c r="J99" i="38"/>
  <c r="D187" i="38"/>
  <c r="J159" i="38"/>
  <c r="P135" i="38"/>
  <c r="J124" i="38"/>
  <c r="D107" i="38"/>
  <c r="D174" i="38"/>
  <c r="J160" i="38"/>
  <c r="D143" i="38"/>
  <c r="J134" i="38"/>
  <c r="P111" i="38"/>
  <c r="P94" i="38"/>
  <c r="J170" i="38"/>
  <c r="D158" i="38"/>
  <c r="D104" i="38"/>
  <c r="P82" i="38"/>
  <c r="D73" i="38"/>
  <c r="D55" i="38"/>
  <c r="J41" i="38"/>
  <c r="D109" i="38"/>
  <c r="D75" i="38"/>
  <c r="J44" i="38"/>
  <c r="D17" i="38"/>
  <c r="D188" i="38"/>
  <c r="D156" i="38"/>
  <c r="D169" i="38"/>
  <c r="E147" i="38"/>
  <c r="D147" i="38"/>
  <c r="K177" i="38"/>
  <c r="J177" i="38"/>
  <c r="P112" i="38"/>
  <c r="P117" i="38"/>
  <c r="Q117" i="38"/>
  <c r="D185" i="38"/>
  <c r="J154" i="38"/>
  <c r="D126" i="38"/>
  <c r="P100" i="38"/>
  <c r="J117" i="38"/>
  <c r="K117" i="38"/>
  <c r="J103" i="38"/>
  <c r="P108" i="38"/>
  <c r="D35" i="38"/>
  <c r="P97" i="38"/>
  <c r="D64" i="38"/>
  <c r="D33" i="38"/>
  <c r="D157" i="38"/>
  <c r="D189" i="38"/>
  <c r="J172" i="38"/>
  <c r="J138" i="38"/>
  <c r="J128" i="38"/>
  <c r="J109" i="38"/>
  <c r="D183" i="38"/>
  <c r="P141" i="38"/>
  <c r="P137" i="38"/>
  <c r="J112" i="38"/>
  <c r="D99" i="38"/>
  <c r="J81" i="38"/>
  <c r="J65" i="38"/>
  <c r="J163" i="38"/>
  <c r="P129" i="38"/>
  <c r="D114" i="38"/>
  <c r="D101" i="38"/>
  <c r="J84" i="38"/>
  <c r="P74" i="38"/>
  <c r="D65" i="38"/>
  <c r="J105" i="38"/>
  <c r="J71" i="38"/>
  <c r="D133" i="38"/>
  <c r="J82" i="38"/>
  <c r="P80" i="38"/>
  <c r="D84" i="38"/>
  <c r="D63" i="38"/>
  <c r="D184" i="38"/>
  <c r="D176" i="38"/>
  <c r="D165" i="38"/>
  <c r="D132" i="38"/>
  <c r="J108" i="38"/>
  <c r="J176" i="38"/>
  <c r="J161" i="38"/>
  <c r="J145" i="38"/>
  <c r="D135" i="38"/>
  <c r="D115" i="38"/>
  <c r="P96" i="38"/>
  <c r="D161" i="38"/>
  <c r="P144" i="38"/>
  <c r="P116" i="38"/>
  <c r="D103" i="38"/>
  <c r="P86" i="38"/>
  <c r="D74" i="38"/>
  <c r="D56" i="38"/>
  <c r="D40" i="38"/>
  <c r="D128" i="38"/>
  <c r="D113" i="38"/>
  <c r="D100" i="38"/>
  <c r="J83" i="38"/>
  <c r="P73" i="38"/>
  <c r="J64" i="38"/>
  <c r="D42" i="38"/>
  <c r="D123" i="38"/>
  <c r="J95" i="38"/>
  <c r="J101" i="38"/>
  <c r="D37" i="38"/>
  <c r="J74" i="38"/>
  <c r="J78" i="38"/>
  <c r="P130" i="38"/>
  <c r="D79" i="38"/>
  <c r="D22" i="38"/>
  <c r="P143" i="38"/>
  <c r="P115" i="38"/>
  <c r="D102" i="38"/>
  <c r="P85" i="38"/>
  <c r="J55" i="38"/>
  <c r="J39" i="38"/>
  <c r="D116" i="38"/>
  <c r="J38" i="38"/>
  <c r="P139" i="38"/>
  <c r="D168" i="38"/>
  <c r="D163" i="38"/>
  <c r="J165" i="38"/>
  <c r="P95" i="38"/>
  <c r="K87" i="38"/>
  <c r="J87" i="38"/>
  <c r="D43" i="38"/>
  <c r="D57" i="38"/>
  <c r="E57" i="38"/>
  <c r="J162" i="38"/>
  <c r="D136" i="38"/>
  <c r="P98" i="38"/>
  <c r="D172" i="38"/>
  <c r="D162" i="38"/>
  <c r="D130" i="38"/>
  <c r="D34" i="38"/>
  <c r="D86" i="38"/>
  <c r="E87" i="38"/>
  <c r="D87" i="38"/>
  <c r="D153" i="38"/>
  <c r="D144" i="38"/>
  <c r="D171" i="38"/>
  <c r="J129" i="38"/>
  <c r="D76" i="38"/>
  <c r="D53" i="38"/>
  <c r="D131" i="38"/>
  <c r="P79" i="38"/>
  <c r="D44" i="38"/>
  <c r="J143" i="38"/>
  <c r="J79" i="38"/>
  <c r="D112" i="38"/>
  <c r="D19" i="38"/>
  <c r="E28" i="38"/>
  <c r="D28" i="38"/>
  <c r="E206" i="38"/>
  <c r="D206" i="38"/>
  <c r="D159" i="38"/>
  <c r="K190" i="38"/>
  <c r="J190" i="38"/>
  <c r="J175" i="38"/>
  <c r="J164" i="38"/>
  <c r="P142" i="38"/>
  <c r="J131" i="38"/>
  <c r="D111" i="38"/>
  <c r="J187" i="38"/>
  <c r="D164" i="38"/>
  <c r="J155" i="38"/>
  <c r="P138" i="38"/>
  <c r="P128" i="38"/>
  <c r="P102" i="38"/>
  <c r="D83" i="38"/>
  <c r="J166" i="38"/>
  <c r="J153" i="38"/>
  <c r="Q177" i="38"/>
  <c r="P177" i="38"/>
  <c r="D127" i="38"/>
  <c r="J110" i="38"/>
  <c r="J98" i="38"/>
  <c r="D78" i="38"/>
  <c r="P66" i="38"/>
  <c r="D47" i="38"/>
  <c r="P67" i="38"/>
  <c r="P93" i="38"/>
  <c r="J222" i="38" l="1"/>
  <c r="V222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713795-44BD-417D-B926-F1A21DBCB749}" keepAlive="1" name="Zapytanie — statusy_Kasia_2022-11-28_11_07" description="Połączenie z zapytaniem „statusy_Kasia_2022-11-28_11_07” w skoroszycie." type="5" refreshedVersion="0" background="1">
    <dbPr connection="Provider=Microsoft.Mashup.OleDb.1;Data Source=$Workbook$;Location=statusy_Kasia_2022-11-28_11_07;Extended Properties=&quot;&quot;" command="SELECT * FROM [statusy_Kasia_2022-11-28_11_07]"/>
  </connection>
  <connection id="2" xr16:uid="{E4D1F230-051F-4589-897C-C410B3C74598}" keepAlive="1" name="Zapytanie — statusy_Kasia_2022-11-28_11_30" description="Połączenie z zapytaniem „statusy_Kasia_2022-11-28_11_30” w skoroszycie." type="5" refreshedVersion="0" background="1">
    <dbPr connection="Provider=Microsoft.Mashup.OleDb.1;Data Source=$Workbook$;Location=statusy_Kasia_2022-11-28_11_30;Extended Properties=&quot;&quot;" command="SELECT * FROM [statusy_Kasia_2022-11-28_11_30]"/>
  </connection>
</connections>
</file>

<file path=xl/sharedStrings.xml><?xml version="1.0" encoding="utf-8"?>
<sst xmlns="http://schemas.openxmlformats.org/spreadsheetml/2006/main" count="32878" uniqueCount="4849">
  <si>
    <t>Hurtownia</t>
  </si>
  <si>
    <t>Mall.hu</t>
  </si>
  <si>
    <t>Vida</t>
  </si>
  <si>
    <t>Beliani</t>
  </si>
  <si>
    <t>Eurofirany</t>
  </si>
  <si>
    <t>Vivaldi</t>
  </si>
  <si>
    <t>Nr zamowienia</t>
  </si>
  <si>
    <t>Magazyn</t>
  </si>
  <si>
    <t>Status</t>
  </si>
  <si>
    <t>Domknieta/nie</t>
  </si>
  <si>
    <t>Koszt wysyłki</t>
  </si>
  <si>
    <t>Wartość zamówienia</t>
  </si>
  <si>
    <t>Data zamówienia</t>
  </si>
  <si>
    <t>Sklep</t>
  </si>
  <si>
    <t>SKU</t>
  </si>
  <si>
    <t>Waluta</t>
  </si>
  <si>
    <t>Przeliczenie na PLN</t>
  </si>
  <si>
    <t>Podzial</t>
  </si>
  <si>
    <t>Platforma</t>
  </si>
  <si>
    <t>Kinghoff</t>
  </si>
  <si>
    <t>Fernity</t>
  </si>
  <si>
    <t>Homla</t>
  </si>
  <si>
    <t>Czechy</t>
  </si>
  <si>
    <t>ikonka</t>
  </si>
  <si>
    <t>aw</t>
  </si>
  <si>
    <t>homla</t>
  </si>
  <si>
    <t>ROV</t>
  </si>
  <si>
    <t>Kokiska</t>
  </si>
  <si>
    <t>eurofirany</t>
  </si>
  <si>
    <t>twm</t>
  </si>
  <si>
    <t>duka</t>
  </si>
  <si>
    <t>Stema</t>
  </si>
  <si>
    <t>beliani</t>
  </si>
  <si>
    <t>Kinghome</t>
  </si>
  <si>
    <t>barbecook</t>
  </si>
  <si>
    <t>cl</t>
  </si>
  <si>
    <t>vidapl</t>
  </si>
  <si>
    <t>kinghoff</t>
  </si>
  <si>
    <t>Barbecook</t>
  </si>
  <si>
    <t>Candellux</t>
  </si>
  <si>
    <t>Duka</t>
  </si>
  <si>
    <t>Ikonka</t>
  </si>
  <si>
    <t>Rovicky</t>
  </si>
  <si>
    <t>TWM</t>
  </si>
  <si>
    <t>CH</t>
  </si>
  <si>
    <t>detian</t>
  </si>
  <si>
    <t>Chemex</t>
  </si>
  <si>
    <t>Detian</t>
  </si>
  <si>
    <t>Słowacja</t>
  </si>
  <si>
    <t>Słowenia</t>
  </si>
  <si>
    <t>Węgry</t>
  </si>
  <si>
    <t>NM</t>
  </si>
  <si>
    <t>Suma:</t>
  </si>
  <si>
    <t>Udział %</t>
  </si>
  <si>
    <t>Sprzedaż</t>
  </si>
  <si>
    <t>Nazwa hurtowni</t>
  </si>
  <si>
    <t>ALZA</t>
  </si>
  <si>
    <t>AW narzędzia</t>
  </si>
  <si>
    <t>WĘGRY GREATSTORE</t>
  </si>
  <si>
    <t>WĘGRY SHUMEE</t>
  </si>
  <si>
    <t>SŁOWENIA GREATSTORE</t>
  </si>
  <si>
    <t>SŁOWENIA SHUMEE</t>
  </si>
  <si>
    <t>Różnicówka</t>
  </si>
  <si>
    <t>DUKA</t>
  </si>
  <si>
    <t>SŁOWACJA GREATSTORE</t>
  </si>
  <si>
    <t>SŁOWACJA SHUMEE</t>
  </si>
  <si>
    <t>CZECHY GREATSTORE</t>
  </si>
  <si>
    <t>CZECHY SHUMEE</t>
  </si>
  <si>
    <t>marża</t>
  </si>
  <si>
    <t>TOTAL GREATSTORE</t>
  </si>
  <si>
    <t>TOTAL SHUMEE</t>
  </si>
  <si>
    <t>rovicky</t>
  </si>
  <si>
    <t>zarobek</t>
  </si>
  <si>
    <t>TOTAL</t>
  </si>
  <si>
    <t>unimet</t>
  </si>
  <si>
    <t>vivaldi</t>
  </si>
  <si>
    <t>Unimet</t>
  </si>
  <si>
    <t>ALZA CZ</t>
  </si>
  <si>
    <t>ALZA SK</t>
  </si>
  <si>
    <t>EXTRASTORE CZ</t>
  </si>
  <si>
    <t>EXTRASTORE SK</t>
  </si>
  <si>
    <t>action</t>
  </si>
  <si>
    <t>Action</t>
  </si>
  <si>
    <t>hp</t>
  </si>
  <si>
    <t>b3</t>
  </si>
  <si>
    <t>B3</t>
  </si>
  <si>
    <t>bass</t>
  </si>
  <si>
    <t>Bass Polska</t>
  </si>
  <si>
    <t>tim</t>
  </si>
  <si>
    <t>TIM</t>
  </si>
  <si>
    <t>Hurtownia Przemysłowa</t>
  </si>
  <si>
    <t>Bass</t>
  </si>
  <si>
    <t>Hurtownia przemysłowa</t>
  </si>
  <si>
    <t>lean</t>
  </si>
  <si>
    <t>benbaby</t>
  </si>
  <si>
    <t>satya</t>
  </si>
  <si>
    <t>Leantoys</t>
  </si>
  <si>
    <t>Benbaby</t>
  </si>
  <si>
    <t>Satya</t>
  </si>
  <si>
    <t>CZECHY</t>
  </si>
  <si>
    <t>SŁOWACJA</t>
  </si>
  <si>
    <t>SŁOWENIA</t>
  </si>
  <si>
    <t>emibig</t>
  </si>
  <si>
    <t>Emibig</t>
  </si>
  <si>
    <t>stema</t>
  </si>
  <si>
    <t>Kraj dostawy</t>
  </si>
  <si>
    <t>Polska</t>
  </si>
  <si>
    <t>Sklep usunięty</t>
  </si>
  <si>
    <t>Osobiście/tel.</t>
  </si>
  <si>
    <t>CZK</t>
  </si>
  <si>
    <t>EUR</t>
  </si>
  <si>
    <t>Do wysylki Mall (Shipping)</t>
  </si>
  <si>
    <t>ikonka_KX6268</t>
  </si>
  <si>
    <t>Do wysyłki Mall Sh (Shipping)</t>
  </si>
  <si>
    <t>Anulowane Mall (canceled)</t>
  </si>
  <si>
    <t>POBRANIE ZAMÓWIONE SHUMEE</t>
  </si>
  <si>
    <t>HUF</t>
  </si>
  <si>
    <t>Bielsko-Biała Zamówiono</t>
  </si>
  <si>
    <t>Mall wyslane (shipped)</t>
  </si>
  <si>
    <t>ZREALIZOWANE_SHUMEE</t>
  </si>
  <si>
    <t>Mall Sh Wysłane (shipped)</t>
  </si>
  <si>
    <t>MALL.CZ- Product: 100073333822</t>
  </si>
  <si>
    <t>aw_587054</t>
  </si>
  <si>
    <t>flhf</t>
  </si>
  <si>
    <t>aw_191100</t>
  </si>
  <si>
    <t>ikonka_KX5705</t>
  </si>
  <si>
    <t>megasmyk</t>
  </si>
  <si>
    <t>andex</t>
  </si>
  <si>
    <t>o</t>
  </si>
  <si>
    <t>fernity</t>
  </si>
  <si>
    <t>rov</t>
  </si>
  <si>
    <t>kinghome</t>
  </si>
  <si>
    <t>kokiska</t>
  </si>
  <si>
    <t>ch</t>
  </si>
  <si>
    <t>Andex</t>
  </si>
  <si>
    <t>FLHF</t>
  </si>
  <si>
    <t>Octopia</t>
  </si>
  <si>
    <t>ikonka_KX6149</t>
  </si>
  <si>
    <t>MALL.SK- Product: 100059780352</t>
  </si>
  <si>
    <t>Wysłane ALZA (shipped)</t>
  </si>
  <si>
    <t>Bielsko-Biała Wysłano</t>
  </si>
  <si>
    <t>aw_567730</t>
  </si>
  <si>
    <t>aw_518465</t>
  </si>
  <si>
    <t>ikonka_KX5951</t>
  </si>
  <si>
    <t>MALL.SK- Product: 100059782546</t>
  </si>
  <si>
    <t>aw_770517</t>
  </si>
  <si>
    <t>MALL.SK- Product: 100022659235</t>
  </si>
  <si>
    <t>Domyślny (Katalog)</t>
  </si>
  <si>
    <t>ZAMÓWIONE_SHUMEE</t>
  </si>
  <si>
    <t>Nowe Mall (open)</t>
  </si>
  <si>
    <t>Nowe Mall Sh (open)</t>
  </si>
  <si>
    <t>Nowe ALZA (OPEN)</t>
  </si>
  <si>
    <t>MALL.SK- Product: 100059776904</t>
  </si>
  <si>
    <t>Do wysyłki ALZA(shipping)</t>
  </si>
  <si>
    <t>MALL.CZ- Product: 100093178151</t>
  </si>
  <si>
    <t>MALL.CZ- Product: 100074542208</t>
  </si>
  <si>
    <t>Mall Extrastore HU</t>
  </si>
  <si>
    <t>MALL.SK- Product: 100030100786</t>
  </si>
  <si>
    <t>MALL.CZ- Product: 100102991992</t>
  </si>
  <si>
    <t>MALL.CZ- Product: 100067240274</t>
  </si>
  <si>
    <t>Wysłane Mall (shipped)</t>
  </si>
  <si>
    <t>MIMOVRSTE.COM- Product: 100043343054</t>
  </si>
  <si>
    <t>MALL.SK- Product: 100030097071</t>
  </si>
  <si>
    <t>MALL.SK- Product: 100112562930</t>
  </si>
  <si>
    <t>MALL.SK- Product: 100059780361</t>
  </si>
  <si>
    <t>MALL.CZ- Product: 100090859293</t>
  </si>
  <si>
    <t>ikonka_KX9891_2</t>
  </si>
  <si>
    <t>MALL.SK- Product: 100031208625</t>
  </si>
  <si>
    <t>ikonka_KX6150</t>
  </si>
  <si>
    <t>MIMOVRSTE.COM- Product: 100039370896</t>
  </si>
  <si>
    <t>ikonka_KX5603</t>
  </si>
  <si>
    <t>MALL.CZ- Product: 100079529032</t>
  </si>
  <si>
    <t>ikonka_KX7838_2</t>
  </si>
  <si>
    <t>MALL.CZ- Product: 100102988261</t>
  </si>
  <si>
    <t>MIMOVRSTE.COM- Product: 100043353896</t>
  </si>
  <si>
    <t>Stema_5903917403931</t>
  </si>
  <si>
    <t>aw_400423</t>
  </si>
  <si>
    <t>MIMOVRSTE.COM- Product: 100043341381</t>
  </si>
  <si>
    <t>aw_581666</t>
  </si>
  <si>
    <t>Stema_5903917404198</t>
  </si>
  <si>
    <t>aw_808886</t>
  </si>
  <si>
    <t>MALL.SK- Product: 100092538612</t>
  </si>
  <si>
    <t>ikonka_KX6158</t>
  </si>
  <si>
    <t>MIMOVRSTE.COM- Product: 100039371214</t>
  </si>
  <si>
    <t>MIMOVRSTE.COM- Product: 100043323423</t>
  </si>
  <si>
    <t>Dostarczone Mall (Delivered)</t>
  </si>
  <si>
    <t>Partner</t>
  </si>
  <si>
    <t>Sales in PLN</t>
  </si>
  <si>
    <t>% share</t>
  </si>
  <si>
    <t>Megasmyk</t>
  </si>
  <si>
    <t>Anulowane ALZA (cancelled)</t>
  </si>
  <si>
    <t>MALL.SK- Product: 100059740108</t>
  </si>
  <si>
    <t>ANULOWANE</t>
  </si>
  <si>
    <t>MALL.SK- Product: 100081312391</t>
  </si>
  <si>
    <t>MALL.CZ- Product: 100073282822</t>
  </si>
  <si>
    <t>Anulowane Mall Sh (canceled)</t>
  </si>
  <si>
    <t>ikonka_KX5924</t>
  </si>
  <si>
    <t>aw_550960</t>
  </si>
  <si>
    <t>MALL.SK- Product: 100108560573</t>
  </si>
  <si>
    <t>MIMOVRSTE.COM- Product: 100053125568</t>
  </si>
  <si>
    <t>ikonka_KX9961</t>
  </si>
  <si>
    <t>MALL.CZ- Product: 100081311048</t>
  </si>
  <si>
    <t>aw_494864</t>
  </si>
  <si>
    <t>MALL.CZ- Product: 100086934548</t>
  </si>
  <si>
    <t>MIMOVRSTE.COM- Product: 100065405433</t>
  </si>
  <si>
    <t>shumee SZENNYVÍZ SZIVATTYÚ ZUHANYBÓL ÉS MOSÓMOSÓBÓL</t>
  </si>
  <si>
    <t>ikonka_KX6127_3</t>
  </si>
  <si>
    <t>Vida PL</t>
  </si>
  <si>
    <t>MIMOVRSTE.COM- Product: 100075429773</t>
  </si>
  <si>
    <t>ikonka_KX6791</t>
  </si>
  <si>
    <t>beliani_249965</t>
  </si>
  <si>
    <t>ikonka_KX6380</t>
  </si>
  <si>
    <t>MALL.SK- Product: 100090862118</t>
  </si>
  <si>
    <t>MIMOVRSTE.COM- Product: 100050132376</t>
  </si>
  <si>
    <t>aw_545218</t>
  </si>
  <si>
    <t>MALL.SK- Product: 100085503649</t>
  </si>
  <si>
    <t>Zwrot Mall (returned)</t>
  </si>
  <si>
    <t>MIMOVRSTE.COM- Product: 100052108351</t>
  </si>
  <si>
    <t>MALL.CZ- Product: 100073290882</t>
  </si>
  <si>
    <t>MIMOVRSTE.COM- Product: 100051806919</t>
  </si>
  <si>
    <t>MIMOVRSTE.COM- Product: 100065396754</t>
  </si>
  <si>
    <t>gimmik</t>
  </si>
  <si>
    <t>vida</t>
  </si>
  <si>
    <t>MALL CZ/SK/SI/HU TOTAL (SH+GS)</t>
  </si>
  <si>
    <t>Shumee</t>
  </si>
  <si>
    <t>Greatstore</t>
  </si>
  <si>
    <t>Konto</t>
  </si>
  <si>
    <t>Lavre</t>
  </si>
  <si>
    <t>nm</t>
  </si>
  <si>
    <t>MALL CZ/SK/SI/HU TOTAL SHUMEE</t>
  </si>
  <si>
    <t>MALL CZ TOTAL</t>
  </si>
  <si>
    <t>MALL CZ SHUMEE</t>
  </si>
  <si>
    <t>MALL CZ GREATSTORE</t>
  </si>
  <si>
    <t>MALL SK TOTAL</t>
  </si>
  <si>
    <t>MALL SK SHUMEE</t>
  </si>
  <si>
    <t>MALL SK GREATSTORE</t>
  </si>
  <si>
    <t>MALL HU TOTAL</t>
  </si>
  <si>
    <t>MALL HU SHUMEE</t>
  </si>
  <si>
    <t>MALL HU GREATSTORE</t>
  </si>
  <si>
    <t>MALL EXTRA CZ/SK/SI/HU TOTAL</t>
  </si>
  <si>
    <t>Gimmik</t>
  </si>
  <si>
    <t>EXTRASTORE SI</t>
  </si>
  <si>
    <t>EXTRASTORE HU</t>
  </si>
  <si>
    <t>MALL CZ/SK/SI/HU TOTAL GSTORE</t>
  </si>
  <si>
    <t>MIMOVRSTE.COM- Product: 100050132331</t>
  </si>
  <si>
    <t>Do wysylki Mall Ex (Shipping)</t>
  </si>
  <si>
    <t>MALL.SK- Product: 100082271953</t>
  </si>
  <si>
    <t>nowe mall pobraniowe</t>
  </si>
  <si>
    <t>MALL SI TOTAL</t>
  </si>
  <si>
    <t>MALL SI SHUMEE</t>
  </si>
  <si>
    <t>MALL SI GREATSTORE</t>
  </si>
  <si>
    <t>PLN</t>
  </si>
  <si>
    <t/>
  </si>
  <si>
    <t>350306</t>
  </si>
  <si>
    <t>135210</t>
  </si>
  <si>
    <t>140551</t>
  </si>
  <si>
    <t>5908287213548</t>
  </si>
  <si>
    <t>274307</t>
  </si>
  <si>
    <t>44695</t>
  </si>
  <si>
    <t>90571</t>
  </si>
  <si>
    <t>190001</t>
  </si>
  <si>
    <t>209819</t>
  </si>
  <si>
    <t>245705</t>
  </si>
  <si>
    <t>320722</t>
  </si>
  <si>
    <t>428529</t>
  </si>
  <si>
    <t>320734</t>
  </si>
  <si>
    <t>48180</t>
  </si>
  <si>
    <t>320730</t>
  </si>
  <si>
    <t>48223</t>
  </si>
  <si>
    <t>403709</t>
  </si>
  <si>
    <t>350158</t>
  </si>
  <si>
    <t>800217</t>
  </si>
  <si>
    <t>5908287210455</t>
  </si>
  <si>
    <t>135213</t>
  </si>
  <si>
    <t>170826</t>
  </si>
  <si>
    <t>41582</t>
  </si>
  <si>
    <t>5906716927943</t>
  </si>
  <si>
    <t>142835</t>
  </si>
  <si>
    <t>43706</t>
  </si>
  <si>
    <t>242668</t>
  </si>
  <si>
    <t>809801</t>
  </si>
  <si>
    <t>325924</t>
  </si>
  <si>
    <t>143708</t>
  </si>
  <si>
    <t>170835</t>
  </si>
  <si>
    <t>91400</t>
  </si>
  <si>
    <t>5906716929350</t>
  </si>
  <si>
    <t>170789</t>
  </si>
  <si>
    <t>805012</t>
  </si>
  <si>
    <t>316823</t>
  </si>
  <si>
    <t>132706</t>
  </si>
  <si>
    <t>40917</t>
  </si>
  <si>
    <t>170823</t>
  </si>
  <si>
    <t>320733</t>
  </si>
  <si>
    <t>50539</t>
  </si>
  <si>
    <t>340571</t>
  </si>
  <si>
    <t>132199</t>
  </si>
  <si>
    <t>5900378739388</t>
  </si>
  <si>
    <t>10167</t>
  </si>
  <si>
    <t>5907768760335</t>
  </si>
  <si>
    <t>170766</t>
  </si>
  <si>
    <t>807152</t>
  </si>
  <si>
    <t>801089</t>
  </si>
  <si>
    <t>134466</t>
  </si>
  <si>
    <t>145813</t>
  </si>
  <si>
    <t>170464</t>
  </si>
  <si>
    <t>90335</t>
  </si>
  <si>
    <t>170827</t>
  </si>
  <si>
    <t>5908287215610</t>
  </si>
  <si>
    <t>415117</t>
  </si>
  <si>
    <t>5908287210479</t>
  </si>
  <si>
    <t>42298</t>
  </si>
  <si>
    <t>310840</t>
  </si>
  <si>
    <t>320719</t>
  </si>
  <si>
    <t>248699</t>
  </si>
  <si>
    <t>50511</t>
  </si>
  <si>
    <t>50958</t>
  </si>
  <si>
    <t>3051389</t>
  </si>
  <si>
    <t>44039</t>
  </si>
  <si>
    <t>40881</t>
  </si>
  <si>
    <t>320731</t>
  </si>
  <si>
    <t>5908287216495</t>
  </si>
  <si>
    <t>48535</t>
  </si>
  <si>
    <t>5902666612649</t>
  </si>
  <si>
    <t>5906716915117</t>
  </si>
  <si>
    <t>142417</t>
  </si>
  <si>
    <t>50771</t>
  </si>
  <si>
    <t>141566</t>
  </si>
  <si>
    <t>311116</t>
  </si>
  <si>
    <t>44859</t>
  </si>
  <si>
    <t>40875</t>
  </si>
  <si>
    <t>5908287214255</t>
  </si>
  <si>
    <t>800369</t>
  </si>
  <si>
    <t>311182</t>
  </si>
  <si>
    <t>90291</t>
  </si>
  <si>
    <t>30171</t>
  </si>
  <si>
    <t>170841</t>
  </si>
  <si>
    <t>320715</t>
  </si>
  <si>
    <t>Anulowane Mall Ex (canceled)</t>
  </si>
  <si>
    <t>313089</t>
  </si>
  <si>
    <t>5205746133288</t>
  </si>
  <si>
    <t>146212</t>
  </si>
  <si>
    <t>315408</t>
  </si>
  <si>
    <t>146213</t>
  </si>
  <si>
    <t>140334</t>
  </si>
  <si>
    <t>170824</t>
  </si>
  <si>
    <t>132201</t>
  </si>
  <si>
    <t>40541</t>
  </si>
  <si>
    <t>310924</t>
  </si>
  <si>
    <t>41296</t>
  </si>
  <si>
    <t>350274</t>
  </si>
  <si>
    <t>311367</t>
  </si>
  <si>
    <t>180081</t>
  </si>
  <si>
    <t>171510</t>
  </si>
  <si>
    <t>806320</t>
  </si>
  <si>
    <t>132411</t>
  </si>
  <si>
    <t>48895</t>
  </si>
  <si>
    <t>42327</t>
  </si>
  <si>
    <t>Wysłane Mall Ex (shipped)</t>
  </si>
  <si>
    <t>48527</t>
  </si>
  <si>
    <t>44985</t>
  </si>
  <si>
    <t>171509</t>
  </si>
  <si>
    <t>135173</t>
  </si>
  <si>
    <t>245629</t>
  </si>
  <si>
    <t>245697</t>
  </si>
  <si>
    <t>5902340935125</t>
  </si>
  <si>
    <t>240571</t>
  </si>
  <si>
    <t>141161</t>
  </si>
  <si>
    <t>47040</t>
  </si>
  <si>
    <t>48694</t>
  </si>
  <si>
    <t>44966</t>
  </si>
  <si>
    <t>50510</t>
  </si>
  <si>
    <t>48897</t>
  </si>
  <si>
    <t>5908287210462</t>
  </si>
  <si>
    <t>50618</t>
  </si>
  <si>
    <t>800117</t>
  </si>
  <si>
    <t>805021</t>
  </si>
  <si>
    <t>324791</t>
  </si>
  <si>
    <t>142834</t>
  </si>
  <si>
    <t>310404</t>
  </si>
  <si>
    <t>50538</t>
  </si>
  <si>
    <t>150362</t>
  </si>
  <si>
    <t>49065</t>
  </si>
  <si>
    <t>42297</t>
  </si>
  <si>
    <t>804956</t>
  </si>
  <si>
    <t>325208</t>
  </si>
  <si>
    <t>350276</t>
  </si>
  <si>
    <t>141765</t>
  </si>
  <si>
    <t>314721</t>
  </si>
  <si>
    <t>5908287214781</t>
  </si>
  <si>
    <t>91007</t>
  </si>
  <si>
    <t>242729</t>
  </si>
  <si>
    <t>135227</t>
  </si>
  <si>
    <t>90349</t>
  </si>
  <si>
    <t>242731</t>
  </si>
  <si>
    <t>130197</t>
  </si>
  <si>
    <t>145024</t>
  </si>
  <si>
    <t>48520</t>
  </si>
  <si>
    <t>145290</t>
  </si>
  <si>
    <t>48233</t>
  </si>
  <si>
    <t>135225</t>
  </si>
  <si>
    <t>41575</t>
  </si>
  <si>
    <t>5908287216587</t>
  </si>
  <si>
    <t>310927</t>
  </si>
  <si>
    <t>142223</t>
  </si>
  <si>
    <t>285239</t>
  </si>
  <si>
    <t>143690</t>
  </si>
  <si>
    <t>325919</t>
  </si>
  <si>
    <t>47085</t>
  </si>
  <si>
    <t>320723</t>
  </si>
  <si>
    <t>170769</t>
  </si>
  <si>
    <t>91805</t>
  </si>
  <si>
    <t>141157</t>
  </si>
  <si>
    <t>44865</t>
  </si>
  <si>
    <t>144493</t>
  </si>
  <si>
    <t>5908287210714</t>
  </si>
  <si>
    <t>800307</t>
  </si>
  <si>
    <t>804220</t>
  </si>
  <si>
    <t>91954</t>
  </si>
  <si>
    <t>51413</t>
  </si>
  <si>
    <t>48639</t>
  </si>
  <si>
    <t>135229</t>
  </si>
  <si>
    <t>316426</t>
  </si>
  <si>
    <t>47936</t>
  </si>
  <si>
    <t>141515</t>
  </si>
  <si>
    <t>350262</t>
  </si>
  <si>
    <t>170834</t>
  </si>
  <si>
    <t>48173</t>
  </si>
  <si>
    <t>46093</t>
  </si>
  <si>
    <t>802634</t>
  </si>
  <si>
    <t>5908287214798</t>
  </si>
  <si>
    <t>92745</t>
  </si>
  <si>
    <t>170822</t>
  </si>
  <si>
    <t>41320</t>
  </si>
  <si>
    <t>90684</t>
  </si>
  <si>
    <t>42700</t>
  </si>
  <si>
    <t>48640</t>
  </si>
  <si>
    <t>800201</t>
  </si>
  <si>
    <t>5900378739456</t>
  </si>
  <si>
    <t>48172</t>
  </si>
  <si>
    <t>51516</t>
  </si>
  <si>
    <t>145077</t>
  </si>
  <si>
    <t>48889</t>
  </si>
  <si>
    <t>170978</t>
  </si>
  <si>
    <t>320721</t>
  </si>
  <si>
    <t>43178</t>
  </si>
  <si>
    <t>409346</t>
  </si>
  <si>
    <t>41172</t>
  </si>
  <si>
    <t>91764</t>
  </si>
  <si>
    <t>5902666611932</t>
  </si>
  <si>
    <t>285201</t>
  </si>
  <si>
    <t>804431</t>
  </si>
  <si>
    <t>800222</t>
  </si>
  <si>
    <t>50212</t>
  </si>
  <si>
    <t>146214</t>
  </si>
  <si>
    <t>314932</t>
  </si>
  <si>
    <t>135192</t>
  </si>
  <si>
    <t>135205</t>
  </si>
  <si>
    <t>92206</t>
  </si>
  <si>
    <t>46005</t>
  </si>
  <si>
    <t>312346</t>
  </si>
  <si>
    <t>46358</t>
  </si>
  <si>
    <t>311190</t>
  </si>
  <si>
    <t>45149</t>
  </si>
  <si>
    <t>170985</t>
  </si>
  <si>
    <t>245628</t>
  </si>
  <si>
    <t>42351</t>
  </si>
  <si>
    <t>91937</t>
  </si>
  <si>
    <t>135215</t>
  </si>
  <si>
    <t>93033</t>
  </si>
  <si>
    <t>142222</t>
  </si>
  <si>
    <t>47029</t>
  </si>
  <si>
    <t>311062</t>
  </si>
  <si>
    <t>90375</t>
  </si>
  <si>
    <t>5908287211117</t>
  </si>
  <si>
    <t>135224</t>
  </si>
  <si>
    <t>MALL.SK- Product: 100022659234</t>
  </si>
  <si>
    <t>92575</t>
  </si>
  <si>
    <t>MALL.CZ- Product: 100074547973</t>
  </si>
  <si>
    <t>804913</t>
  </si>
  <si>
    <t>Dostarczone Mall Sh delivered</t>
  </si>
  <si>
    <t>310667</t>
  </si>
  <si>
    <t>50616</t>
  </si>
  <si>
    <t>48500</t>
  </si>
  <si>
    <t>41748</t>
  </si>
  <si>
    <t>135228</t>
  </si>
  <si>
    <t>326631</t>
  </si>
  <si>
    <t>315939</t>
  </si>
  <si>
    <t>135170</t>
  </si>
  <si>
    <t>49087</t>
  </si>
  <si>
    <t>288261</t>
  </si>
  <si>
    <t>MALL.SK- Product: 100039714462</t>
  </si>
  <si>
    <t>Stema_5903917404327</t>
  </si>
  <si>
    <t>311226</t>
  </si>
  <si>
    <t>135239</t>
  </si>
  <si>
    <t>311201</t>
  </si>
  <si>
    <t>5908287212435</t>
  </si>
  <si>
    <t>6934573138270</t>
  </si>
  <si>
    <t>92576</t>
  </si>
  <si>
    <t>MIMOVRSTE.COM- Product: 100056515551</t>
  </si>
  <si>
    <t>5902666610232</t>
  </si>
  <si>
    <t>41238</t>
  </si>
  <si>
    <t>43134</t>
  </si>
  <si>
    <t>MIMOVRSTE.COM- Product: 100050133909</t>
  </si>
  <si>
    <t>142154</t>
  </si>
  <si>
    <t>MALL.CZ- Product: 100073312001</t>
  </si>
  <si>
    <t>51327</t>
  </si>
  <si>
    <t>286332</t>
  </si>
  <si>
    <t>170829</t>
  </si>
  <si>
    <t>45891</t>
  </si>
  <si>
    <t>160122</t>
  </si>
  <si>
    <t>270535</t>
  </si>
  <si>
    <t>ikonka_KX6287</t>
  </si>
  <si>
    <t>40779</t>
  </si>
  <si>
    <t>lean_6942138984767</t>
  </si>
  <si>
    <t>47684</t>
  </si>
  <si>
    <t>44970</t>
  </si>
  <si>
    <t>131407</t>
  </si>
  <si>
    <t>MALL.CZ- Product: 100019127838</t>
  </si>
  <si>
    <t>144733</t>
  </si>
  <si>
    <t>45760</t>
  </si>
  <si>
    <t>46250</t>
  </si>
  <si>
    <t>313425</t>
  </si>
  <si>
    <t>135191</t>
  </si>
  <si>
    <t>288265</t>
  </si>
  <si>
    <t>42299</t>
  </si>
  <si>
    <t>171592</t>
  </si>
  <si>
    <t>90299</t>
  </si>
  <si>
    <t>312455</t>
  </si>
  <si>
    <t>42751</t>
  </si>
  <si>
    <t>47747</t>
  </si>
  <si>
    <t>142164</t>
  </si>
  <si>
    <t>91581</t>
  </si>
  <si>
    <t>340572</t>
  </si>
  <si>
    <t>48871</t>
  </si>
  <si>
    <t>3059752</t>
  </si>
  <si>
    <t>10231</t>
  </si>
  <si>
    <t>44973</t>
  </si>
  <si>
    <t>48499</t>
  </si>
  <si>
    <t>806955</t>
  </si>
  <si>
    <t>51127</t>
  </si>
  <si>
    <t>143696</t>
  </si>
  <si>
    <t>MALL.CZ- Product: 100090856787</t>
  </si>
  <si>
    <t>320704</t>
  </si>
  <si>
    <t>311269</t>
  </si>
  <si>
    <t>134429</t>
  </si>
  <si>
    <t>MALL.CZ- Product: 100073287476</t>
  </si>
  <si>
    <t>MALL.SK- Product: 100090861539</t>
  </si>
  <si>
    <t>40778</t>
  </si>
  <si>
    <t>MALL.SK- Product: 100028943550</t>
  </si>
  <si>
    <t>MALL.SK- Product: 100025810724</t>
  </si>
  <si>
    <t>42957</t>
  </si>
  <si>
    <t>802594</t>
  </si>
  <si>
    <t>145866</t>
  </si>
  <si>
    <t>ikonka_KX5903</t>
  </si>
  <si>
    <t>MALL.SK- Product: 100090861479</t>
  </si>
  <si>
    <t>MIMOVRSTE.COM- Product: 100043345048</t>
  </si>
  <si>
    <t>aw_420021</t>
  </si>
  <si>
    <t>MIMOVRSTE.COM- Product: 100090521838</t>
  </si>
  <si>
    <t>47044</t>
  </si>
  <si>
    <t>160123</t>
  </si>
  <si>
    <t>800031</t>
  </si>
  <si>
    <t>171019</t>
  </si>
  <si>
    <t>140318</t>
  </si>
  <si>
    <t>10103</t>
  </si>
  <si>
    <t>MALL.SK- Product: 100030096102</t>
  </si>
  <si>
    <t>804960</t>
  </si>
  <si>
    <t>60797</t>
  </si>
  <si>
    <t>Stema_5903917402866</t>
  </si>
  <si>
    <t>80101</t>
  </si>
  <si>
    <t>MIMOVRSTE.COM- Product: 100065420379</t>
  </si>
  <si>
    <t>805030</t>
  </si>
  <si>
    <t>5908287216518</t>
  </si>
  <si>
    <t>ikonka_KX6684_2</t>
  </si>
  <si>
    <t>MALL.CZ- Product: 100073284492</t>
  </si>
  <si>
    <t>action_AGDRAVKTU0010</t>
  </si>
  <si>
    <t>403686</t>
  </si>
  <si>
    <t>320728</t>
  </si>
  <si>
    <t>318836</t>
  </si>
  <si>
    <t>MIMOVRSTE.COM- Product: 100090745717</t>
  </si>
  <si>
    <t>42790</t>
  </si>
  <si>
    <t>MALL.CZ- Product: 100080447104</t>
  </si>
  <si>
    <t>241356</t>
  </si>
  <si>
    <t>ikonka_KX6452</t>
  </si>
  <si>
    <t>ikonka_KX6380_2</t>
  </si>
  <si>
    <t>MALL.SK- Product: 100090862083</t>
  </si>
  <si>
    <t>92741</t>
  </si>
  <si>
    <t>MIMOVRSTE.COM- Product: 100057689048</t>
  </si>
  <si>
    <t>MALL.SK- Product: 100028934943</t>
  </si>
  <si>
    <t>315539</t>
  </si>
  <si>
    <t>804948</t>
  </si>
  <si>
    <t>MALL.SK- Product: 100059787270</t>
  </si>
  <si>
    <t>5908287261082</t>
  </si>
  <si>
    <t>322355</t>
  </si>
  <si>
    <t>347965</t>
  </si>
  <si>
    <t>311086</t>
  </si>
  <si>
    <t>MALL.CZ- Product: 100054184202</t>
  </si>
  <si>
    <t>135236</t>
  </si>
  <si>
    <t>288326</t>
  </si>
  <si>
    <t>134942</t>
  </si>
  <si>
    <t>325918</t>
  </si>
  <si>
    <t>801496</t>
  </si>
  <si>
    <t>141016</t>
  </si>
  <si>
    <t>286333</t>
  </si>
  <si>
    <t>245699</t>
  </si>
  <si>
    <t>91765</t>
  </si>
  <si>
    <t>347960</t>
  </si>
  <si>
    <t>247599</t>
  </si>
  <si>
    <t>144739</t>
  </si>
  <si>
    <t>151191</t>
  </si>
  <si>
    <t>MIMOVRSTE.COM- Product: 100077322291</t>
  </si>
  <si>
    <t>MALL.CZ- Product: 100073288014</t>
  </si>
  <si>
    <t>MALL.SK- Product: 100085502433</t>
  </si>
  <si>
    <t>5205746133448</t>
  </si>
  <si>
    <t>MALL.SK- Product: 100031210860</t>
  </si>
  <si>
    <t>o_DEL8004399252738</t>
  </si>
  <si>
    <t>MALL.CZ- Product: 100108004924</t>
  </si>
  <si>
    <t>45087</t>
  </si>
  <si>
    <t>45078</t>
  </si>
  <si>
    <t>171608</t>
  </si>
  <si>
    <t>MALL.SK- Product: 100107902704</t>
  </si>
  <si>
    <t>MALL.SK- Product: 100090862240</t>
  </si>
  <si>
    <t>289563</t>
  </si>
  <si>
    <t>171015</t>
  </si>
  <si>
    <t>MIMOVRSTE.COM- Product: 100065419855</t>
  </si>
  <si>
    <t>44129</t>
  </si>
  <si>
    <t>MIMOVRSTE.COM- Product: 100043342128</t>
  </si>
  <si>
    <t>MIMOVRSTE.COM- Product: 100081313053</t>
  </si>
  <si>
    <t>MIMOVRSTE.COM- Product: 100065394050</t>
  </si>
  <si>
    <t>423954</t>
  </si>
  <si>
    <t>MIMOVRSTE.COM- Product: 100044914177</t>
  </si>
  <si>
    <t>shumee vetítővászon háromlábú állvánnyal 100" 16:9</t>
  </si>
  <si>
    <t>92416</t>
  </si>
  <si>
    <t>MALL.CZ- Product: 100073312115</t>
  </si>
  <si>
    <t>49443</t>
  </si>
  <si>
    <t>801491</t>
  </si>
  <si>
    <t>144911</t>
  </si>
  <si>
    <t>804458</t>
  </si>
  <si>
    <t>142161</t>
  </si>
  <si>
    <t>50840</t>
  </si>
  <si>
    <t>48762</t>
  </si>
  <si>
    <t>91277</t>
  </si>
  <si>
    <t>beliani_201475</t>
  </si>
  <si>
    <t>beliani_74343</t>
  </si>
  <si>
    <t>93818</t>
  </si>
  <si>
    <t>48508</t>
  </si>
  <si>
    <t>MALL.SK- Product: 100059781174</t>
  </si>
  <si>
    <t>92459</t>
  </si>
  <si>
    <t>ikonka_KX7219_1</t>
  </si>
  <si>
    <t>MALL.CZ- Product: 100098120696</t>
  </si>
  <si>
    <t>51526</t>
  </si>
  <si>
    <t>MIMOVRSTE.COM- Product: 100052918946</t>
  </si>
  <si>
    <t>48869</t>
  </si>
  <si>
    <t>ikonka_KX7838</t>
  </si>
  <si>
    <t>142155</t>
  </si>
  <si>
    <t>MALL.CZ- Product: 100093927579</t>
  </si>
  <si>
    <t>MIMOVRSTE.COM- Product: 100065405331</t>
  </si>
  <si>
    <t>45686</t>
  </si>
  <si>
    <t>ikonka_KX9723_3</t>
  </si>
  <si>
    <t>MALL.SK- Product: 100059782966</t>
  </si>
  <si>
    <t>70032</t>
  </si>
  <si>
    <t>170920</t>
  </si>
  <si>
    <t>170755</t>
  </si>
  <si>
    <t>41722</t>
  </si>
  <si>
    <t>aw_601621</t>
  </si>
  <si>
    <t>287458</t>
  </si>
  <si>
    <t>282453</t>
  </si>
  <si>
    <t>ikonka_KX9620</t>
  </si>
  <si>
    <t>70077</t>
  </si>
  <si>
    <t>42975</t>
  </si>
  <si>
    <t>91407</t>
  </si>
  <si>
    <t>801806</t>
  </si>
  <si>
    <t>5908287210912</t>
  </si>
  <si>
    <t>286196</t>
  </si>
  <si>
    <t>MALL.CZ- Product: 100073287483</t>
  </si>
  <si>
    <t>MALL.SK- Product: 100090861685</t>
  </si>
  <si>
    <t>279062</t>
  </si>
  <si>
    <t>92461</t>
  </si>
  <si>
    <t>90466</t>
  </si>
  <si>
    <t>816731</t>
  </si>
  <si>
    <t>3070335</t>
  </si>
  <si>
    <t>5902666611468</t>
  </si>
  <si>
    <t>312411</t>
  </si>
  <si>
    <t>5908287275256</t>
  </si>
  <si>
    <t>MALL.SK- Product: 100108560524</t>
  </si>
  <si>
    <t>48647</t>
  </si>
  <si>
    <t>800033</t>
  </si>
  <si>
    <t>804959</t>
  </si>
  <si>
    <t>MIMOVRSTE.COM- Product: 100044914485</t>
  </si>
  <si>
    <t>312466</t>
  </si>
  <si>
    <t>MIMOVRSTE.COM- Product: 100059568750</t>
  </si>
  <si>
    <t>42507</t>
  </si>
  <si>
    <t>45016</t>
  </si>
  <si>
    <t>47861</t>
  </si>
  <si>
    <t>MALL.CZ- Product: 100104786283</t>
  </si>
  <si>
    <t>320709</t>
  </si>
  <si>
    <t>313942</t>
  </si>
  <si>
    <t>93169</t>
  </si>
  <si>
    <t>MIMOVRSTE.COM- Product: 100065398833</t>
  </si>
  <si>
    <t>143695</t>
  </si>
  <si>
    <t>142225</t>
  </si>
  <si>
    <t>42490</t>
  </si>
  <si>
    <t>51207</t>
  </si>
  <si>
    <t>MALL.SK- Product: 100059608862</t>
  </si>
  <si>
    <t>ikonka_KX6013</t>
  </si>
  <si>
    <t>51509</t>
  </si>
  <si>
    <t>41557</t>
  </si>
  <si>
    <t>MIMOVRSTE.COM- Product: 100065410311</t>
  </si>
  <si>
    <t>93095</t>
  </si>
  <si>
    <t>MIMOVRSTE.COM- Product: 100065405014</t>
  </si>
  <si>
    <t>30143</t>
  </si>
  <si>
    <t>MALL.SK- Product: 100034082165</t>
  </si>
  <si>
    <t>MALL.CZ- Product: 100058277523</t>
  </si>
  <si>
    <t>314104</t>
  </si>
  <si>
    <t>133796</t>
  </si>
  <si>
    <t>91317</t>
  </si>
  <si>
    <t>45704</t>
  </si>
  <si>
    <t>5908287210950</t>
  </si>
  <si>
    <t>MALL.SK- Product: 100066813346</t>
  </si>
  <si>
    <t>MIMOVRSTE.COM- Product: 100065370704</t>
  </si>
  <si>
    <t>MIMOVRSTE.COM- Product: 100043319914</t>
  </si>
  <si>
    <t>MALL.SK- Product: 100045713044</t>
  </si>
  <si>
    <t>135218</t>
  </si>
  <si>
    <t>279126</t>
  </si>
  <si>
    <t>MALL.SK- Product: 100028932572</t>
  </si>
  <si>
    <t>132401</t>
  </si>
  <si>
    <t>5908287274983</t>
  </si>
  <si>
    <t>144291</t>
  </si>
  <si>
    <t>beliani_250289</t>
  </si>
  <si>
    <t>145078</t>
  </si>
  <si>
    <t>MIMOVRSTE.COM- Product: 100065359430</t>
  </si>
  <si>
    <t>805015</t>
  </si>
  <si>
    <t>44760</t>
  </si>
  <si>
    <t>MALL.SK- Product: 100059784464</t>
  </si>
  <si>
    <t>275193</t>
  </si>
  <si>
    <t>275191</t>
  </si>
  <si>
    <t>170158</t>
  </si>
  <si>
    <t>805997</t>
  </si>
  <si>
    <t>45150</t>
  </si>
  <si>
    <t>163144</t>
  </si>
  <si>
    <t>3082842</t>
  </si>
  <si>
    <t>42499</t>
  </si>
  <si>
    <t>90686</t>
  </si>
  <si>
    <t>132697</t>
  </si>
  <si>
    <t>311844</t>
  </si>
  <si>
    <t>92744</t>
  </si>
  <si>
    <t>ikonka_KX6658_2</t>
  </si>
  <si>
    <t>325407</t>
  </si>
  <si>
    <t>5902666612663</t>
  </si>
  <si>
    <t>46290</t>
  </si>
  <si>
    <t>244287</t>
  </si>
  <si>
    <t>MALL.CZ- Product: 100073288869</t>
  </si>
  <si>
    <t>248697</t>
  </si>
  <si>
    <t>145257</t>
  </si>
  <si>
    <t>lean_6941607305591</t>
  </si>
  <si>
    <t>140799</t>
  </si>
  <si>
    <t>MALL.CZ- Product: 100073282806</t>
  </si>
  <si>
    <t>5908287215702</t>
  </si>
  <si>
    <t>5908287216655</t>
  </si>
  <si>
    <t>MALL.CZ- Product: 100108560377</t>
  </si>
  <si>
    <t>90679</t>
  </si>
  <si>
    <t>ikonka_KX9849</t>
  </si>
  <si>
    <t>5908287215009</t>
  </si>
  <si>
    <t>5902666612823</t>
  </si>
  <si>
    <t>90748</t>
  </si>
  <si>
    <t>43726</t>
  </si>
  <si>
    <t>5908287233256</t>
  </si>
  <si>
    <t>320727</t>
  </si>
  <si>
    <t>170164</t>
  </si>
  <si>
    <t>MALL.SK- Product: 100031203507</t>
  </si>
  <si>
    <t>adler_AD_7859</t>
  </si>
  <si>
    <t>10175</t>
  </si>
  <si>
    <t>MALL.SK- Product: 100030096121</t>
  </si>
  <si>
    <t>5908287212190</t>
  </si>
  <si>
    <t>320732</t>
  </si>
  <si>
    <t>170236</t>
  </si>
  <si>
    <t>MALL.CZ- Product: 100073287298</t>
  </si>
  <si>
    <t>5906716927929</t>
  </si>
  <si>
    <t>813930</t>
  </si>
  <si>
    <t>317828</t>
  </si>
  <si>
    <t>210309</t>
  </si>
  <si>
    <t>MALL.CZ- Product: 100074554561</t>
  </si>
  <si>
    <t>MALL.CZ- Product: 100073304896</t>
  </si>
  <si>
    <t>286191</t>
  </si>
  <si>
    <t>240572</t>
  </si>
  <si>
    <t>MIMOVRSTE.COM- Product: 100065419712</t>
  </si>
  <si>
    <t>MIMOVRSTE.COM- Product: 100065408430</t>
  </si>
  <si>
    <t>40772</t>
  </si>
  <si>
    <t>50642</t>
  </si>
  <si>
    <t>91362</t>
  </si>
  <si>
    <t>134986</t>
  </si>
  <si>
    <t>ikonka_KX9997</t>
  </si>
  <si>
    <t>135158</t>
  </si>
  <si>
    <t>90632</t>
  </si>
  <si>
    <t>5908287210660</t>
  </si>
  <si>
    <t>404669</t>
  </si>
  <si>
    <t>MALL.CZ- Product: 100073313427</t>
  </si>
  <si>
    <t>45454</t>
  </si>
  <si>
    <t>MALL.CZ- Product: 100073314994</t>
  </si>
  <si>
    <t>MALL.CZ- Product: 100073297924</t>
  </si>
  <si>
    <t>132203</t>
  </si>
  <si>
    <t>44522</t>
  </si>
  <si>
    <t>170844</t>
  </si>
  <si>
    <t>800649</t>
  </si>
  <si>
    <t>285237</t>
  </si>
  <si>
    <t>209949</t>
  </si>
  <si>
    <t>MALL.CZ- Product: 100112566890</t>
  </si>
  <si>
    <t>135074</t>
  </si>
  <si>
    <t>andex_5908257601245</t>
  </si>
  <si>
    <t>41583</t>
  </si>
  <si>
    <t>135263</t>
  </si>
  <si>
    <t>5908287211179</t>
  </si>
  <si>
    <t>5908287215061</t>
  </si>
  <si>
    <t>51169</t>
  </si>
  <si>
    <t>92210</t>
  </si>
  <si>
    <t>MIMOVRSTE.COM- Product: 100044919180</t>
  </si>
  <si>
    <t>809455</t>
  </si>
  <si>
    <t>140896</t>
  </si>
  <si>
    <t>91806</t>
  </si>
  <si>
    <t>MIMOVRSTE.COM- Product: 100043350190</t>
  </si>
  <si>
    <t>800220</t>
  </si>
  <si>
    <t>MALL.SK- Product: 100030645981</t>
  </si>
  <si>
    <t>311172</t>
  </si>
  <si>
    <t>MIMOVRSTE.COM- Product: 100052918860</t>
  </si>
  <si>
    <t>92236</t>
  </si>
  <si>
    <t>MIMOVRSTE.COM- Product: 100050132513</t>
  </si>
  <si>
    <t>318377</t>
  </si>
  <si>
    <t>135394</t>
  </si>
  <si>
    <t>170201</t>
  </si>
  <si>
    <t>MIMOVRSTE.COM- Product: 100065370425</t>
  </si>
  <si>
    <t>310926</t>
  </si>
  <si>
    <t>134874</t>
  </si>
  <si>
    <t>41611</t>
  </si>
  <si>
    <t>5902666614322</t>
  </si>
  <si>
    <t>145818</t>
  </si>
  <si>
    <t>93034</t>
  </si>
  <si>
    <t>134868</t>
  </si>
  <si>
    <t>Dostarczone MallEx (Delivered)</t>
  </si>
  <si>
    <t>130360</t>
  </si>
  <si>
    <t>245704</t>
  </si>
  <si>
    <t>50617</t>
  </si>
  <si>
    <t>148655</t>
  </si>
  <si>
    <t>MALL.CZ- Product: 100073282397</t>
  </si>
  <si>
    <t>314722</t>
  </si>
  <si>
    <t>804562</t>
  </si>
  <si>
    <t>134499</t>
  </si>
  <si>
    <t>350272</t>
  </si>
  <si>
    <t>3069429</t>
  </si>
  <si>
    <t>134870</t>
  </si>
  <si>
    <t>92740</t>
  </si>
  <si>
    <t>3056503</t>
  </si>
  <si>
    <t>MALL.CZ- Product: 100074549784</t>
  </si>
  <si>
    <t>43814</t>
  </si>
  <si>
    <t>MALL.SK- Product: 100059607236</t>
  </si>
  <si>
    <t>150909</t>
  </si>
  <si>
    <t>MIMOVRSTE.COM- Product: 100073252344</t>
  </si>
  <si>
    <t>140802</t>
  </si>
  <si>
    <t>5902666612977</t>
  </si>
  <si>
    <t>48524</t>
  </si>
  <si>
    <t>45079</t>
  </si>
  <si>
    <t>276220</t>
  </si>
  <si>
    <t>MALL.CZ- Product: 100074549097</t>
  </si>
  <si>
    <t>316483</t>
  </si>
  <si>
    <t>311179</t>
  </si>
  <si>
    <t>134947</t>
  </si>
  <si>
    <t>311176</t>
  </si>
  <si>
    <t>320718</t>
  </si>
  <si>
    <t>317856</t>
  </si>
  <si>
    <t>813919</t>
  </si>
  <si>
    <t>42294</t>
  </si>
  <si>
    <t>MALL.SK- Product: 100090861523</t>
  </si>
  <si>
    <t>282436</t>
  </si>
  <si>
    <t>210201</t>
  </si>
  <si>
    <t>MALL.SK- Product: 100059549274</t>
  </si>
  <si>
    <t>MALL.CZ- Product: 100054238793</t>
  </si>
  <si>
    <t>MALL.SK- Product: 100059780249</t>
  </si>
  <si>
    <t>MIMOVRSTE.COM- Product: 100065412404</t>
  </si>
  <si>
    <t>48189</t>
  </si>
  <si>
    <t>5908287275829</t>
  </si>
  <si>
    <t>311074</t>
  </si>
  <si>
    <t>beliani_197927</t>
  </si>
  <si>
    <t>808485</t>
  </si>
  <si>
    <t>MALL.CZ- Product: 100069075248</t>
  </si>
  <si>
    <t>MIMOVRSTE.COM- Product: 100065415226</t>
  </si>
  <si>
    <t>5900378739371</t>
  </si>
  <si>
    <t>Zwrot Alza (returned)</t>
  </si>
  <si>
    <t>45683</t>
  </si>
  <si>
    <t>47030</t>
  </si>
  <si>
    <t>315396</t>
  </si>
  <si>
    <t>282465</t>
  </si>
  <si>
    <t>244731</t>
  </si>
  <si>
    <t>91574</t>
  </si>
  <si>
    <t>92739</t>
  </si>
  <si>
    <t>245478</t>
  </si>
  <si>
    <t>41584</t>
  </si>
  <si>
    <t>44983</t>
  </si>
  <si>
    <t>245338</t>
  </si>
  <si>
    <t>30144</t>
  </si>
  <si>
    <t>170162</t>
  </si>
  <si>
    <t>ikonka_KX5495_1</t>
  </si>
  <si>
    <t>3082774</t>
  </si>
  <si>
    <t>805996</t>
  </si>
  <si>
    <t>MIMOVRSTE.COM- Product: 100053164331</t>
  </si>
  <si>
    <t>ikonka_KX5320</t>
  </si>
  <si>
    <t>90717</t>
  </si>
  <si>
    <t>ikonka_KX9800</t>
  </si>
  <si>
    <t>144705</t>
  </si>
  <si>
    <t>330043</t>
  </si>
  <si>
    <t>Nowe Mall Ex (open)</t>
  </si>
  <si>
    <t>MALL.SK- Product: 100059765739</t>
  </si>
  <si>
    <t>ikonka_KX5409</t>
  </si>
  <si>
    <t>42303</t>
  </si>
  <si>
    <t>282448</t>
  </si>
  <si>
    <t>340552</t>
  </si>
  <si>
    <t>171005</t>
  </si>
  <si>
    <t>144492</t>
  </si>
  <si>
    <t>810445</t>
  </si>
  <si>
    <t>5908287212046</t>
  </si>
  <si>
    <t>MIMOVRSTE.COM- Product: 100050131764</t>
  </si>
  <si>
    <t>50763</t>
  </si>
  <si>
    <t>MIMOVRSTE.COM- Product: 100065404173</t>
  </si>
  <si>
    <t>90633</t>
  </si>
  <si>
    <t>47083</t>
  </si>
  <si>
    <t>134432</t>
  </si>
  <si>
    <t>311056</t>
  </si>
  <si>
    <t>MALL.CZ- Product: 100048499401</t>
  </si>
  <si>
    <t>MIMOVRSTE.COM- Product: 100065410252</t>
  </si>
  <si>
    <t>93075</t>
  </si>
  <si>
    <t>317699</t>
  </si>
  <si>
    <t>MALL.CZ- Product: 100079518116</t>
  </si>
  <si>
    <t>135176</t>
  </si>
  <si>
    <t>ikonka_KX5576</t>
  </si>
  <si>
    <t>408918</t>
  </si>
  <si>
    <t>MIMOVRSTE.COM- Product: 100051808086</t>
  </si>
  <si>
    <t>132206</t>
  </si>
  <si>
    <t>135073</t>
  </si>
  <si>
    <t>ikonka_KX6414_2</t>
  </si>
  <si>
    <t>350151</t>
  </si>
  <si>
    <t>MALL.SK- Product: 100106533846</t>
  </si>
  <si>
    <t>133719</t>
  </si>
  <si>
    <t>806373</t>
  </si>
  <si>
    <t>MALL.CZ- Product: 100074543283</t>
  </si>
  <si>
    <t>MALL.CZ- Product: 100086935983</t>
  </si>
  <si>
    <t>171172</t>
  </si>
  <si>
    <t>MALL.SK- Product: 100113488383</t>
  </si>
  <si>
    <t>5902666614117</t>
  </si>
  <si>
    <t>MALL.SK- Product: 100025810728</t>
  </si>
  <si>
    <t>310809</t>
  </si>
  <si>
    <t>MIMOVRSTE.COM- Product: 100066851118</t>
  </si>
  <si>
    <t>248173</t>
  </si>
  <si>
    <t>MALL.SK- Product: 100081312044</t>
  </si>
  <si>
    <t>MALL.CZ- Product: 100073272508</t>
  </si>
  <si>
    <t>MALL.SK- Product: 100059605414</t>
  </si>
  <si>
    <t>135206</t>
  </si>
  <si>
    <t>807280</t>
  </si>
  <si>
    <t>MALL.CZ- Product: 100069067660</t>
  </si>
  <si>
    <t>800171</t>
  </si>
  <si>
    <t>170455</t>
  </si>
  <si>
    <t>317698</t>
  </si>
  <si>
    <t>aw_498466</t>
  </si>
  <si>
    <t>MALL.SK- Product: 100080265012</t>
  </si>
  <si>
    <t>170838</t>
  </si>
  <si>
    <t>MALL.CZ- Product: 100102993643</t>
  </si>
  <si>
    <t>MALL.SK- Product: 100082262785</t>
  </si>
  <si>
    <t>93250</t>
  </si>
  <si>
    <t>MALL.CZ- Product: 100073305340</t>
  </si>
  <si>
    <t>5908287213777</t>
  </si>
  <si>
    <t>135296</t>
  </si>
  <si>
    <t>MIMOVRSTE.COM- Product: 100055810092</t>
  </si>
  <si>
    <t>50759</t>
  </si>
  <si>
    <t>51411</t>
  </si>
  <si>
    <t>325218</t>
  </si>
  <si>
    <t>318544</t>
  </si>
  <si>
    <t>MALL.SK- Product: 100022659275</t>
  </si>
  <si>
    <t>92231</t>
  </si>
  <si>
    <t>5908287213890</t>
  </si>
  <si>
    <t>MALL.CZ- Product: 100067247752</t>
  </si>
  <si>
    <t>MIMOVRSTE.COM- Product: 100065394860</t>
  </si>
  <si>
    <t>MALL.CZ- Product: 100074555125</t>
  </si>
  <si>
    <t>805822</t>
  </si>
  <si>
    <t>45702</t>
  </si>
  <si>
    <t>MALL.CZ- Product: 100102991951</t>
  </si>
  <si>
    <t>51194</t>
  </si>
  <si>
    <t>MIMOVRSTE.COM- Product: 100065355153</t>
  </si>
  <si>
    <t>145164</t>
  </si>
  <si>
    <t>429134</t>
  </si>
  <si>
    <t>350188</t>
  </si>
  <si>
    <t>318129</t>
  </si>
  <si>
    <t>MIMOVRSTE.COM- Product: 100089805694</t>
  </si>
  <si>
    <t>310677</t>
  </si>
  <si>
    <t>93664</t>
  </si>
  <si>
    <t>MALL.CZ- Product: 100108315127</t>
  </si>
  <si>
    <t>93663</t>
  </si>
  <si>
    <t>MIMOVRSTE.COM- Product: 100112187745</t>
  </si>
  <si>
    <t>MIMOVRSTE.COM- Product: 100043346667</t>
  </si>
  <si>
    <t>MIMOVRSTE.COM- Product: 100057326431</t>
  </si>
  <si>
    <t>5908287222021</t>
  </si>
  <si>
    <t>MALL.SK- Product: 100124889635</t>
  </si>
  <si>
    <t>Zwrot Mall Ex (returned)</t>
  </si>
  <si>
    <t>MALL.CZ- Product: 100073287280</t>
  </si>
  <si>
    <t>350264</t>
  </si>
  <si>
    <t>50550</t>
  </si>
  <si>
    <t>MIMOVRSTE.COM- Product: 100057689022</t>
  </si>
  <si>
    <t>283654</t>
  </si>
  <si>
    <t>MALL.SK- Product: 100034090323</t>
  </si>
  <si>
    <t>92602</t>
  </si>
  <si>
    <t>MIMOVRSTE.COM- Product: 100043353886</t>
  </si>
  <si>
    <t>MIMOVRSTE.COM- Product: 100039366520</t>
  </si>
  <si>
    <t>133834</t>
  </si>
  <si>
    <t>241224</t>
  </si>
  <si>
    <t>288004</t>
  </si>
  <si>
    <t>MIMOVRSTE.COM- Product: 100055117247</t>
  </si>
  <si>
    <t>5908287215214</t>
  </si>
  <si>
    <t>801054</t>
  </si>
  <si>
    <t>51412</t>
  </si>
  <si>
    <t>316400</t>
  </si>
  <si>
    <t>5908287216273</t>
  </si>
  <si>
    <t>MIMOVRSTE.COM- Product: 100043349982</t>
  </si>
  <si>
    <t>45630</t>
  </si>
  <si>
    <t>135422</t>
  </si>
  <si>
    <t>MIMOVRSTE.COM- Product: 100056963518</t>
  </si>
  <si>
    <t>170446</t>
  </si>
  <si>
    <t>30018</t>
  </si>
  <si>
    <t>315542</t>
  </si>
  <si>
    <t>48864</t>
  </si>
  <si>
    <t>MIMOVRSTE.COM- Product: 100065408418</t>
  </si>
  <si>
    <t>135106</t>
  </si>
  <si>
    <t>MIMOVRSTE.COM- Product: 100065413054</t>
  </si>
  <si>
    <t>170832</t>
  </si>
  <si>
    <t>MALL.CZ- Product: 100073312154</t>
  </si>
  <si>
    <t>51514</t>
  </si>
  <si>
    <t>800042</t>
  </si>
  <si>
    <t>90402</t>
  </si>
  <si>
    <t>44305</t>
  </si>
  <si>
    <t>MIMOVRSTE.COM- Product: 100052268324</t>
  </si>
  <si>
    <t>243726</t>
  </si>
  <si>
    <t>MIMOVRSTE.COM- Product: 100065410108</t>
  </si>
  <si>
    <t>aw_406159</t>
  </si>
  <si>
    <t>MALL.CZ- Product: 100098128870</t>
  </si>
  <si>
    <t>283647</t>
  </si>
  <si>
    <t>43013</t>
  </si>
  <si>
    <t>149266</t>
  </si>
  <si>
    <t>807143</t>
  </si>
  <si>
    <t>42285</t>
  </si>
  <si>
    <t>MIMOVRSTE.COM- Product: 100043345312</t>
  </si>
  <si>
    <t>48518</t>
  </si>
  <si>
    <t>MALL.CZ- Product: 100073310623</t>
  </si>
  <si>
    <t>43021</t>
  </si>
  <si>
    <t>43022</t>
  </si>
  <si>
    <t>MIMOVRSTE.COM- Product: 100039365104</t>
  </si>
  <si>
    <t>44325</t>
  </si>
  <si>
    <t>adler_AD_7915</t>
  </si>
  <si>
    <t>MALL.SK- Product: 100123021840</t>
  </si>
  <si>
    <t>132892</t>
  </si>
  <si>
    <t>92795</t>
  </si>
  <si>
    <t>aw_300615</t>
  </si>
  <si>
    <t>MIMOVRSTE.COM- Product: 100098412419</t>
  </si>
  <si>
    <t>280297</t>
  </si>
  <si>
    <t>MALL.CZ- Product: 100073292004</t>
  </si>
  <si>
    <t>241337</t>
  </si>
  <si>
    <t>170220</t>
  </si>
  <si>
    <t>MIMOVRSTE.COM- Product: 100065422112</t>
  </si>
  <si>
    <t>MIMOVRSTE.COM- Product: 100065393793</t>
  </si>
  <si>
    <t>51438</t>
  </si>
  <si>
    <t>MIMOVRSTE.COM- Product: 100069550671</t>
  </si>
  <si>
    <t>lean_5905515351539</t>
  </si>
  <si>
    <t>MALL.SK- Product: 100112324413</t>
  </si>
  <si>
    <t>45453</t>
  </si>
  <si>
    <t>MALL.SK- Product: 100031205166</t>
  </si>
  <si>
    <t>MALL.CZ- Product: 100073284660</t>
  </si>
  <si>
    <t>324995</t>
  </si>
  <si>
    <t>92292</t>
  </si>
  <si>
    <t>MIMOVRSTE.COM- Product: 100043350264</t>
  </si>
  <si>
    <t>MIMOVRSTE.COM- Product: 100039368779</t>
  </si>
  <si>
    <t>808497</t>
  </si>
  <si>
    <t>MALL.SK- Product: 100080264595</t>
  </si>
  <si>
    <t>403548</t>
  </si>
  <si>
    <t>MIMOVRSTE.COM- Product: 100043340846</t>
  </si>
  <si>
    <t>50262</t>
  </si>
  <si>
    <t>MALL.CZ- Product: 100073316057</t>
  </si>
  <si>
    <t>134866</t>
  </si>
  <si>
    <t>5908287215078</t>
  </si>
  <si>
    <t>48893</t>
  </si>
  <si>
    <t>MALL.SK- Product: 100059788167</t>
  </si>
  <si>
    <t>42326</t>
  </si>
  <si>
    <t>46004</t>
  </si>
  <si>
    <t>311091</t>
  </si>
  <si>
    <t>MIMOVRSTE.COM- Product: 100075433695</t>
  </si>
  <si>
    <t>ikonka_KX6358_4</t>
  </si>
  <si>
    <t>140832</t>
  </si>
  <si>
    <t>5908287233164</t>
  </si>
  <si>
    <t>MALL.CZ- Product: 100073315892</t>
  </si>
  <si>
    <t>beliani_249911</t>
  </si>
  <si>
    <t>170936</t>
  </si>
  <si>
    <t>350266</t>
  </si>
  <si>
    <t>MIMOVRSTE.COM- Product: 100065396644</t>
  </si>
  <si>
    <t>804985</t>
  </si>
  <si>
    <t>93395</t>
  </si>
  <si>
    <t>MIMOVRSTE.COM- Product: 100089367147</t>
  </si>
  <si>
    <t>MIMOVRSTE.COM- Product: 100104794914</t>
  </si>
  <si>
    <t>MALL.CZ- Product: 100073308712</t>
  </si>
  <si>
    <t>3069349</t>
  </si>
  <si>
    <t>Extra</t>
  </si>
  <si>
    <t>Alza</t>
  </si>
  <si>
    <t>Day of month</t>
  </si>
  <si>
    <t>Days in previous month</t>
  </si>
  <si>
    <t>Difference vs prev month</t>
  </si>
  <si>
    <t>vida-lovelymee</t>
  </si>
  <si>
    <t>vida-greathome</t>
  </si>
  <si>
    <t>Inne</t>
  </si>
  <si>
    <t>90305</t>
  </si>
  <si>
    <t>vida-extradaro</t>
  </si>
  <si>
    <t>170159</t>
  </si>
  <si>
    <t>170421</t>
  </si>
  <si>
    <t>ikonka_KX6689</t>
  </si>
  <si>
    <t>adler_AD_2827</t>
  </si>
  <si>
    <t>MALL.SK- Product: 100123021892</t>
  </si>
  <si>
    <t>MALL.CZ- Product: 100090857287</t>
  </si>
  <si>
    <t>5908287213579</t>
  </si>
  <si>
    <t>beliani_142395</t>
  </si>
  <si>
    <t>243047</t>
  </si>
  <si>
    <t>MALL.CZ- Product: 100073314773</t>
  </si>
  <si>
    <t>275363</t>
  </si>
  <si>
    <t>MIMOVRSTE.COM- Product: 100065399467</t>
  </si>
  <si>
    <t>150907</t>
  </si>
  <si>
    <t>92072</t>
  </si>
  <si>
    <t>MALL.SK- Product: 100058028880</t>
  </si>
  <si>
    <t>46087</t>
  </si>
  <si>
    <t>47354</t>
  </si>
  <si>
    <t>MIMOVRSTE.COM- Product: 100044914261</t>
  </si>
  <si>
    <t>44750</t>
  </si>
  <si>
    <t>311184</t>
  </si>
  <si>
    <t>MIMOVRSTE.COM- Product: 100054269418</t>
  </si>
  <si>
    <t>154426</t>
  </si>
  <si>
    <t>311208</t>
  </si>
  <si>
    <t>80353</t>
  </si>
  <si>
    <t>MIMOVRSTE.COM- Product: 100089366954</t>
  </si>
  <si>
    <t>50261</t>
  </si>
  <si>
    <t>unimet_5906083029479</t>
  </si>
  <si>
    <t>MIMOVRSTE.COM- Product: 100101779926</t>
  </si>
  <si>
    <t>MIMOVRSTE.COM- Product: 100066850604</t>
  </si>
  <si>
    <t>MIMOVRSTE.COM- Product: 100065394743</t>
  </si>
  <si>
    <t>ikonka_KX6178</t>
  </si>
  <si>
    <t>3061602</t>
  </si>
  <si>
    <t>unimet_1000001047126</t>
  </si>
  <si>
    <t>MIMOVRSTE.COM- Product: 100101777885</t>
  </si>
  <si>
    <t>311154</t>
  </si>
  <si>
    <t>MIMOVRSTE.COM- Product: 100072439890</t>
  </si>
  <si>
    <t>70135</t>
  </si>
  <si>
    <t>ikonka_KX5780</t>
  </si>
  <si>
    <t>51453</t>
  </si>
  <si>
    <t>311164</t>
  </si>
  <si>
    <t>91917</t>
  </si>
  <si>
    <t>810152</t>
  </si>
  <si>
    <t>MALL.SK- Product: 100086394798</t>
  </si>
  <si>
    <t>adler_CR_7905</t>
  </si>
  <si>
    <t>20517</t>
  </si>
  <si>
    <t>135118</t>
  </si>
  <si>
    <t>43192</t>
  </si>
  <si>
    <t>MIMOVRSTE.COM- Product: 100043347907</t>
  </si>
  <si>
    <t>Stema_5903917401678</t>
  </si>
  <si>
    <t>242513</t>
  </si>
  <si>
    <t>91142</t>
  </si>
  <si>
    <t>MIMOVRSTE.COM- Product: 100065424114</t>
  </si>
  <si>
    <t>314241</t>
  </si>
  <si>
    <t>eurofirany_alle</t>
  </si>
  <si>
    <t>807236</t>
  </si>
  <si>
    <t>312116</t>
  </si>
  <si>
    <t>40081</t>
  </si>
  <si>
    <t>90516</t>
  </si>
  <si>
    <t>40874</t>
  </si>
  <si>
    <t>141014</t>
  </si>
  <si>
    <t>320713</t>
  </si>
  <si>
    <t>3059954</t>
  </si>
  <si>
    <t>44969</t>
  </si>
  <si>
    <t>800091</t>
  </si>
  <si>
    <t>288330</t>
  </si>
  <si>
    <t>804908</t>
  </si>
  <si>
    <t>MIMOVRSTE.COM- Product: 100065358452</t>
  </si>
  <si>
    <t>41640</t>
  </si>
  <si>
    <t>316542</t>
  </si>
  <si>
    <t>5908287216532</t>
  </si>
  <si>
    <t>50623</t>
  </si>
  <si>
    <t>51088</t>
  </si>
  <si>
    <t>ikonka_KX5318</t>
  </si>
  <si>
    <t>135233</t>
  </si>
  <si>
    <t>10339</t>
  </si>
  <si>
    <t>MIMOVRSTE.COM- Product: 100043319132</t>
  </si>
  <si>
    <t>eurofirany_380257</t>
  </si>
  <si>
    <t>30137</t>
  </si>
  <si>
    <t>MIMOVRSTE.COM- Product: 100039369748</t>
  </si>
  <si>
    <t>41641</t>
  </si>
  <si>
    <t>MALL.SK- Product: 100059778784</t>
  </si>
  <si>
    <t>282776</t>
  </si>
  <si>
    <t>MALL.SK- Product: 100112563051</t>
  </si>
  <si>
    <t>MIMOVRSTE.COM- Product: 100065423777</t>
  </si>
  <si>
    <t>805009</t>
  </si>
  <si>
    <t>MALL.CZ- Product: 100037069546</t>
  </si>
  <si>
    <t>48221</t>
  </si>
  <si>
    <t>805864</t>
  </si>
  <si>
    <t>807277</t>
  </si>
  <si>
    <t>287905</t>
  </si>
  <si>
    <t>MALL.CZ- Product: 100019161466</t>
  </si>
  <si>
    <t>92417</t>
  </si>
  <si>
    <t>MIMOVRSTE.COM- Product: 100039366705</t>
  </si>
  <si>
    <t>326628</t>
  </si>
  <si>
    <t>44694</t>
  </si>
  <si>
    <t>170918</t>
  </si>
  <si>
    <t>MALL.CZ- Product: 100073300241</t>
  </si>
  <si>
    <t>ikonka_KX6486_1</t>
  </si>
  <si>
    <t>319728</t>
  </si>
  <si>
    <t>MALL.CZ- Product: 100115280369</t>
  </si>
  <si>
    <t>MALL.SK- Product: 100090861862</t>
  </si>
  <si>
    <t>42667</t>
  </si>
  <si>
    <t>142317</t>
  </si>
  <si>
    <t>5908287215689</t>
  </si>
  <si>
    <t>310362</t>
  </si>
  <si>
    <t>47071</t>
  </si>
  <si>
    <t>MIMOVRSTE.COM- Product: 100043347067</t>
  </si>
  <si>
    <t>5908287222519</t>
  </si>
  <si>
    <t>284235</t>
  </si>
  <si>
    <t>336958</t>
  </si>
  <si>
    <t>310547</t>
  </si>
  <si>
    <t>MIMOVRSTE.COM- Product: 100066822983</t>
  </si>
  <si>
    <t>288905</t>
  </si>
  <si>
    <t>247600</t>
  </si>
  <si>
    <t>ikonka_KX5966</t>
  </si>
  <si>
    <t>MALL.SK- Product: 100090862052</t>
  </si>
  <si>
    <t>MALL.SK- Product: 100031205060</t>
  </si>
  <si>
    <t>245331</t>
  </si>
  <si>
    <t>MIMOVRSTE.COM- Product: 100065422338</t>
  </si>
  <si>
    <t>48810</t>
  </si>
  <si>
    <t>MIMOVRSTE.COM- Product: 100069550343</t>
  </si>
  <si>
    <t>MIMOVRSTE.COM- Product: 100065394404</t>
  </si>
  <si>
    <t>46471</t>
  </si>
  <si>
    <t>135175</t>
  </si>
  <si>
    <t>MALL.SK- Product: 100028938078</t>
  </si>
  <si>
    <t>48867</t>
  </si>
  <si>
    <t>MIMOVRSTE.COM- Product: 100065412673</t>
  </si>
  <si>
    <t>MALL.CZ- Product: 100073287479</t>
  </si>
  <si>
    <t>170840</t>
  </si>
  <si>
    <t>310802</t>
  </si>
  <si>
    <t>802112</t>
  </si>
  <si>
    <t>244741</t>
  </si>
  <si>
    <t>91266</t>
  </si>
  <si>
    <t>800030</t>
  </si>
  <si>
    <t>154417</t>
  </si>
  <si>
    <t>170883</t>
  </si>
  <si>
    <t>170836</t>
  </si>
  <si>
    <t>MIMOVRSTE.COM- Product: 100065394288</t>
  </si>
  <si>
    <t>170968</t>
  </si>
  <si>
    <t>MALL.SK- Product: 100059786415</t>
  </si>
  <si>
    <t>3134333</t>
  </si>
  <si>
    <t>MIMOVRSTE.COM- Product: 100113252069</t>
  </si>
  <si>
    <t>MIMOVRSTE.COM- Product: 100065412537</t>
  </si>
  <si>
    <t>141162</t>
  </si>
  <si>
    <t>810096</t>
  </si>
  <si>
    <t>144899</t>
  </si>
  <si>
    <t>MALL.SK- Product: 100059607607</t>
  </si>
  <si>
    <t>134562</t>
  </si>
  <si>
    <t>93676</t>
  </si>
  <si>
    <t>5908287275386</t>
  </si>
  <si>
    <t>150692</t>
  </si>
  <si>
    <t>ikonka_KX8714_2</t>
  </si>
  <si>
    <t>MIMOVRSTE.COM- Product: 100090862770</t>
  </si>
  <si>
    <t>171715</t>
  </si>
  <si>
    <t>MALL.SK- Product: 100112208637</t>
  </si>
  <si>
    <t>MALL.CZ- Product: 100088303536</t>
  </si>
  <si>
    <t>143897</t>
  </si>
  <si>
    <t>MALL.CZ- Product: 100067258352</t>
  </si>
  <si>
    <t>44949</t>
  </si>
  <si>
    <t>ALZA.CZ- Product: 1690766501</t>
  </si>
  <si>
    <t>ALZA.CZ- Product: 1690773113</t>
  </si>
  <si>
    <t>244611</t>
  </si>
  <si>
    <t>ALZA.CZ- Product: 1690764175</t>
  </si>
  <si>
    <t>41586</t>
  </si>
  <si>
    <t>91874</t>
  </si>
  <si>
    <t>MALL.CZ- Product: 100076109330</t>
  </si>
  <si>
    <t>42286</t>
  </si>
  <si>
    <t>ALZA.CZ- Product: 1690762680</t>
  </si>
  <si>
    <t>ALZA.CZ- Product: 1690758782</t>
  </si>
  <si>
    <t>ikonka_KX7512</t>
  </si>
  <si>
    <t>ALZA.CZ- Product: 1690759308</t>
  </si>
  <si>
    <t>800326</t>
  </si>
  <si>
    <t>MALL.CZ- Product: 100073311317</t>
  </si>
  <si>
    <t>ALZA.CZ- Product: 1690742245</t>
  </si>
  <si>
    <t>3053635</t>
  </si>
  <si>
    <t>ALZA.CZ- Product: 1690735103</t>
  </si>
  <si>
    <t>51782</t>
  </si>
  <si>
    <t>MIMOVRSTE.COM- Product: 100122855739</t>
  </si>
  <si>
    <t>MALL.CZ- Product: 100073279521</t>
  </si>
  <si>
    <t>803278</t>
  </si>
  <si>
    <t>MALL.CZ- Product: 100069074814</t>
  </si>
  <si>
    <t>164834</t>
  </si>
  <si>
    <t>MALL.CZ- Product: 100112566303</t>
  </si>
  <si>
    <t>316060</t>
  </si>
  <si>
    <t>ALZA.CZ- Product: 1690737200</t>
  </si>
  <si>
    <t>eurofirany_372698</t>
  </si>
  <si>
    <t>ALZA.CZ- Product: 1690717609</t>
  </si>
  <si>
    <t>ALZA.CZ- Product: 1690725390</t>
  </si>
  <si>
    <t>ALZA.CZ- Product: 1690710239</t>
  </si>
  <si>
    <t>144726</t>
  </si>
  <si>
    <t>ALZA.CZ- Product: 1690700235</t>
  </si>
  <si>
    <t>93132</t>
  </si>
  <si>
    <t>MIMOVRSTE.COM- Product: 100065395351</t>
  </si>
  <si>
    <t>45731</t>
  </si>
  <si>
    <t>MALL.CZ- Product: 100073315109</t>
  </si>
  <si>
    <t>804371</t>
  </si>
  <si>
    <t>ALZA.CZ- Product: 1690713592</t>
  </si>
  <si>
    <t>5908287240810</t>
  </si>
  <si>
    <t>ALZA.CZ- Product: 1690698164</t>
  </si>
  <si>
    <t>ikonka_KX5667</t>
  </si>
  <si>
    <t>ALZA.CZ- Product: 1690706392</t>
  </si>
  <si>
    <t>317145</t>
  </si>
  <si>
    <t>MALL.SK- Product: 100084010641</t>
  </si>
  <si>
    <t>313499</t>
  </si>
  <si>
    <t>MIMOVRSTE.COM- Product: 100072438787</t>
  </si>
  <si>
    <t>ALZA.CZ- Product: 1690415901</t>
  </si>
  <si>
    <t>aw_432301</t>
  </si>
  <si>
    <t>MIMOVRSTE.COM- Product: 100098397989</t>
  </si>
  <si>
    <t>310925</t>
  </si>
  <si>
    <t>ALZA.CZ- Product: 1690673904</t>
  </si>
  <si>
    <t>5902666610218</t>
  </si>
  <si>
    <t>MALL.CZ- Product: 100048508732</t>
  </si>
  <si>
    <t>133869</t>
  </si>
  <si>
    <t>ALZA.CZ- Product: 1690682521</t>
  </si>
  <si>
    <t>436137</t>
  </si>
  <si>
    <t>MALL.SK- Product: 100122849901</t>
  </si>
  <si>
    <t>5903456099978</t>
  </si>
  <si>
    <t>MALL.SK- Product: 100108555650</t>
  </si>
  <si>
    <t>ALZA.CZ- Product: 1690670422</t>
  </si>
  <si>
    <t>131364</t>
  </si>
  <si>
    <t>ALZA.CZ- Product: 1690671273</t>
  </si>
  <si>
    <t>171016</t>
  </si>
  <si>
    <t>ALZA.CZ- Product: 1690660130</t>
  </si>
  <si>
    <t>MALL.SK- Product: 100046858657</t>
  </si>
  <si>
    <t>ALZA.CZ- Product: 1690644521</t>
  </si>
  <si>
    <t>ALZA.CZ- Product: 1690641836</t>
  </si>
  <si>
    <t>350174</t>
  </si>
  <si>
    <t>MALL.CZ- Product: 100102993489</t>
  </si>
  <si>
    <t>MALL.SK- Product: 100059780480</t>
  </si>
  <si>
    <t>ALZA.CZ- Product: 1690644786</t>
  </si>
  <si>
    <t>313846</t>
  </si>
  <si>
    <t>ALZA.CZ- Product: 1690644909</t>
  </si>
  <si>
    <t>ALZA.CZ- Product: 1690644904</t>
  </si>
  <si>
    <t>ALZA.CZ- Product: 1690634166</t>
  </si>
  <si>
    <t>130354</t>
  </si>
  <si>
    <t>ALZA.CZ- Product: 1690634167</t>
  </si>
  <si>
    <t>319857</t>
  </si>
  <si>
    <t>MALL.CZ- Product: 100116436580</t>
  </si>
  <si>
    <t>93185</t>
  </si>
  <si>
    <t>MIMOVRSTE.COM- Product: 100066848566</t>
  </si>
  <si>
    <t>ALZA.CZ- Product: 1690615805</t>
  </si>
  <si>
    <t>ALZA.CZ- Product: 1690603902</t>
  </si>
  <si>
    <t>310236</t>
  </si>
  <si>
    <t>ALZA.CZ- Product: 1690617684</t>
  </si>
  <si>
    <t>ALZA.CZ- Product: 1690602158</t>
  </si>
  <si>
    <t>ALZA.CZ- Product: 1690602159</t>
  </si>
  <si>
    <t>MALL.SK- Product: 100092187916</t>
  </si>
  <si>
    <t>MALL.SK- Product: 100090862192</t>
  </si>
  <si>
    <t>315016</t>
  </si>
  <si>
    <t>ALZA.CZ- Product: 1690590348</t>
  </si>
  <si>
    <t>325193</t>
  </si>
  <si>
    <t>ALZA.CZ- Product: 1690587813</t>
  </si>
  <si>
    <t>48031</t>
  </si>
  <si>
    <t>MALL.CZ- Product: 100073315717</t>
  </si>
  <si>
    <t>ALZA.CZ- Product: 1690575045</t>
  </si>
  <si>
    <t>133703</t>
  </si>
  <si>
    <t>ALZA.CZ- Product: 1690587164</t>
  </si>
  <si>
    <t>3114043</t>
  </si>
  <si>
    <t>MALL.SK- Product: 100107906695</t>
  </si>
  <si>
    <t>ALZA.CZ- Product: 1690569071</t>
  </si>
  <si>
    <t>beliani_134166</t>
  </si>
  <si>
    <t>ALZA.CZ- Product: 1690566176</t>
  </si>
  <si>
    <t>ALZA.CZ- Product: 1690558058</t>
  </si>
  <si>
    <t>MALL.SK- Product: 100073261543</t>
  </si>
  <si>
    <t>MALL.SK- Product: 100090742760</t>
  </si>
  <si>
    <t>ALZA.CZ- Product: 1690539020</t>
  </si>
  <si>
    <t>800402</t>
  </si>
  <si>
    <t>ALZA.CZ- Product: 1690537481</t>
  </si>
  <si>
    <t>91180</t>
  </si>
  <si>
    <t>90680</t>
  </si>
  <si>
    <t>shumee Elektromos csónakmotor P16 36 lbs 1160 KG</t>
  </si>
  <si>
    <t>shumee VÍZCSEPEGŐCSÖLŐ 50 MÉTERES KÉSZLET</t>
  </si>
  <si>
    <t>ALZA.CZ- Product: 1690525994</t>
  </si>
  <si>
    <t>ALZA.CZ- Product: 1690524273</t>
  </si>
  <si>
    <t>5902340932292</t>
  </si>
  <si>
    <t>ALZA.CZ- Product: 1690520706</t>
  </si>
  <si>
    <t>ALZA.CZ- Product: 1690519985</t>
  </si>
  <si>
    <t>ALZA.CZ- Product: 1690476353</t>
  </si>
  <si>
    <t>ALZA.CZ- Product: 1690503291</t>
  </si>
  <si>
    <t>48648</t>
  </si>
  <si>
    <t>MALL.SK- Product: 100039714595</t>
  </si>
  <si>
    <t>ALZA.CZ- Product: 1690500900</t>
  </si>
  <si>
    <t>ALZA.CZ- Product: 1690498370</t>
  </si>
  <si>
    <t>134414</t>
  </si>
  <si>
    <t>ALZA.CZ- Product: 1690483137</t>
  </si>
  <si>
    <t>92230</t>
  </si>
  <si>
    <t>ALZA.CZ- Product: 1690481644</t>
  </si>
  <si>
    <t>338174</t>
  </si>
  <si>
    <t>ALZA.CZ- Product: 1690472878</t>
  </si>
  <si>
    <t>ALZA.CZ- Product: 1690466332</t>
  </si>
  <si>
    <t>143777</t>
  </si>
  <si>
    <t>MALL.CZ- Product: 100074555329</t>
  </si>
  <si>
    <t>350811</t>
  </si>
  <si>
    <t>MALL.CZ- Product: 100114020581</t>
  </si>
  <si>
    <t>MIMOVRSTE.COM- Product: 100065371695</t>
  </si>
  <si>
    <t>3081961</t>
  </si>
  <si>
    <t>MALL.CZ- Product: 100076111511</t>
  </si>
  <si>
    <t>ALZA.CZ- Product: 1690454371</t>
  </si>
  <si>
    <t>ALZA.CZ- Product: 1690453626</t>
  </si>
  <si>
    <t>ALZA.CZ- Product: 1690449255</t>
  </si>
  <si>
    <t>ikonka_KX7546</t>
  </si>
  <si>
    <t>ALZA.CZ- Product: 1690465798</t>
  </si>
  <si>
    <t>43012</t>
  </si>
  <si>
    <t>MIMOVRSTE.COM- Product: 100043345702</t>
  </si>
  <si>
    <t>ALZA.CZ- Product: 1690459019</t>
  </si>
  <si>
    <t>3081903</t>
  </si>
  <si>
    <t>ALZA.CZ- Product: 1690445637</t>
  </si>
  <si>
    <t>313070</t>
  </si>
  <si>
    <t>MALL.CZ- Product: 100067255195</t>
  </si>
  <si>
    <t>142322</t>
  </si>
  <si>
    <t>MIMOVRSTE.COM- Product: 100065395578</t>
  </si>
  <si>
    <t>ALZA.CZ- Product: 1690434446</t>
  </si>
  <si>
    <t>ALZA.CZ- Product: 1690429618</t>
  </si>
  <si>
    <t>ALZA.CZ- Product: 1690425068</t>
  </si>
  <si>
    <t>beliani_251470</t>
  </si>
  <si>
    <t>ALZA.CZ- Product: 1690437334</t>
  </si>
  <si>
    <t>ALZA.CZ- Product: 1690437192</t>
  </si>
  <si>
    <t>282423</t>
  </si>
  <si>
    <t>ALZA.CZ- Product: 1690411775</t>
  </si>
  <si>
    <t>91394</t>
  </si>
  <si>
    <t>MIMOVRSTE.COM- Product: 100065395369</t>
  </si>
  <si>
    <t>41912</t>
  </si>
  <si>
    <t>MALL.CZ- Product: 100073308777</t>
  </si>
  <si>
    <t>48509</t>
  </si>
  <si>
    <t>MIMOVRSTE.COM- Product: 100065402895</t>
  </si>
  <si>
    <t>ALZA.CZ- Product: 1690387414</t>
  </si>
  <si>
    <t>ALZA.CZ- Product: 1690393510</t>
  </si>
  <si>
    <t>243759</t>
  </si>
  <si>
    <t>ALZA.CZ- Product: 1690408585</t>
  </si>
  <si>
    <t>ALZA.CZ- Product: 1690360747</t>
  </si>
  <si>
    <t>5908287235205</t>
  </si>
  <si>
    <t>ALZA.CZ- Product: 1690380398</t>
  </si>
  <si>
    <t>327623</t>
  </si>
  <si>
    <t>MALL.SK- Product: 100072329481</t>
  </si>
  <si>
    <t>ALZA.CZ- Product: 1690366052</t>
  </si>
  <si>
    <t>ALZA.CZ- Product: 1690362570</t>
  </si>
  <si>
    <t>92603</t>
  </si>
  <si>
    <t>ALZA.CZ- Product: 1690358363</t>
  </si>
  <si>
    <t>ALZA.CZ- Product: 1690358169</t>
  </si>
  <si>
    <t>92232</t>
  </si>
  <si>
    <t>ALZA.CZ- Product: 1690351316</t>
  </si>
  <si>
    <t>30022</t>
  </si>
  <si>
    <t>ALZA.CZ- Product: 1690346350</t>
  </si>
  <si>
    <t>ALZA.CZ- Product: 1690337889</t>
  </si>
  <si>
    <t>92203</t>
  </si>
  <si>
    <t>ALZA.CZ- Product: 1690347797</t>
  </si>
  <si>
    <t>804553</t>
  </si>
  <si>
    <t>ALZA.CZ- Product: 1690340503</t>
  </si>
  <si>
    <t>ALZA.CZ- Product: 1690336167</t>
  </si>
  <si>
    <t>ALZA.CZ- Product: 1689701034</t>
  </si>
  <si>
    <t>MALL.CZ- Product: 100073317142</t>
  </si>
  <si>
    <t>5908287216426</t>
  </si>
  <si>
    <t>MALL.SK- Product: 100081312396</t>
  </si>
  <si>
    <t>ALZA.CZ- Product: 1690322818</t>
  </si>
  <si>
    <t>ALZA.CZ- Product: 1690320089</t>
  </si>
  <si>
    <t>ALZA.CZ- Product: 1690313583</t>
  </si>
  <si>
    <t>45750</t>
  </si>
  <si>
    <t>ALZA.CZ- Product: 1690321938</t>
  </si>
  <si>
    <t>430687</t>
  </si>
  <si>
    <t>MALL.SK- Product: 100122850020</t>
  </si>
  <si>
    <t>MALL.CZ- Product: 100080446647</t>
  </si>
  <si>
    <t>90333</t>
  </si>
  <si>
    <t>MIMOVRSTE.COM- Product: 100050132470</t>
  </si>
  <si>
    <t>801277</t>
  </si>
  <si>
    <t>MALL.CZ- Product: 100068932534</t>
  </si>
  <si>
    <t>ALZA.CZ- Product: 1690261779</t>
  </si>
  <si>
    <t>ALZA.CZ- Product: 1690303346</t>
  </si>
  <si>
    <t>ALZA.CZ- Product: 1690301764</t>
  </si>
  <si>
    <t>3052693</t>
  </si>
  <si>
    <t>ALZA.CZ- Product: 1690295789</t>
  </si>
  <si>
    <t>ALZA.CZ- Product: 1690290692</t>
  </si>
  <si>
    <t>ALZA.CZ- Product: 1690290688</t>
  </si>
  <si>
    <t>ikonka_KX7222</t>
  </si>
  <si>
    <t>ALZA.CZ- Product: 1690304128</t>
  </si>
  <si>
    <t>ALZA.CZ- Product: 1690282780</t>
  </si>
  <si>
    <t>ALZA.CZ- Product: 1690280026</t>
  </si>
  <si>
    <t>ALZA.CZ- Product: 1690278668</t>
  </si>
  <si>
    <t>ALZA.CZ- Product: 1690274332</t>
  </si>
  <si>
    <t>248484</t>
  </si>
  <si>
    <t>ALZA.CZ- Product: 1690273435</t>
  </si>
  <si>
    <t>ALZA.CZ- Product: 1690269772</t>
  </si>
  <si>
    <t>ALZA.CZ- Product: 1690269591</t>
  </si>
  <si>
    <t>314413</t>
  </si>
  <si>
    <t>ALZA.CZ- Product: 1690268855</t>
  </si>
  <si>
    <t>ALZA.CZ- Product: 1690267098</t>
  </si>
  <si>
    <t>806502</t>
  </si>
  <si>
    <t>ALZA.CZ- Product: 1690273229</t>
  </si>
  <si>
    <t>ALZA.CZ- Product: 1690276552</t>
  </si>
  <si>
    <t>804970</t>
  </si>
  <si>
    <t>MALL.SK- Product: 100059793818</t>
  </si>
  <si>
    <t>143341</t>
  </si>
  <si>
    <t>Szopa ogrodowa, 257 x 298 x 178 cm, metal, szara</t>
  </si>
  <si>
    <t>90749</t>
  </si>
  <si>
    <t>MIMOVRSTE.COM- Product: 100065399366</t>
  </si>
  <si>
    <t>MIMOVRSTE.COM- Product: 100083756772</t>
  </si>
  <si>
    <t>3063006</t>
  </si>
  <si>
    <t>MIMOVRSTE.COM- Product: 100065414838</t>
  </si>
  <si>
    <t>ALZA.CZ- Product: 1690257367</t>
  </si>
  <si>
    <t>328310</t>
  </si>
  <si>
    <t>ALZA.CZ- Product: 1690253820</t>
  </si>
  <si>
    <t>ALZA.CZ- Product: 1690249363</t>
  </si>
  <si>
    <t>ALZA.CZ- Product: 1690240440</t>
  </si>
  <si>
    <t>800445</t>
  </si>
  <si>
    <t>ALZA.CZ- Product: 1690260142</t>
  </si>
  <si>
    <t>ALZA.CZ- Product: 1682414335</t>
  </si>
  <si>
    <t>ALZA.CZ- Product: 1679224572</t>
  </si>
  <si>
    <t>819722</t>
  </si>
  <si>
    <t>Szafka nocna, kolor brązowy dąb, 40x35x70 cm</t>
  </si>
  <si>
    <t>eurofirany_371126</t>
  </si>
  <si>
    <t>MALL.CZ- Product: 100080940480</t>
  </si>
  <si>
    <t>MALL.CZ- Product: 100073314161</t>
  </si>
  <si>
    <t>ALZA.CZ- Product: 1690233090</t>
  </si>
  <si>
    <t>315983</t>
  </si>
  <si>
    <t>ALZA.CZ- Product: 1690233242</t>
  </si>
  <si>
    <t>813941</t>
  </si>
  <si>
    <t>ALZA.CZ- Product: 1690202450</t>
  </si>
  <si>
    <t>814596</t>
  </si>
  <si>
    <t>MIMOVRSTE.COM- Product: 100103366888</t>
  </si>
  <si>
    <t>813097</t>
  </si>
  <si>
    <t>ALZA.CZ- Product: 1690224285</t>
  </si>
  <si>
    <t>171502</t>
  </si>
  <si>
    <t>MALL.CZ- Product: 100083750005</t>
  </si>
  <si>
    <t>ALZA.CZ- Product: 1690222269</t>
  </si>
  <si>
    <t>5908287215177</t>
  </si>
  <si>
    <t>MIMOVRSTE.COM- Product: 100052008631</t>
  </si>
  <si>
    <t>MALL.SK- Product: 100059786698</t>
  </si>
  <si>
    <t>ikonka_KX7442</t>
  </si>
  <si>
    <t>MALL.SK- Product: 100090861718</t>
  </si>
  <si>
    <t>815341</t>
  </si>
  <si>
    <t>ALZA.CZ- Product: 1690202587</t>
  </si>
  <si>
    <t>42287</t>
  </si>
  <si>
    <t>MIMOVRSTE.COM- Product: 100043345316</t>
  </si>
  <si>
    <t>430395</t>
  </si>
  <si>
    <t>MIMOVRSTE.COM- Product: 100122854352</t>
  </si>
  <si>
    <t>ALZA.CZ- Product: 1690190774</t>
  </si>
  <si>
    <t>5908287233362</t>
  </si>
  <si>
    <t>ALZA.CZ- Product: 1690188686</t>
  </si>
  <si>
    <t>ALZA.CZ- Product: 1690195675</t>
  </si>
  <si>
    <t>ALZA.CZ- Product: 1690202118</t>
  </si>
  <si>
    <t>337617</t>
  </si>
  <si>
    <t>ALZA.CZ- Product: 1690180389</t>
  </si>
  <si>
    <t>ALZA.CZ- Product: 1690202117</t>
  </si>
  <si>
    <t>ALZA.CZ- Product: 1690185441</t>
  </si>
  <si>
    <t>409355</t>
  </si>
  <si>
    <t>MALL.CZ- Product: 100073315755</t>
  </si>
  <si>
    <t>MIMOVRSTE.COM- Product: 100065403791</t>
  </si>
  <si>
    <t>140340</t>
  </si>
  <si>
    <t>MIMOVRSTE.COM- Product: 100065405986</t>
  </si>
  <si>
    <t>MALL.SK- Product: 100066813271</t>
  </si>
  <si>
    <t>ALZA.CZ- Product: 1690175968</t>
  </si>
  <si>
    <t>ALZA.CZ- Product: 1690161394</t>
  </si>
  <si>
    <t>5908287215085</t>
  </si>
  <si>
    <t>ALZA.CZ- Product: 1690157375</t>
  </si>
  <si>
    <t>ALZA.CZ- Product: 1690159556</t>
  </si>
  <si>
    <t>3072962</t>
  </si>
  <si>
    <t>ALZA.CZ- Product: 1690156308</t>
  </si>
  <si>
    <t>ALZA.CZ- Product: 1690140535</t>
  </si>
  <si>
    <t>805832</t>
  </si>
  <si>
    <t>ALZA.CZ- Product: 1690142384</t>
  </si>
  <si>
    <t>92732</t>
  </si>
  <si>
    <t>Moskitiera na drzwi, brązowa, 120 x 240 cm</t>
  </si>
  <si>
    <t>42166</t>
  </si>
  <si>
    <t>Ławka ogrodowa, 100 cm, odlewane aluminium, zielona</t>
  </si>
  <si>
    <t>o_GPTRAB14</t>
  </si>
  <si>
    <t>MALL.CZ- Product: 100103163595</t>
  </si>
  <si>
    <t>ikonka_KX9942_2</t>
  </si>
  <si>
    <t>ALZA.CZ- Product: 1690116402</t>
  </si>
  <si>
    <t>ALZA.CZ- Product: 1690125900</t>
  </si>
  <si>
    <t>ALZA.CZ- Product: 1690124376</t>
  </si>
  <si>
    <t>312274</t>
  </si>
  <si>
    <t>MALL.SK- Product: 100052961709</t>
  </si>
  <si>
    <t>283282</t>
  </si>
  <si>
    <t>ALZA.CZ- Product: 1689829721</t>
  </si>
  <si>
    <t>152902</t>
  </si>
  <si>
    <t>MALL.SK- Product: 100112206327</t>
  </si>
  <si>
    <t>ALZA.CZ- Product: 1690126568</t>
  </si>
  <si>
    <t>164242</t>
  </si>
  <si>
    <t>MALL.CZ- Product: 100112566664</t>
  </si>
  <si>
    <t>MALL.CZ- Product: 100073313845</t>
  </si>
  <si>
    <t>MALL.CZ- Product: 100067126817</t>
  </si>
  <si>
    <t>beliani_95225</t>
  </si>
  <si>
    <t>ALZA.CZ- Product: 1690090672</t>
  </si>
  <si>
    <t>beliani_301384</t>
  </si>
  <si>
    <t>ALZA.CZ- Product: 1682384925</t>
  </si>
  <si>
    <t>91011</t>
  </si>
  <si>
    <t>MALL.SK- Product: 100030640889</t>
  </si>
  <si>
    <t>aw_426163</t>
  </si>
  <si>
    <t>MALL.SK- Product: 100080264144</t>
  </si>
  <si>
    <t>ALZA.CZ- Product: 1690124453</t>
  </si>
  <si>
    <t>ALZA.CZ- Product: 1690111148</t>
  </si>
  <si>
    <t>ALZA.CZ- Product: 1690110384</t>
  </si>
  <si>
    <t>809464</t>
  </si>
  <si>
    <t>aw_502309</t>
  </si>
  <si>
    <t>MALL.SK- Product: 100080265019</t>
  </si>
  <si>
    <t>ALZA.CZ- Product: 1690092702</t>
  </si>
  <si>
    <t>ALZA.CZ- Product: 1690090337</t>
  </si>
  <si>
    <t>45969</t>
  </si>
  <si>
    <t>ALZA.CZ- Product: 1690079196</t>
  </si>
  <si>
    <t>808621</t>
  </si>
  <si>
    <t>ALZA.CZ- Product: 1689515129</t>
  </si>
  <si>
    <t>314197</t>
  </si>
  <si>
    <t>ALZA.CZ- Product: 1687666986</t>
  </si>
  <si>
    <t>282807</t>
  </si>
  <si>
    <t>ALZA.CZ- Product: 1690086165</t>
  </si>
  <si>
    <t>ALZA.CZ- Product: 1690080408</t>
  </si>
  <si>
    <t>barbecook_223.5915.000</t>
  </si>
  <si>
    <t>MIMOVRSTE.COM- Product: 100085276378</t>
  </si>
  <si>
    <t>41180</t>
  </si>
  <si>
    <t>MIMOVRSTE.COM- Product: 100065423980</t>
  </si>
  <si>
    <t>813991</t>
  </si>
  <si>
    <t>MIMOVRSTE.COM- Product: 100108313061</t>
  </si>
  <si>
    <t>3155819</t>
  </si>
  <si>
    <t>MIMOVRSTE.COM- Product: 100118188208</t>
  </si>
  <si>
    <t>unimet_1000001692814</t>
  </si>
  <si>
    <t>MIMOVRSTE.COM- Product: 100101779571</t>
  </si>
  <si>
    <t>332943</t>
  </si>
  <si>
    <t>MIMOVRSTE.COM- Product: 100104793302</t>
  </si>
  <si>
    <t>312374</t>
  </si>
  <si>
    <t>MIMOVRSTE.COM- Product: 100066823154</t>
  </si>
  <si>
    <t>288010</t>
  </si>
  <si>
    <t>MIMOVRSTE.COM- Product: 100055113000</t>
  </si>
  <si>
    <t>ALZA.CZ- Product: 1690067662</t>
  </si>
  <si>
    <t>170609</t>
  </si>
  <si>
    <t>MIMOVRSTE.COM- Product: 100039368705</t>
  </si>
  <si>
    <t>90317</t>
  </si>
  <si>
    <t>MIMOVRSTE.COM- Product: 100039371173</t>
  </si>
  <si>
    <t>319193</t>
  </si>
  <si>
    <t>MIMOVRSTE.COM- Product: 100104801463</t>
  </si>
  <si>
    <t>ALZA.CZ- Product: 1690076095</t>
  </si>
  <si>
    <t>48530</t>
  </si>
  <si>
    <t>MIMOVRSTE.COM- Product: 100039366440</t>
  </si>
  <si>
    <t>41638</t>
  </si>
  <si>
    <t>MIMOVRSTE.COM- Product: 100051808102</t>
  </si>
  <si>
    <t>ALZA.CZ- Product: 1690069215</t>
  </si>
  <si>
    <t>ALZA.CZ- Product: 1690069030</t>
  </si>
  <si>
    <t>ALZA.CZ- Product: 1690078801</t>
  </si>
  <si>
    <t>MIMOVRSTE.COM- Product: 100043323326</t>
  </si>
  <si>
    <t>242872</t>
  </si>
  <si>
    <t>ALZA.CZ- Product: 1690066142</t>
  </si>
  <si>
    <t>45960</t>
  </si>
  <si>
    <t>ALZA.CZ- Product: 1689599820</t>
  </si>
  <si>
    <t>aw_440551</t>
  </si>
  <si>
    <t>MIMOVRSTE.COM- Product: 100087199003</t>
  </si>
  <si>
    <t>43710</t>
  </si>
  <si>
    <t>ALZA.CZ- Product: 1689327273</t>
  </si>
  <si>
    <t>5906716922108</t>
  </si>
  <si>
    <t>MIMOVRSTE.COM- Product: 100108561150</t>
  </si>
  <si>
    <t>ALZA.CZ- Product: 1690046140</t>
  </si>
  <si>
    <t>MALL.CZ- Product: 100056483544</t>
  </si>
  <si>
    <t>805985</t>
  </si>
  <si>
    <t>ALZA.CZ- Product: 1682590329</t>
  </si>
  <si>
    <t>311423</t>
  </si>
  <si>
    <t>MALL.CZ- Product: 100073301563</t>
  </si>
  <si>
    <t>ALZA.CZ- Product: 1690044048</t>
  </si>
  <si>
    <t>ALZA.CZ- Product: 1690022060</t>
  </si>
  <si>
    <t>325205</t>
  </si>
  <si>
    <t>ALZA.CZ- Product: 1690036787</t>
  </si>
  <si>
    <t>337656</t>
  </si>
  <si>
    <t>ALZA.CZ- Product: 1682452175</t>
  </si>
  <si>
    <t>148908</t>
  </si>
  <si>
    <t>MALL.CZ- Product: 100067249601</t>
  </si>
  <si>
    <t>45461</t>
  </si>
  <si>
    <t>MALL.SK- Product: 100059778117</t>
  </si>
  <si>
    <t>ALZA.CZ- Product: 1690014313</t>
  </si>
  <si>
    <t>ALZA.CZ- Product: 1690021709</t>
  </si>
  <si>
    <t>ALZA.CZ- Product: 1688036764</t>
  </si>
  <si>
    <t>lean_6941607331750</t>
  </si>
  <si>
    <t>ALZA.CZ- Product: 1690008908</t>
  </si>
  <si>
    <t>45098</t>
  </si>
  <si>
    <t>ALZA.CZ- Product: 1689992927</t>
  </si>
  <si>
    <t>MALL.SK- Product: 100124889495</t>
  </si>
  <si>
    <t>162146</t>
  </si>
  <si>
    <t>MALL.SK- Product: 100124889559</t>
  </si>
  <si>
    <t>Fernity_211855</t>
  </si>
  <si>
    <t>MALL.SK- Product: 100124890181</t>
  </si>
  <si>
    <t>142169</t>
  </si>
  <si>
    <t>MALL.SK- Product: 100059790149</t>
  </si>
  <si>
    <t>343133</t>
  </si>
  <si>
    <t>ALZA.CZ- Product: 1683198341</t>
  </si>
  <si>
    <t>ALZA.CZ- Product: 1689983092</t>
  </si>
  <si>
    <t>243044</t>
  </si>
  <si>
    <t>MIMOVRSTE.COM- Product: 100043325005</t>
  </si>
  <si>
    <t>342744</t>
  </si>
  <si>
    <t>ALZA.CZ- Product: 1689842825</t>
  </si>
  <si>
    <t>ikonka_KX6160</t>
  </si>
  <si>
    <t>ALZA.CZ- Product: 1683059447</t>
  </si>
  <si>
    <t>283653</t>
  </si>
  <si>
    <t>ALZA.CZ- Product: 1689832684</t>
  </si>
  <si>
    <t>ALZA.CZ- Product: 1689835591</t>
  </si>
  <si>
    <t>42339</t>
  </si>
  <si>
    <t>ALZA.CZ- Product: 1689823342</t>
  </si>
  <si>
    <t>805815</t>
  </si>
  <si>
    <t>42280</t>
  </si>
  <si>
    <t>MALL.SK- Product: 100059777714</t>
  </si>
  <si>
    <t>MALL.CZ- Product: 100067250922</t>
  </si>
  <si>
    <t>144767</t>
  </si>
  <si>
    <t>MIMOVRSTE.COM- Product: 100065422210</t>
  </si>
  <si>
    <t>MALL.SK- Product: 100030646626</t>
  </si>
  <si>
    <t>MALL.SK- Product: 100028943418</t>
  </si>
  <si>
    <t>423981</t>
  </si>
  <si>
    <t>MALL.SK- Product: 100030727541</t>
  </si>
  <si>
    <t>42278</t>
  </si>
  <si>
    <t>MALL.SK- Product: 100028935205</t>
  </si>
  <si>
    <t>vidapl_80353</t>
  </si>
  <si>
    <t>MIMOVRSTE.COM- Product: 100079421797</t>
  </si>
  <si>
    <t>158831</t>
  </si>
  <si>
    <t>MALL.CZ- Product: 100112561719</t>
  </si>
  <si>
    <t>MALL.CZ- Product: 100073315268</t>
  </si>
  <si>
    <t>MALL.CZ- Product: 100081390732</t>
  </si>
  <si>
    <t>313304</t>
  </si>
  <si>
    <t>MALL.SK- Product: 100059747015</t>
  </si>
  <si>
    <t>350273</t>
  </si>
  <si>
    <t>ALZA.CZ- Product: 1689818966</t>
  </si>
  <si>
    <t>ALZA.CZ- Product: 1689815910</t>
  </si>
  <si>
    <t>807217</t>
  </si>
  <si>
    <t>ALZA.CZ- Product: 1689790661</t>
  </si>
  <si>
    <t>ALZA.CZ- Product: 1689801049</t>
  </si>
  <si>
    <t>325190</t>
  </si>
  <si>
    <t>ALZA.CZ- Product: 1689793867</t>
  </si>
  <si>
    <t>813020</t>
  </si>
  <si>
    <t>ALZA.CZ- Product: 1689817170</t>
  </si>
  <si>
    <t>ALZA.CZ- Product: 1689818876</t>
  </si>
  <si>
    <t>313307</t>
  </si>
  <si>
    <t>MALL.SK- Product: 100052958116</t>
  </si>
  <si>
    <t>171500</t>
  </si>
  <si>
    <t>403687</t>
  </si>
  <si>
    <t>MALL.SK- Product: 100059777972</t>
  </si>
  <si>
    <t>ALZA.CZ- Product: 1689790601</t>
  </si>
  <si>
    <t>5902340935712</t>
  </si>
  <si>
    <t>ALZA.CZ- Product: 1689786892</t>
  </si>
  <si>
    <t>323895</t>
  </si>
  <si>
    <t>ALZA.CZ- Product: 1689785588</t>
  </si>
  <si>
    <t>5908287214248</t>
  </si>
  <si>
    <t>MALL.SK- Product: 100046863609</t>
  </si>
  <si>
    <t>ikonka_KX5796_1</t>
  </si>
  <si>
    <t>ALZA.CZ- Product: 1689778944</t>
  </si>
  <si>
    <t>ALZA.CZ- Product: 1689777807</t>
  </si>
  <si>
    <t>289567</t>
  </si>
  <si>
    <t>337077</t>
  </si>
  <si>
    <t>363334</t>
  </si>
  <si>
    <t>MALL.CZ- Product: 100121088187</t>
  </si>
  <si>
    <t>350202</t>
  </si>
  <si>
    <t>MALL.SK- Product: 100104787368</t>
  </si>
  <si>
    <t>135096</t>
  </si>
  <si>
    <t>MALL.CZ- Product: 100073276460</t>
  </si>
  <si>
    <t>ALZA.CZ- Product: 1689772177</t>
  </si>
  <si>
    <t>310337</t>
  </si>
  <si>
    <t>ALZA.CZ- Product: 1689753768</t>
  </si>
  <si>
    <t>90676</t>
  </si>
  <si>
    <t>ALZA.CZ- Product: 1689750538</t>
  </si>
  <si>
    <t>5908287212244</t>
  </si>
  <si>
    <t>ALZA.CZ- Product: 1689762580</t>
  </si>
  <si>
    <t>beliani_118679</t>
  </si>
  <si>
    <t>ALZA.CZ- Product: 1683140887</t>
  </si>
  <si>
    <t>342242</t>
  </si>
  <si>
    <t>ALZA.CZ- Product: 1689747748</t>
  </si>
  <si>
    <t>242174</t>
  </si>
  <si>
    <t>ALZA.CZ- Product: 1689746950</t>
  </si>
  <si>
    <t>ALZA.CZ- Product: 1689754839</t>
  </si>
  <si>
    <t>ALZA.CZ- Product: 1689742070</t>
  </si>
  <si>
    <t>149649</t>
  </si>
  <si>
    <t>MALL.CZ- Product: 100074356695</t>
  </si>
  <si>
    <t>ALZA.CZ- Product: 1689744868</t>
  </si>
  <si>
    <t>283165</t>
  </si>
  <si>
    <t>ALZA.CZ- Product: 1689739959</t>
  </si>
  <si>
    <t>803315</t>
  </si>
  <si>
    <t>ALZA.CZ- Product: 1689734462</t>
  </si>
  <si>
    <t>ALZA.CZ- Product: 1689733808</t>
  </si>
  <si>
    <t>318324</t>
  </si>
  <si>
    <t>MIMOVRSTE.COM- Product: 100089806825</t>
  </si>
  <si>
    <t>CH_56ebeea3c1b6111-0.60x1.00</t>
  </si>
  <si>
    <t>MIMOVRSTE.COM- Product: 100086608286</t>
  </si>
  <si>
    <t>ikonka_KX5990</t>
  </si>
  <si>
    <t>ALZA.CZ- Product: 1689725579</t>
  </si>
  <si>
    <t>813470</t>
  </si>
  <si>
    <t>ALZA.CZ- Product: 1689721409</t>
  </si>
  <si>
    <t>40519</t>
  </si>
  <si>
    <t>MIMOVRSTE.COM- Product: 100057100943</t>
  </si>
  <si>
    <t>813770</t>
  </si>
  <si>
    <t>ALZA.CZ- Product: 1689695739</t>
  </si>
  <si>
    <t>314238</t>
  </si>
  <si>
    <t>ALZA.CZ- Product: 1689711256</t>
  </si>
  <si>
    <t>245581</t>
  </si>
  <si>
    <t>ALZA.CZ- Product: 1689709735</t>
  </si>
  <si>
    <t>ALZA.CZ- Product: 1689709798</t>
  </si>
  <si>
    <t>ALZA.CZ- Product: 1689700265</t>
  </si>
  <si>
    <t>ALZA.CZ- Product: 1689695564</t>
  </si>
  <si>
    <t>ALZA.CZ- Product: 1689695999</t>
  </si>
  <si>
    <t>ikonka_KX6010</t>
  </si>
  <si>
    <t>ALZA.CZ- Product: 1689679135</t>
  </si>
  <si>
    <t>MIMOVRSTE.COM- Product: 100043348467</t>
  </si>
  <si>
    <t>ALZA.CZ- Product: 1689687328</t>
  </si>
  <si>
    <t>170541</t>
  </si>
  <si>
    <t>ALZA.CZ- Product: 1689682575</t>
  </si>
  <si>
    <t>411417</t>
  </si>
  <si>
    <t>MALL.SK- Product: 100122849322</t>
  </si>
  <si>
    <t>436126</t>
  </si>
  <si>
    <t>MALL.SK- Product: 100122847696</t>
  </si>
  <si>
    <t>145816</t>
  </si>
  <si>
    <t>ALZA.CZ- Product: 1689682104</t>
  </si>
  <si>
    <t>ALZA.CZ- Product: 1689684498</t>
  </si>
  <si>
    <t>ALZA.CZ- Product: 1689681297</t>
  </si>
  <si>
    <t>146487</t>
  </si>
  <si>
    <t>ALZA.CZ- Product: 1689667773</t>
  </si>
  <si>
    <t>90687</t>
  </si>
  <si>
    <t>244924</t>
  </si>
  <si>
    <t>MALL.CZ- Product: 100073293677</t>
  </si>
  <si>
    <t>Stema_5903917401258</t>
  </si>
  <si>
    <t>ALZA.CZ- Product: 1689664079</t>
  </si>
  <si>
    <t>140227</t>
  </si>
  <si>
    <t>ALZA.CZ- Product: 1689658142</t>
  </si>
  <si>
    <t>135139</t>
  </si>
  <si>
    <t>ALZA.CZ- Product: 1689648037</t>
  </si>
  <si>
    <t>ALZA.CZ- Product: 1689638332</t>
  </si>
  <si>
    <t>246433</t>
  </si>
  <si>
    <t>ALZA.CZ- Product: 1689638870</t>
  </si>
  <si>
    <t>45086</t>
  </si>
  <si>
    <t>MALL.SK- Product: 100059785306</t>
  </si>
  <si>
    <t>MIMOVRSTE.COM- Product: 100072443683</t>
  </si>
  <si>
    <t>MIMOVRSTE.COM- Product: 100043349981</t>
  </si>
  <si>
    <t>ALZA.CZ- Product: 1689633994</t>
  </si>
  <si>
    <t>145863</t>
  </si>
  <si>
    <t>ALZA.CZ- Product: 1689634443</t>
  </si>
  <si>
    <t>ALZA.CZ- Product: 1689615969</t>
  </si>
  <si>
    <t>ALZA.CZ- Product: 1689615264</t>
  </si>
  <si>
    <t>47329</t>
  </si>
  <si>
    <t>ALZA.CZ- Product: 1689617297</t>
  </si>
  <si>
    <t>135230</t>
  </si>
  <si>
    <t>ALZA.CZ- Product: 1689618816</t>
  </si>
  <si>
    <t>ALZA.CZ- Product: 1689601547</t>
  </si>
  <si>
    <t>90752</t>
  </si>
  <si>
    <t>MIMOVRSTE.COM- Product: 100058003983</t>
  </si>
  <si>
    <t>ALZA.CZ- Product: 1689595608</t>
  </si>
  <si>
    <t>ALZA.CZ- Product: 1689588306</t>
  </si>
  <si>
    <t>814808</t>
  </si>
  <si>
    <t>ALZA.CZ- Product: 1689579955</t>
  </si>
  <si>
    <t>ALZA.CZ- Product: 1689549397</t>
  </si>
  <si>
    <t>ALZA.CZ- Product: 1685905637</t>
  </si>
  <si>
    <t>MALL.CZ- Product: 100058278711</t>
  </si>
  <si>
    <t>ALZA.CZ- Product: 1689569748</t>
  </si>
  <si>
    <t>ALZA.CZ- Product: 1689561409</t>
  </si>
  <si>
    <t>147818</t>
  </si>
  <si>
    <t>MIMOVRSTE.COM- Product: 100065412113</t>
  </si>
  <si>
    <t>ALZA.CZ- Product: 1689528325</t>
  </si>
  <si>
    <t>ALZA.CZ- Product: 1689543085</t>
  </si>
  <si>
    <t>42296</t>
  </si>
  <si>
    <t>ALZA.CZ- Product: 1689532645</t>
  </si>
  <si>
    <t>ALZA.CZ- Product: 1689518957</t>
  </si>
  <si>
    <t>284572</t>
  </si>
  <si>
    <t>ALZA.CZ- Product: 1689520420</t>
  </si>
  <si>
    <t>ALZA.CZ- Product: 1689562693</t>
  </si>
  <si>
    <t>ALZA.CZ- Product: 1689547277</t>
  </si>
  <si>
    <t>ALZA.CZ- Product: 1689548103</t>
  </si>
  <si>
    <t>41577</t>
  </si>
  <si>
    <t>MALL.CZ- Product: 100073313633</t>
  </si>
  <si>
    <t>aw_695153</t>
  </si>
  <si>
    <t>MALL.CZ- Product: 100095900268</t>
  </si>
  <si>
    <t>48043</t>
  </si>
  <si>
    <t>MIMOVRSTE.COM- Product: 100065404209</t>
  </si>
  <si>
    <t>ALZA.CZ- Product: 1689511800</t>
  </si>
  <si>
    <t>ALZA.CZ- Product: 1689531752</t>
  </si>
  <si>
    <t>ALZA.CZ- Product: 1689489665</t>
  </si>
  <si>
    <t>beliani_250295</t>
  </si>
  <si>
    <t>ALZA.CZ- Product: 1689509816</t>
  </si>
  <si>
    <t>ALZA.CZ- Product: 1689513297</t>
  </si>
  <si>
    <t>ALZA.CZ- Product: 1682426094</t>
  </si>
  <si>
    <t>327418</t>
  </si>
  <si>
    <t>MIMOVRSTE.COM- Product: 100104800399</t>
  </si>
  <si>
    <t>ALZA.CZ- Product: 1689460120</t>
  </si>
  <si>
    <t>5908287231269</t>
  </si>
  <si>
    <t>ALZA.CZ- Product: 1689480213</t>
  </si>
  <si>
    <t>ALZA.CZ- Product: 1689477606</t>
  </si>
  <si>
    <t>275930</t>
  </si>
  <si>
    <t>ALZA.CZ- Product: 1689470349</t>
  </si>
  <si>
    <t>ALZA.CZ- Product: 1689451704</t>
  </si>
  <si>
    <t>MALL.CZ- Product: 100112562082</t>
  </si>
  <si>
    <t>ALZA.CZ- Product: 1689258404</t>
  </si>
  <si>
    <t>311163</t>
  </si>
  <si>
    <t>MIMOVRSTE.COM- Product: 100052267951</t>
  </si>
  <si>
    <t>barbecook_223.0050.001</t>
  </si>
  <si>
    <t>MIMOVRSTE.COM- Product: 100085274101</t>
  </si>
  <si>
    <t>ALZA.CZ- Product: 1689450011</t>
  </si>
  <si>
    <t>319705</t>
  </si>
  <si>
    <t>MIMOVRSTE.COM- Product: 100114735599</t>
  </si>
  <si>
    <t>802850</t>
  </si>
  <si>
    <t>ALZA.CZ- Product: 1689440715</t>
  </si>
  <si>
    <t>ALZA.CZ- Product: 1689441139</t>
  </si>
  <si>
    <t>285244</t>
  </si>
  <si>
    <t>MALL.CZ- Product: 100073284425</t>
  </si>
  <si>
    <t>44245</t>
  </si>
  <si>
    <t>MIMOVRSTE.COM- Product: 100065413068</t>
  </si>
  <si>
    <t>ALZA.CZ- Product: 1689436094</t>
  </si>
  <si>
    <t>41702</t>
  </si>
  <si>
    <t>MALL.SK- Product: 100031210904</t>
  </si>
  <si>
    <t>ALZA.CZ- Product: 1689414077</t>
  </si>
  <si>
    <t>ALZA.CZ- Product: 1689400794</t>
  </si>
  <si>
    <t>MALL.CZ- Product: 100073310033</t>
  </si>
  <si>
    <t>5908287216297</t>
  </si>
  <si>
    <t>MALL.SK- Product: 100081312019</t>
  </si>
  <si>
    <t>202643</t>
  </si>
  <si>
    <t>MALL.CZ- Product: 100112566526</t>
  </si>
  <si>
    <t>318541</t>
  </si>
  <si>
    <t>MALL.SK- Product: 100090743227</t>
  </si>
  <si>
    <t>adler_AD_3049</t>
  </si>
  <si>
    <t>MALL.SK- Product: 100123021888</t>
  </si>
  <si>
    <t>Rama łóżka, biała, metalowa, 120 x 200 cm</t>
  </si>
  <si>
    <t>ALZA.CZ- Product: 1689392520</t>
  </si>
  <si>
    <t>MALL.SK- Product: 100030101513</t>
  </si>
  <si>
    <t>MIMOVRSTE.COM- Product: 100052903326</t>
  </si>
  <si>
    <t>ALZA.CZ- Product: 1689387291</t>
  </si>
  <si>
    <t>ALZA.CZ- Product: 1689399752</t>
  </si>
  <si>
    <t>810350</t>
  </si>
  <si>
    <t>ALZA.CZ- Product: 1689414386</t>
  </si>
  <si>
    <t>ALZA.CZ- Product: 1689415087</t>
  </si>
  <si>
    <t>ALZA.CZ- Product: 1689364666</t>
  </si>
  <si>
    <t>ALZA.CZ- Product: 1689387282</t>
  </si>
  <si>
    <t>ALZA.CZ- Product: 1689357883</t>
  </si>
  <si>
    <t>314933</t>
  </si>
  <si>
    <t>ALZA.CZ- Product: 1689361166</t>
  </si>
  <si>
    <t>ALZA.CZ- Product: 1689369598</t>
  </si>
  <si>
    <t>ALZA.CZ- Product: 1689348689</t>
  </si>
  <si>
    <t>MALL.SK- Product: 100059742960</t>
  </si>
  <si>
    <t>318234</t>
  </si>
  <si>
    <t>MALL.SK- Product: 100095713327</t>
  </si>
  <si>
    <t>ALZA.CZ- Product: 1689341778</t>
  </si>
  <si>
    <t>47786</t>
  </si>
  <si>
    <t>ALZA.CZ- Product: 1689347860</t>
  </si>
  <si>
    <t>ALZA.CZ- Product: 1689328541</t>
  </si>
  <si>
    <t>ALZA.CZ- Product: 1689325778</t>
  </si>
  <si>
    <t>Kokiska_69291</t>
  </si>
  <si>
    <t>MALL.CZ- Product: 100067969345</t>
  </si>
  <si>
    <t>134433</t>
  </si>
  <si>
    <t>ALZA.CZ- Product: 1689295694</t>
  </si>
  <si>
    <t>286324</t>
  </si>
  <si>
    <t>ALZA.CZ- Product: 1689299815</t>
  </si>
  <si>
    <t>ALZA.CZ- Product: 1689311671</t>
  </si>
  <si>
    <t>5908287274990</t>
  </si>
  <si>
    <t>ALZA.CZ- Product: 1689317431</t>
  </si>
  <si>
    <t>ALZA.CZ- Product: 1689319889</t>
  </si>
  <si>
    <t>47000</t>
  </si>
  <si>
    <t>ALZA.CZ- Product: 1689316206</t>
  </si>
  <si>
    <t>ikonka_KX6824</t>
  </si>
  <si>
    <t>MALL.SK- Product: 100090862479</t>
  </si>
  <si>
    <t>ALZA.CZ- Product: 1689300954</t>
  </si>
  <si>
    <t>ALZA.CZ- Product: 1689294532</t>
  </si>
  <si>
    <t>ALZA.CZ- Product: 1689271495</t>
  </si>
  <si>
    <t>3065914</t>
  </si>
  <si>
    <t>MALL.SK- Product: 100066053695</t>
  </si>
  <si>
    <t>142832</t>
  </si>
  <si>
    <t>MALL.SK- Product: 100059606992</t>
  </si>
  <si>
    <t>310786</t>
  </si>
  <si>
    <t>MIMOVRSTE.COM- Product: 100062569099</t>
  </si>
  <si>
    <t>3051237</t>
  </si>
  <si>
    <t>ALZA.CZ- Product: 1689259786</t>
  </si>
  <si>
    <t>322161</t>
  </si>
  <si>
    <t>ALZA.CZ- Product: 1689261528</t>
  </si>
  <si>
    <t>ALZA.CZ- Product: 1689250986</t>
  </si>
  <si>
    <t>325191</t>
  </si>
  <si>
    <t>ALZA.CZ- Product: 1689192480</t>
  </si>
  <si>
    <t>339010</t>
  </si>
  <si>
    <t>92541</t>
  </si>
  <si>
    <t>shumee Intex úszó hálós nyugágy 163 x 104 cm</t>
  </si>
  <si>
    <t>51397</t>
  </si>
  <si>
    <t>shumee vetítővászon 120" 16:9</t>
  </si>
  <si>
    <t>170653</t>
  </si>
  <si>
    <t>shumee 3 rekeszes tömör fenyőfa tojófészek 72 x 33 x 54 cm</t>
  </si>
  <si>
    <t>311127</t>
  </si>
  <si>
    <t>MIMOVRSTE.COM- Product: 100065417569</t>
  </si>
  <si>
    <t>ALZA.CZ- Product: 1689237657</t>
  </si>
  <si>
    <t>ALZA.CZ- Product: 1689222372</t>
  </si>
  <si>
    <t>ALZA.CZ- Product: 1689221525</t>
  </si>
  <si>
    <t>ALZA.CZ- Product: 1689221459</t>
  </si>
  <si>
    <t>Płytki tarasowe, 30 x 30 cm, drewno akacjowe, pionowy wzór</t>
  </si>
  <si>
    <t>93523</t>
  </si>
  <si>
    <t>MALL.CZ- Product: 100095710142</t>
  </si>
  <si>
    <t>5902666611383</t>
  </si>
  <si>
    <t>MALL.SK- Product: 100066813106</t>
  </si>
  <si>
    <t>ALZA.CZ- Product: 1689230662</t>
  </si>
  <si>
    <t>ALZA.CZ- Product: 1689217412</t>
  </si>
  <si>
    <t>ALZA.CZ- Product: 1689214241</t>
  </si>
  <si>
    <t>ALZA.CZ- Product: 1689199977</t>
  </si>
  <si>
    <t>130369</t>
  </si>
  <si>
    <t>ALZA.CZ- Product: 1689195338</t>
  </si>
  <si>
    <t>aw_674282</t>
  </si>
  <si>
    <t>MALL.SK- Product: 100085501496</t>
  </si>
  <si>
    <t>803002</t>
  </si>
  <si>
    <t>ALZA.CZ- Product: 1689192310</t>
  </si>
  <si>
    <t>244271</t>
  </si>
  <si>
    <t>MIMOVRSTE.COM- Product: 100049175838</t>
  </si>
  <si>
    <t>ALZA.CZ- Product: 1689185768</t>
  </si>
  <si>
    <t>317884</t>
  </si>
  <si>
    <t>ALZA.CZ- Product: 1689157554</t>
  </si>
  <si>
    <t>MALL.SK- Product: 100030100495</t>
  </si>
  <si>
    <t>429131</t>
  </si>
  <si>
    <t>MALL.CZ- Product: 100073309115</t>
  </si>
  <si>
    <t>MIMOVRSTE.COM- Product: 100050132164</t>
  </si>
  <si>
    <t>Lustro łazienkowe z LED, czujnikiem dotyku i zegar</t>
  </si>
  <si>
    <t>332891</t>
  </si>
  <si>
    <t>MIMOVRSTE.COM- Product: 100073259370</t>
  </si>
  <si>
    <t>802572</t>
  </si>
  <si>
    <t>ALZA.CZ- Product: 1689166249</t>
  </si>
  <si>
    <t>802567</t>
  </si>
  <si>
    <t>ALZA.CZ- Product: 1689145692</t>
  </si>
  <si>
    <t>MIMOVRSTE.COM- Product: 100055999892</t>
  </si>
  <si>
    <t>131425</t>
  </si>
  <si>
    <t>MALL.CZ- Product: 100073270791</t>
  </si>
  <si>
    <t>ALZA.CZ- Product: 1689104634</t>
  </si>
  <si>
    <t>ALZA.CZ- Product: 1689133862</t>
  </si>
  <si>
    <t>MIMOVRSTE.COM- Product: 100094985130</t>
  </si>
  <si>
    <t>51394</t>
  </si>
  <si>
    <t>MALL.SK- Product: 100045713077</t>
  </si>
  <si>
    <t>240670</t>
  </si>
  <si>
    <t>MALL.CZ- Product: 100019147957</t>
  </si>
  <si>
    <t>47975</t>
  </si>
  <si>
    <t>MALL.CZ- Product: 100073315698</t>
  </si>
  <si>
    <t>51521</t>
  </si>
  <si>
    <t>MIMOVRSTE.COM- Product: 100065354827</t>
  </si>
  <si>
    <t>MALL.CZ- Product: 100093927356</t>
  </si>
  <si>
    <t>MALL.CZ- Product: 100073276749</t>
  </si>
  <si>
    <t>135201</t>
  </si>
  <si>
    <t>ALZA.CZ- Product: 1689128846</t>
  </si>
  <si>
    <t>ALZA.CZ- Product: 1689095204</t>
  </si>
  <si>
    <t>ALZA.CZ- Product: 1689107539</t>
  </si>
  <si>
    <t>5908287213562</t>
  </si>
  <si>
    <t>ALZA.CZ- Product: 1689107466</t>
  </si>
  <si>
    <t>ALZA.CZ- Product: 1689103679</t>
  </si>
  <si>
    <t>unimet_5908235757841</t>
  </si>
  <si>
    <t>MALL.CZ- Product: 100100952524</t>
  </si>
  <si>
    <t>3098434</t>
  </si>
  <si>
    <t>MALL.CZ- Product: 100093177969</t>
  </si>
  <si>
    <t>141969</t>
  </si>
  <si>
    <t>MIMOVRSTE.COM- Product: 100065395704</t>
  </si>
  <si>
    <t>ikonka_KX6184</t>
  </si>
  <si>
    <t>MALL.CZ- Product: 100090859190</t>
  </si>
  <si>
    <t>MIMOVRSTE.COM- Product: 100065405633</t>
  </si>
  <si>
    <t>93187</t>
  </si>
  <si>
    <t>MIMOVRSTE.COM- Product: 100065408792</t>
  </si>
  <si>
    <t>MIMOVRSTE.COM- Product: 100065405482</t>
  </si>
  <si>
    <t>92463</t>
  </si>
  <si>
    <t>MIMOVRSTE.COM- Product: 100053160366</t>
  </si>
  <si>
    <t>135241</t>
  </si>
  <si>
    <t>MIMOVRSTE.COM- Product: 100055810091</t>
  </si>
  <si>
    <t>MIMOVRSTE.COM- Product: 100056518633</t>
  </si>
  <si>
    <t>311167</t>
  </si>
  <si>
    <t>MIMOVRSTE.COM- Product: 100051808527</t>
  </si>
  <si>
    <t>10087</t>
  </si>
  <si>
    <t>MIMOVRSTE.COM- Product: 100039362614</t>
  </si>
  <si>
    <t>ALZA.CZ- Product: 1689094886</t>
  </si>
  <si>
    <t>132883</t>
  </si>
  <si>
    <t>ALZA.CZ- Product: 1689093808</t>
  </si>
  <si>
    <t>805010</t>
  </si>
  <si>
    <t>ALZA.CZ- Product: 1689095042</t>
  </si>
  <si>
    <t>ALZA.CZ- Product: 1689084021</t>
  </si>
  <si>
    <t>91948</t>
  </si>
  <si>
    <t>MIMOVRSTE.COM- Product: 100043350211</t>
  </si>
  <si>
    <t>90573</t>
  </si>
  <si>
    <t>ALZA.CZ- Product: 1689075101</t>
  </si>
  <si>
    <t>MIMOVRSTE.COM- Product: 100050135903</t>
  </si>
  <si>
    <t>810609</t>
  </si>
  <si>
    <t>MIMOVRSTE.COM- Product: 100092190230</t>
  </si>
  <si>
    <t>46026</t>
  </si>
  <si>
    <t>MIMOVRSTE.COM- Product: 100043342775</t>
  </si>
  <si>
    <t>313413</t>
  </si>
  <si>
    <t>MIMOVRSTE.COM- Product: 100052918874</t>
  </si>
  <si>
    <t>MIMOVRSTE.COM- Product: 100065370940</t>
  </si>
  <si>
    <t>MIMOVRSTE.COM- Product: 100065435041</t>
  </si>
  <si>
    <t>310975</t>
  </si>
  <si>
    <t>MALL.CZ- Product: 100067262518</t>
  </si>
  <si>
    <t>48050</t>
  </si>
  <si>
    <t>MIMOVRSTE.COM- Product: 100065410373</t>
  </si>
  <si>
    <t>288270</t>
  </si>
  <si>
    <t>MIMOVRSTE.COM- Product: 100065434192</t>
  </si>
  <si>
    <t>MALL.SK- Product: 100059371958</t>
  </si>
  <si>
    <t>ALZA.CZ- Product: 1689082386</t>
  </si>
  <si>
    <t>5908287248458</t>
  </si>
  <si>
    <t>ALZA.CZ- Product: 1689077633</t>
  </si>
  <si>
    <t>MALL.CZ- Product: 100073314245</t>
  </si>
  <si>
    <t>ALZA.CZ- Product: 1688245609</t>
  </si>
  <si>
    <t>ALZA.CZ- Product: 1689019253</t>
  </si>
  <si>
    <t>MALL.CZ- Product: 100054184201</t>
  </si>
  <si>
    <t>ALZA.CZ- Product: 1688984252</t>
  </si>
  <si>
    <t>151313</t>
  </si>
  <si>
    <t>MALL.HU- Product: 100097237342</t>
  </si>
  <si>
    <t>ALZA.CZ- Product: 1688972616</t>
  </si>
  <si>
    <t>shumee antracitszürke acél kerti asztal Ø50 x 71 cm</t>
  </si>
  <si>
    <t>311173</t>
  </si>
  <si>
    <t>MALL.SK- Product: 100055826930</t>
  </si>
  <si>
    <t>aw_582591</t>
  </si>
  <si>
    <t>MALL.CZ- Product: 100125540927</t>
  </si>
  <si>
    <t>MALL.CZ- Product: 100124994179</t>
  </si>
  <si>
    <t>MALL.CZ- Product: 100125540871</t>
  </si>
  <si>
    <t>Miloo_ML4020</t>
  </si>
  <si>
    <t>MALL.CZ- Product: 100124995165</t>
  </si>
  <si>
    <t>unimet_5908235757865</t>
  </si>
  <si>
    <t>MALL.CZ- Product: 100125540771</t>
  </si>
  <si>
    <t>5907768782146</t>
  </si>
  <si>
    <t>MALL.CZ- Product: 100124993498</t>
  </si>
  <si>
    <t>51489</t>
  </si>
  <si>
    <t>MIMOVRSTE.COM- Product: 100065355655</t>
  </si>
  <si>
    <t>3187172</t>
  </si>
  <si>
    <t>MALL.CZ- Product: 100122862909</t>
  </si>
  <si>
    <t>ALZA.CZ- Product: 1688740015</t>
  </si>
  <si>
    <t>MALL.SK- Product: 100059774066</t>
  </si>
  <si>
    <t>42283</t>
  </si>
  <si>
    <t>MIMOVRSTE.COM- Product: 100043341371</t>
  </si>
  <si>
    <t>MIMOVRSTE.COM- Product: 100065419733</t>
  </si>
  <si>
    <t>MIMOVRSTE.COM- Product: 100065406010</t>
  </si>
  <si>
    <t>MALL.CZ- Product: 100073287482</t>
  </si>
  <si>
    <t>809462</t>
  </si>
  <si>
    <t>MALL.CZ- Product: 100081391822</t>
  </si>
  <si>
    <t>149062</t>
  </si>
  <si>
    <t>MIMOVRSTE.COM- Product: 100066846117</t>
  </si>
  <si>
    <t>136395</t>
  </si>
  <si>
    <t>ALZA.CZ- Product: 1688702938</t>
  </si>
  <si>
    <t>ALZA.CZ- Product: 1688690246</t>
  </si>
  <si>
    <t>285117</t>
  </si>
  <si>
    <t>ALZA.CZ- Product: 1688704272</t>
  </si>
  <si>
    <t>170604</t>
  </si>
  <si>
    <t>ALZA.CZ- Product: 1688690895</t>
  </si>
  <si>
    <t>ALZA.CZ- Product: 1688693683</t>
  </si>
  <si>
    <t>149081</t>
  </si>
  <si>
    <t>MIMOVRSTE.COM- Product: 100058590417</t>
  </si>
  <si>
    <t>MALL.SK- Product: 100028938201</t>
  </si>
  <si>
    <t>91191</t>
  </si>
  <si>
    <t>MIMOVRSTE.COM- Product: 100065370585</t>
  </si>
  <si>
    <t>Kokiska_6409</t>
  </si>
  <si>
    <t>MALL.CZ- Product: 100057099654</t>
  </si>
  <si>
    <t>ALZA.CZ- Product: 1688675581</t>
  </si>
  <si>
    <t>MALL.CZ- Product: 100067127856</t>
  </si>
  <si>
    <t>3073824</t>
  </si>
  <si>
    <t>MALL.CZ- Product: 100067249356</t>
  </si>
  <si>
    <t>289827</t>
  </si>
  <si>
    <t>ALZA.CZ- Product: 1688657363</t>
  </si>
  <si>
    <t>ALZA.CZ- Product: 1688657088</t>
  </si>
  <si>
    <t>ALZA.CZ- Product: 1688656984</t>
  </si>
  <si>
    <t>321107</t>
  </si>
  <si>
    <t>ALZA.CZ- Product: 1688633129</t>
  </si>
  <si>
    <t>beliani_159779</t>
  </si>
  <si>
    <t>ALZA.CZ- Product: 1688633896</t>
  </si>
  <si>
    <t>5908287275539</t>
  </si>
  <si>
    <t>MALL.CZ- Product: 100081311394</t>
  </si>
  <si>
    <t>5906716910747</t>
  </si>
  <si>
    <t>MALL.CZ- Product: 100030793593</t>
  </si>
  <si>
    <t>MALL.SK- Product: 100030096898</t>
  </si>
  <si>
    <t>ALZA.CZ- Product: 1688636337</t>
  </si>
  <si>
    <t>42279</t>
  </si>
  <si>
    <t>ALZA.CZ- Product: 1688644464</t>
  </si>
  <si>
    <t>423980</t>
  </si>
  <si>
    <t>806366</t>
  </si>
  <si>
    <t>MALL.CZ- Product: 100069075787</t>
  </si>
  <si>
    <t>MALL.SK- Product: 100059607959</t>
  </si>
  <si>
    <t>MALL.CZ- Product: 100030262846</t>
  </si>
  <si>
    <t>ALZA.CZ- Product: 1688599036</t>
  </si>
  <si>
    <t>ALZA.CZ- Product: 1688604281</t>
  </si>
  <si>
    <t>ALZA.CZ- Product: 1688595075</t>
  </si>
  <si>
    <t>ALZA.CZ- Product: 1688546997</t>
  </si>
  <si>
    <t>MALL.CZ- Product: 100074555208</t>
  </si>
  <si>
    <t>MALL.SK- Product: 100059746563</t>
  </si>
  <si>
    <t>323410</t>
  </si>
  <si>
    <t>MIMOVRSTE.COM- Product: 100049172768</t>
  </si>
  <si>
    <t>343479</t>
  </si>
  <si>
    <t>ALZA.CZ- Product: 1688583854</t>
  </si>
  <si>
    <t>3082202</t>
  </si>
  <si>
    <t>ALZA.CZ- Product: 1688588928</t>
  </si>
  <si>
    <t>ALZA.CZ- Product: 1688589779</t>
  </si>
  <si>
    <t>313607</t>
  </si>
  <si>
    <t>MALL.SK- Product: 100059784975</t>
  </si>
  <si>
    <t>806304</t>
  </si>
  <si>
    <t>MALL.CZ- Product: 100069076605</t>
  </si>
  <si>
    <t>ALZA.CZ- Product: 1688571569</t>
  </si>
  <si>
    <t>47941</t>
  </si>
  <si>
    <t>ALZA.CZ- Product: 1688570707</t>
  </si>
  <si>
    <t>ALZA.CZ- Product: 1688573626</t>
  </si>
  <si>
    <t>ALZA.CZ- Product: 1688567801</t>
  </si>
  <si>
    <t>319489</t>
  </si>
  <si>
    <t>MALL.SK- Product: 100115280722</t>
  </si>
  <si>
    <t>aw_647349</t>
  </si>
  <si>
    <t>MALL.CZ- Product: 100086936857</t>
  </si>
  <si>
    <t>804187</t>
  </si>
  <si>
    <t>ALZA.CZ- Product: 1688567749</t>
  </si>
  <si>
    <t>170976</t>
  </si>
  <si>
    <t>ALZA.CZ- Product: 1688557066</t>
  </si>
  <si>
    <t>ALZA.CZ- Product: 1688553242</t>
  </si>
  <si>
    <t>806157</t>
  </si>
  <si>
    <t>ALZA.CZ- Product: 1688549628</t>
  </si>
  <si>
    <t>151708</t>
  </si>
  <si>
    <t>MALL.HU- Product: 100097245570</t>
  </si>
  <si>
    <t>ALZA.CZ- Product: 1688523408</t>
  </si>
  <si>
    <t>aw_463756</t>
  </si>
  <si>
    <t>MIMOVRSTE.COM- Product: 100098415112</t>
  </si>
  <si>
    <t>45116</t>
  </si>
  <si>
    <t>MIMOVRSTE.COM- Product: 100065405467</t>
  </si>
  <si>
    <t>312016</t>
  </si>
  <si>
    <t>ALZA.CZ- Product: 1688525980</t>
  </si>
  <si>
    <t>ALZA.CZ- Product: 1688522032</t>
  </si>
  <si>
    <t>ALZA.CZ- Product: 1688521833</t>
  </si>
  <si>
    <t>ALZA.CZ- Product: 1688507803</t>
  </si>
  <si>
    <t>ALZA.CZ- Product: 1688507270</t>
  </si>
  <si>
    <t>362866</t>
  </si>
  <si>
    <t>MALL.CZ- Product: 100122862937</t>
  </si>
  <si>
    <t>ALZA.CZ- Product: 1688492849</t>
  </si>
  <si>
    <t>811925</t>
  </si>
  <si>
    <t>MALL.CZ- Product: 100094502837</t>
  </si>
  <si>
    <t>144813</t>
  </si>
  <si>
    <t>ALZA.CZ- Product: 1688488114</t>
  </si>
  <si>
    <t>shumee fenyőfa gyerekpiknikasztal 89 x 89,6 x 50,8 cm</t>
  </si>
  <si>
    <t>284257</t>
  </si>
  <si>
    <t>shumee 4 szintes fehér fa kosárállvány 35 x 35 x 125 cm</t>
  </si>
  <si>
    <t>800594</t>
  </si>
  <si>
    <t>MALL.CZ- Product: 100073311371</t>
  </si>
  <si>
    <t>42934</t>
  </si>
  <si>
    <t>ALZA.CZ- Product: 1688487834</t>
  </si>
  <si>
    <t>ALZA.CZ- Product: 1688461435</t>
  </si>
  <si>
    <t>801782</t>
  </si>
  <si>
    <t>ALZA.CZ- Product: 1688462284</t>
  </si>
  <si>
    <t>91019</t>
  </si>
  <si>
    <t>MALL.CZ- Product: 100073311824</t>
  </si>
  <si>
    <t>MIMOVRSTE.COM- Product: 100065357288</t>
  </si>
  <si>
    <t>ALZA.CZ- Product: 1688462701</t>
  </si>
  <si>
    <t>3064089</t>
  </si>
  <si>
    <t>ALZA.CZ- Product: 1688457259</t>
  </si>
  <si>
    <t>ALZA.CZ- Product: 1688454683</t>
  </si>
  <si>
    <t>131371</t>
  </si>
  <si>
    <t>ALZA.CZ- Product: 1687518235</t>
  </si>
  <si>
    <t>284879</t>
  </si>
  <si>
    <t>MIMOVRSTE.COM- Product: 100065448709</t>
  </si>
  <si>
    <t>316314</t>
  </si>
  <si>
    <t>MALL.CZ- Product: 100078063875</t>
  </si>
  <si>
    <t>MIMOVRSTE.COM- Product: 100111704772</t>
  </si>
  <si>
    <t>810283</t>
  </si>
  <si>
    <t>ALZA.CZ- Product: 1688422346</t>
  </si>
  <si>
    <t>ALZA.CZ- Product: 1688422752</t>
  </si>
  <si>
    <t>316223</t>
  </si>
  <si>
    <t>ALZA.CZ- Product: 1688414533</t>
  </si>
  <si>
    <t>ALZA.CZ- Product: 1688430333</t>
  </si>
  <si>
    <t>beliani_298652</t>
  </si>
  <si>
    <t>MIMOVRSTE.COM- Product: 100117109507</t>
  </si>
  <si>
    <t>MIMOVRSTE.COM- Product: 100043349949</t>
  </si>
  <si>
    <t>aw_470099</t>
  </si>
  <si>
    <t>MALL.SK- Product: 100089940679</t>
  </si>
  <si>
    <t>beliani_301440</t>
  </si>
  <si>
    <t>ALZA.CZ- Product: 1688412513</t>
  </si>
  <si>
    <t>ALZA.CZ- Product: 1688411770</t>
  </si>
  <si>
    <t>130374</t>
  </si>
  <si>
    <t>ALZA.CZ- Product: 1688410105</t>
  </si>
  <si>
    <t>ALZA.CZ- Product: 1688387550</t>
  </si>
  <si>
    <t>ALZA.CZ- Product: 1688399806</t>
  </si>
  <si>
    <t>ALZA.CZ- Product: 1688382927</t>
  </si>
  <si>
    <t>46460</t>
  </si>
  <si>
    <t>ALZA.CZ- Product: 1688394084</t>
  </si>
  <si>
    <t>ALZA.CZ- Product: 1688381096</t>
  </si>
  <si>
    <t>ALZA.CZ- Product: 1688387887</t>
  </si>
  <si>
    <t>141206</t>
  </si>
  <si>
    <t>MIMOVRSTE.COM- Product: 100039363035</t>
  </si>
  <si>
    <t>5902666612700</t>
  </si>
  <si>
    <t>ALZA.CZ- Product: 1688355111</t>
  </si>
  <si>
    <t>ikonka_KX5465</t>
  </si>
  <si>
    <t>ALZA.CZ- Product: 1688353222</t>
  </si>
  <si>
    <t>342302</t>
  </si>
  <si>
    <t>ALZA.CZ- Product: 1688373021</t>
  </si>
  <si>
    <t>ALZA.CZ- Product: 1688367818</t>
  </si>
  <si>
    <t>802905</t>
  </si>
  <si>
    <t>MIMOVRSTE.COM- Product: 100065359230</t>
  </si>
  <si>
    <t>eurofirany_387129</t>
  </si>
  <si>
    <t>MALL.CZ- Product: 100081680149</t>
  </si>
  <si>
    <t>MIMOVRSTE.COM- Product: 100065422848</t>
  </si>
  <si>
    <t>MALL.CZ- Product: 100112561850</t>
  </si>
  <si>
    <t>48349</t>
  </si>
  <si>
    <t>ALZA.CZ- Product: 1687628938</t>
  </si>
  <si>
    <t>ALZA.CZ- Product: 1688343183</t>
  </si>
  <si>
    <t>ALZA.CZ- Product: 1688339572</t>
  </si>
  <si>
    <t>ALZA.CZ- Product: 1688331969</t>
  </si>
  <si>
    <t>330258</t>
  </si>
  <si>
    <t>ALZA.CZ- Product: 1688321962</t>
  </si>
  <si>
    <t>ALZA.CZ- Product: 1688328311</t>
  </si>
  <si>
    <t>5908287215894</t>
  </si>
  <si>
    <t>ALZA.CZ- Product: 1688332814</t>
  </si>
  <si>
    <t>133880</t>
  </si>
  <si>
    <t>ALZA.CZ- Product: 1688326748</t>
  </si>
  <si>
    <t>ALZA.CZ- Product: 1688243089</t>
  </si>
  <si>
    <t>ALZA.CZ- Product: 1688308666</t>
  </si>
  <si>
    <t>ALZA.CZ- Product: 1688292364</t>
  </si>
  <si>
    <t>ALZA.CZ- Product: 1688290954</t>
  </si>
  <si>
    <t>42300</t>
  </si>
  <si>
    <t>ALZA.CZ- Product: 1688298326</t>
  </si>
  <si>
    <t>ALZA.CZ- Product: 1688293323</t>
  </si>
  <si>
    <t>50507</t>
  </si>
  <si>
    <t>MALL.SK- Product: 100034091276</t>
  </si>
  <si>
    <t>MIMOVRSTE.COM- Product: 100043346349</t>
  </si>
  <si>
    <t>ALZA.CZ- Product: 1688275884</t>
  </si>
  <si>
    <t>44551</t>
  </si>
  <si>
    <t>MIMOVRSTE.COM- Product: 100043346270</t>
  </si>
  <si>
    <t>48178</t>
  </si>
  <si>
    <t>ALZA.CZ- Product: 1687270268</t>
  </si>
  <si>
    <t>243932</t>
  </si>
  <si>
    <t>MALL.SK- Product: 100030644341</t>
  </si>
  <si>
    <t>808921</t>
  </si>
  <si>
    <t>MALL.SK- Product: 100059783931</t>
  </si>
  <si>
    <t>41196</t>
  </si>
  <si>
    <t>MALL.SK- Product: 100028938416</t>
  </si>
  <si>
    <t>93019</t>
  </si>
  <si>
    <t>MALL.SK- Product: 100056960620</t>
  </si>
  <si>
    <t>ALZA.CZ- Product: 1688276316</t>
  </si>
  <si>
    <t>246434</t>
  </si>
  <si>
    <t>ALZA.CZ- Product: 1688260588</t>
  </si>
  <si>
    <t>800199</t>
  </si>
  <si>
    <t>ALZA.CZ- Product: 1688258463</t>
  </si>
  <si>
    <t>ALZA.CZ- Product: 1688264900</t>
  </si>
  <si>
    <t>ALZA.CZ- Product: 1688267331</t>
  </si>
  <si>
    <t>3070314</t>
  </si>
  <si>
    <t>MIMOVRSTE.COM- Product: 100058590679</t>
  </si>
  <si>
    <t>MALL.SK- Product: 100031205265</t>
  </si>
  <si>
    <t>aw_518459</t>
  </si>
  <si>
    <t>MALL.CZ- Product: 100079521159</t>
  </si>
  <si>
    <t>ALZA.CZ- Product: 1688245577</t>
  </si>
  <si>
    <t>MALL.SK- Product: 100028935321</t>
  </si>
  <si>
    <t>ALZA.CZ- Product: 1688242071</t>
  </si>
  <si>
    <t>135149</t>
  </si>
  <si>
    <t>ALZA.CZ- Product: 1688240704</t>
  </si>
  <si>
    <t>ALZA.CZ- Product: 1688248188</t>
  </si>
  <si>
    <t>MIMOVRSTE.COM- Product: 100044914181</t>
  </si>
  <si>
    <t>311175</t>
  </si>
  <si>
    <t>MIMOVRSTE.COM- Product: 100056515458</t>
  </si>
  <si>
    <t>ALZA.CZ- Product: 1688226190</t>
  </si>
  <si>
    <t>aw_484380</t>
  </si>
  <si>
    <t>MALL.SK- Product: 100080264977</t>
  </si>
  <si>
    <t>91152</t>
  </si>
  <si>
    <t>MIMOVRSTE.COM- Product: 100060619949</t>
  </si>
  <si>
    <t>428850</t>
  </si>
  <si>
    <t>MALL.CZ- Product: 100073309107</t>
  </si>
  <si>
    <t>ALZA.CZ- Product: 1688221279</t>
  </si>
  <si>
    <t>140335</t>
  </si>
  <si>
    <t>ALZA.CZ- Product: 1688219131</t>
  </si>
  <si>
    <t>ALZA.CZ- Product: 1688213818</t>
  </si>
  <si>
    <t>92428</t>
  </si>
  <si>
    <t>MIMOVRSTE.COM- Product: 100043354313</t>
  </si>
  <si>
    <t>ALZA.CZ- Product: 1688230274</t>
  </si>
  <si>
    <t>ALZA.CZ- Product: 1688223141</t>
  </si>
  <si>
    <t>MIMOVRSTE.COM- Product: 100043350249</t>
  </si>
  <si>
    <t>ALZA.CZ- Product: 1688203538</t>
  </si>
  <si>
    <t>245817</t>
  </si>
  <si>
    <t>ALZA.CZ- Product: 1688197985</t>
  </si>
  <si>
    <t>20503</t>
  </si>
  <si>
    <t>ALZA.CZ- Product: 1688195630</t>
  </si>
  <si>
    <t>47216</t>
  </si>
  <si>
    <t>Parasol ogrodowy na drewnianym słupku, 330 cm, burgundowy</t>
  </si>
  <si>
    <t>93232</t>
  </si>
  <si>
    <t>MALL.CZ- Product: 100067247884</t>
  </si>
  <si>
    <t>MALL.CZ- Product: 100073306490</t>
  </si>
  <si>
    <t>134988</t>
  </si>
  <si>
    <t>MALL.CZ- Product: 100073271559</t>
  </si>
  <si>
    <t>45073</t>
  </si>
  <si>
    <t>MALL.HU- Product: 100097227976</t>
  </si>
  <si>
    <t>aw_616779</t>
  </si>
  <si>
    <t>MIMOVRSTE.COM- Product: 100098393206</t>
  </si>
  <si>
    <t>MALL.CZ- Product: 100054179690</t>
  </si>
  <si>
    <t>MALL.SK- Product: 100030100607</t>
  </si>
  <si>
    <t>41463</t>
  </si>
  <si>
    <t>ALZA.CZ- Product: 1688163745</t>
  </si>
  <si>
    <t>800195</t>
  </si>
  <si>
    <t>ALZA.CZ- Product: 1688162797</t>
  </si>
  <si>
    <t>ALZA.CZ- Product: 1688170043</t>
  </si>
  <si>
    <t>41198</t>
  </si>
  <si>
    <t>MALL.SK- Product: 100030639958</t>
  </si>
  <si>
    <t>5999108426940</t>
  </si>
  <si>
    <t>MALL.CZ- Product: 100080867421</t>
  </si>
  <si>
    <t>42909</t>
  </si>
  <si>
    <t>MALL.SK- Product: 100028935577</t>
  </si>
  <si>
    <t>ALZA.CZ- Product: 1688190851</t>
  </si>
  <si>
    <t>ALZA.CZ- Product: 1688187834</t>
  </si>
  <si>
    <t>91104</t>
  </si>
  <si>
    <t>3051238</t>
  </si>
  <si>
    <t>45185</t>
  </si>
  <si>
    <t>MALL.CZ- Product: 100081311012</t>
  </si>
  <si>
    <t>aw_808752</t>
  </si>
  <si>
    <t>MALL.SK- Product: 100092538562</t>
  </si>
  <si>
    <t>802607</t>
  </si>
  <si>
    <t>ALZA.CZ- Product: 1688156449</t>
  </si>
  <si>
    <t>310778</t>
  </si>
  <si>
    <t>ALZA.CZ- Product: 1688151812</t>
  </si>
  <si>
    <t>ALZA.CZ- Product: 1688138826</t>
  </si>
  <si>
    <t>244190</t>
  </si>
  <si>
    <t>ALZA.CZ- Product: 1688137365</t>
  </si>
  <si>
    <t>322603</t>
  </si>
  <si>
    <t>ALZA.CZ- Product: 1688133970</t>
  </si>
  <si>
    <t>ALZA.CZ- Product: 1688133129</t>
  </si>
  <si>
    <t>42271</t>
  </si>
  <si>
    <t>ALZA.CZ- Product: 1688112160</t>
  </si>
  <si>
    <t>50483</t>
  </si>
  <si>
    <t>ALZA.CZ- Product: 1688108705</t>
  </si>
  <si>
    <t>322072</t>
  </si>
  <si>
    <t>ALZA.CZ- Product: 1688111113</t>
  </si>
  <si>
    <t>ALZA.CZ- Product: 1688111621</t>
  </si>
  <si>
    <t>44533</t>
  </si>
  <si>
    <t>ALZA.CZ- Product: 1688106729</t>
  </si>
  <si>
    <t>40860</t>
  </si>
  <si>
    <t>284387</t>
  </si>
  <si>
    <t>MIMOVRSTE.COM- Product: 100043331721</t>
  </si>
  <si>
    <t>141655</t>
  </si>
  <si>
    <t>MIMOVRSTE.COM- Product: 100039363083</t>
  </si>
  <si>
    <t>170192</t>
  </si>
  <si>
    <t>ALZA.CZ- Product: 1688076695</t>
  </si>
  <si>
    <t>ALZA.CZ- Product: 1688096719</t>
  </si>
  <si>
    <t>813646</t>
  </si>
  <si>
    <t>MALL.CZ- Product: 100093178145</t>
  </si>
  <si>
    <t>3143756</t>
  </si>
  <si>
    <t>MIMOVRSTE.COM- Product: 100104799317</t>
  </si>
  <si>
    <t>800093</t>
  </si>
  <si>
    <t>MALL.CZ- Product: 100073311221</t>
  </si>
  <si>
    <t>310922</t>
  </si>
  <si>
    <t>MALL.CZ- Product: 100073306407</t>
  </si>
  <si>
    <t>aw_280673</t>
  </si>
  <si>
    <t>MIMOVRSTE.COM- Product: 100098397984</t>
  </si>
  <si>
    <t>45113</t>
  </si>
  <si>
    <t>ALZA.CZ- Product: 1687377410</t>
  </si>
  <si>
    <t>unimet_5902021710102</t>
  </si>
  <si>
    <t>MALL.CZ- Product: 100100959700</t>
  </si>
  <si>
    <t>322701</t>
  </si>
  <si>
    <t>ALZA.CZ- Product: 1688054798</t>
  </si>
  <si>
    <t>ALZA.CZ- Product: 1687992688</t>
  </si>
  <si>
    <t>ALZA.CZ- Product: 1686604713</t>
  </si>
  <si>
    <t>MIMOVRSTE.COM- Product: 100043319133</t>
  </si>
  <si>
    <t>ALZA.CZ- Product: 1688034474</t>
  </si>
  <si>
    <t>ALZA.CZ- Product: 1688020662</t>
  </si>
  <si>
    <t>MIMOVRSTE.COM- Product: 100060271821</t>
  </si>
  <si>
    <t>ALZA.CZ- Product: 1688032320</t>
  </si>
  <si>
    <t>ALZA.CZ- Product: 1688042316</t>
  </si>
  <si>
    <t>311078</t>
  </si>
  <si>
    <t>MALL.CZ- Product: 100055671057</t>
  </si>
  <si>
    <t>5900378739449</t>
  </si>
  <si>
    <t>ALZA.CZ- Product: 1687997978</t>
  </si>
  <si>
    <t>430393</t>
  </si>
  <si>
    <t>MALL.CZ- Product: 100122858817</t>
  </si>
  <si>
    <t>135807</t>
  </si>
  <si>
    <t>MALL.SK- Product: 100059792980</t>
  </si>
  <si>
    <t>ALZA.CZ- Product: 1688025080</t>
  </si>
  <si>
    <t>ALZA.CZ- Product: 1688018668</t>
  </si>
  <si>
    <t>134431</t>
  </si>
  <si>
    <t>ALZA.CZ- Product: 1688029277</t>
  </si>
  <si>
    <t>beliani_184661</t>
  </si>
  <si>
    <t>ALZA.CZ- Product: 1688015116</t>
  </si>
  <si>
    <t>808477</t>
  </si>
  <si>
    <t>ALZA.CZ- Product: 1688001600</t>
  </si>
  <si>
    <t>ALZA.CZ- Product: 1688019380</t>
  </si>
  <si>
    <t>ALZA.CZ- Product: 1688003219</t>
  </si>
  <si>
    <t>MIMOVRSTE.COM- Product: 100065428527</t>
  </si>
  <si>
    <t>MALL.SK- Product: 100045713078</t>
  </si>
  <si>
    <t>ALZA.CZ- Product: 1687986759</t>
  </si>
  <si>
    <t>284812</t>
  </si>
  <si>
    <t>ALZA.CZ- Product: 1681265716</t>
  </si>
  <si>
    <t>311066</t>
  </si>
  <si>
    <t>MIMOVRSTE.COM- Product: 100065412760</t>
  </si>
  <si>
    <t>45605</t>
  </si>
  <si>
    <t>MIMOVRSTE.COM- Product: 100065412866</t>
  </si>
  <si>
    <t>328139</t>
  </si>
  <si>
    <t>MIMOVRSTE.COM- Product: 100077322449</t>
  </si>
  <si>
    <t>91195</t>
  </si>
  <si>
    <t>MIMOVRSTE.COM- Product: 100065428962</t>
  </si>
  <si>
    <t>MIMOVRSTE.COM- Product: 100065412749</t>
  </si>
  <si>
    <t>190002</t>
  </si>
  <si>
    <t>MIMOVRSTE.COM- Product: 100043320092</t>
  </si>
  <si>
    <t>51401</t>
  </si>
  <si>
    <t>MIMOVRSTE.COM- Product: 100049520433</t>
  </si>
  <si>
    <t>149073</t>
  </si>
  <si>
    <t>MIMOVRSTE.COM- Product: 100058936601</t>
  </si>
  <si>
    <t>91753</t>
  </si>
  <si>
    <t>MIMOVRSTE.COM- Product: 100043350168</t>
  </si>
  <si>
    <t>50602</t>
  </si>
  <si>
    <t>MIMOVRSTE.COM- Product: 100049167822</t>
  </si>
  <si>
    <t>319579</t>
  </si>
  <si>
    <t>MIMOVRSTE.COM- Product: 100114737860</t>
  </si>
  <si>
    <t>5908287222557</t>
  </si>
  <si>
    <t>MIMOVRSTE.COM- Product: 100080870092</t>
  </si>
  <si>
    <t>310148</t>
  </si>
  <si>
    <t>90464</t>
  </si>
  <si>
    <t>MIMOVRSTE.COM- Product: 100043342010</t>
  </si>
  <si>
    <t>45904</t>
  </si>
  <si>
    <t>MIMOVRSTE.COM- Product: 100055810084</t>
  </si>
  <si>
    <t>46227</t>
  </si>
  <si>
    <t>MIMOVRSTE.COM- Product: 100043346800</t>
  </si>
  <si>
    <t>132211</t>
  </si>
  <si>
    <t>ALZA.CZ- Product: 1687952989</t>
  </si>
  <si>
    <t>ALZA.CZ- Product: 1687947178</t>
  </si>
  <si>
    <t>ALZA.CZ- Product: 1687925848</t>
  </si>
  <si>
    <t>ALZA.CZ- Product: 1687941485</t>
  </si>
  <si>
    <t>46611</t>
  </si>
  <si>
    <t>MIMOVRSTE.COM- Product: 100049172992</t>
  </si>
  <si>
    <t>ALZA.CZ- Product: 1687920679</t>
  </si>
  <si>
    <t>MALL.SK- Product: 100090862542</t>
  </si>
  <si>
    <t>315876</t>
  </si>
  <si>
    <t>MALL.SK- Product: 100069315884</t>
  </si>
  <si>
    <t>ALZA.CZ- Product: 1687849960</t>
  </si>
  <si>
    <t>805502</t>
  </si>
  <si>
    <t>ALZA.CZ- Product: 1681632677</t>
  </si>
  <si>
    <t>337654</t>
  </si>
  <si>
    <t>ALZA.CZ- Product: 1681299060</t>
  </si>
  <si>
    <t>ALZA.CZ- Product: 1687524323</t>
  </si>
  <si>
    <t>ikonka_KX6145</t>
  </si>
  <si>
    <t>MALL.CZ- Product: 100124994451</t>
  </si>
  <si>
    <t>MALL.CZ- Product: 100125540689</t>
  </si>
  <si>
    <t>MALL.SK- Product: 100124889234</t>
  </si>
  <si>
    <t>MIMOVRSTE.COM- Product: 100122511077</t>
  </si>
  <si>
    <t>MALL.HU- Product: 100097089339</t>
  </si>
  <si>
    <t>ALZA.CZ- Product: 1687708858</t>
  </si>
  <si>
    <t>314958</t>
  </si>
  <si>
    <t>ALZA.CZ- Product: 1687705135</t>
  </si>
  <si>
    <t>5908287210677</t>
  </si>
  <si>
    <t>ALZA.CZ- Product: 1687703138</t>
  </si>
  <si>
    <t>ALZA.CZ- Product: 1687701734</t>
  </si>
  <si>
    <t>ALZA.CZ- Product: 1687699696</t>
  </si>
  <si>
    <t>3081916</t>
  </si>
  <si>
    <t>ALZA.CZ- Product: 1687696462</t>
  </si>
  <si>
    <t>170869</t>
  </si>
  <si>
    <t>MIMOVRSTE.COM- Product: 100065421143</t>
  </si>
  <si>
    <t>aw_482032</t>
  </si>
  <si>
    <t>MALL.CZ- Product: 100079528642</t>
  </si>
  <si>
    <t>91956</t>
  </si>
  <si>
    <t>MIMOVRSTE.COM- Product: 100096301122</t>
  </si>
  <si>
    <t>MIMOVRSTE.COM- Product: 100065408885</t>
  </si>
  <si>
    <t>MALL.SK- Product: 100028939141</t>
  </si>
  <si>
    <t>325192</t>
  </si>
  <si>
    <t>MALL.SK- Product: 100059794001</t>
  </si>
  <si>
    <t>aw_561165</t>
  </si>
  <si>
    <t>MIMOVRSTE.COM- Product: 100087203057</t>
  </si>
  <si>
    <t>MALL.CZ- Product: 100081310975</t>
  </si>
  <si>
    <t>ALZA.CZ- Product: 1687687392</t>
  </si>
  <si>
    <t>ALZA.CZ- Product: 1687686805</t>
  </si>
  <si>
    <t>ALZA.CZ- Product: 1687688277</t>
  </si>
  <si>
    <t>ALZA.CZ- Product: 1687689431</t>
  </si>
  <si>
    <t>ALZA.CZ- Product: 1687679543</t>
  </si>
  <si>
    <t>5908287212091</t>
  </si>
  <si>
    <t>ALZA.CZ- Product: 1687677546</t>
  </si>
  <si>
    <t>ALZA.CZ- Product: 1687670289</t>
  </si>
  <si>
    <t>MALL.SK- Product: 100028941825</t>
  </si>
  <si>
    <t>149302</t>
  </si>
  <si>
    <t>ALZA.CZ- Product: 1687658159</t>
  </si>
  <si>
    <t>171668</t>
  </si>
  <si>
    <t>MALL.SK- Product: 100109705293</t>
  </si>
  <si>
    <t>3057665</t>
  </si>
  <si>
    <t>shumee 3 részes szürke polyrattan kerti napozóágy szett asztallal</t>
  </si>
  <si>
    <t>aw_466407</t>
  </si>
  <si>
    <t>shumee YATO SZEGÉS ANYA GÉP M3-12</t>
  </si>
  <si>
    <t>shumee tík bevonatú tömör hajlított fa hintaszék párnával</t>
  </si>
  <si>
    <t>93749</t>
  </si>
  <si>
    <t>MALL.CZ- Product: 100116436203</t>
  </si>
  <si>
    <t>325187</t>
  </si>
  <si>
    <t>ALZA.CZ- Product: 1687635376</t>
  </si>
  <si>
    <t>ALZA.CZ- Product: 1687634375</t>
  </si>
  <si>
    <t>5902666611444</t>
  </si>
  <si>
    <t>MALL.CZ- Product: 100081311470</t>
  </si>
  <si>
    <t>808988</t>
  </si>
  <si>
    <t>MALL.CZ- Product: 100072325945</t>
  </si>
  <si>
    <t>246799</t>
  </si>
  <si>
    <t>MALL.SK- Product: 100034080998</t>
  </si>
  <si>
    <t>800595</t>
  </si>
  <si>
    <t>ALZA.CZ- Product: 1687606114</t>
  </si>
  <si>
    <t>801056</t>
  </si>
  <si>
    <t>ALZA.CZ- Product: 1687615134</t>
  </si>
  <si>
    <t>314776</t>
  </si>
  <si>
    <t>ALZA.CZ- Product: 1687616038</t>
  </si>
  <si>
    <t>MALL.SK- Product: 100081312370</t>
  </si>
  <si>
    <t>ALZA.CZ- Product: 1687599043</t>
  </si>
  <si>
    <t>ALZA.CZ- Product: 1687602890</t>
  </si>
  <si>
    <t>44860</t>
  </si>
  <si>
    <t>ALZA.CZ- Product: 1681553608</t>
  </si>
  <si>
    <t>MALL.SK- Product: 100123022030</t>
  </si>
  <si>
    <t>3152740</t>
  </si>
  <si>
    <t>MALL.CZ- Product: 100103356042</t>
  </si>
  <si>
    <t>44335</t>
  </si>
  <si>
    <t>ALZA.CZ- Product: 1687594870</t>
  </si>
  <si>
    <t>MALL.SK- Product: 100123021284</t>
  </si>
  <si>
    <t>ALZA.CZ- Product: 1687587580</t>
  </si>
  <si>
    <t>ALZA.CZ- Product: 1687586026</t>
  </si>
  <si>
    <t>145292</t>
  </si>
  <si>
    <t>MALL.CZ- Product: 100019147381</t>
  </si>
  <si>
    <t>ALZA.CZ- Product: 1687577779</t>
  </si>
  <si>
    <t>48361</t>
  </si>
  <si>
    <t>ALZA.CZ- Product: 1687576318</t>
  </si>
  <si>
    <t>ALZA.CZ- Product: 1687576848</t>
  </si>
  <si>
    <t>313768</t>
  </si>
  <si>
    <t>ALZA.CZ- Product: 1687571149</t>
  </si>
  <si>
    <t>MALL.SK- Product: 100115280461</t>
  </si>
  <si>
    <t>ALZA.CZ- Product: 1687552533</t>
  </si>
  <si>
    <t>ALZA.CZ- Product: 1687561031</t>
  </si>
  <si>
    <t>314942</t>
  </si>
  <si>
    <t>ALZA.CZ- Product: 1687560495</t>
  </si>
  <si>
    <t>ALZA.CZ- Product: 1687560496</t>
  </si>
  <si>
    <t>ALZA.CZ- Product: 1687549867</t>
  </si>
  <si>
    <t>142771</t>
  </si>
  <si>
    <t>MALL.CZ- Product: 100073284765</t>
  </si>
  <si>
    <t>ALZA.CZ- Product: 1687547311</t>
  </si>
  <si>
    <t>282806</t>
  </si>
  <si>
    <t>ALZA.CZ- Product: 1687538525</t>
  </si>
  <si>
    <t>MALL.CZ- Product: 100073309661</t>
  </si>
  <si>
    <t>ALZA.CZ- Product: 1687541315</t>
  </si>
  <si>
    <t>ALZA.CZ- Product: 1687514548</t>
  </si>
  <si>
    <t>92982</t>
  </si>
  <si>
    <t>MIMOVRSTE.COM- Product: 100065406236</t>
  </si>
  <si>
    <t>319771</t>
  </si>
  <si>
    <t>MALL.HU- Product: 100122665336</t>
  </si>
  <si>
    <t>434564</t>
  </si>
  <si>
    <t>MALL.SK- Product: 100122850318</t>
  </si>
  <si>
    <t>ALZA.CZ- Product: 1687513113</t>
  </si>
  <si>
    <t>820916</t>
  </si>
  <si>
    <t>ALZA.CZ- Product: 1687513345</t>
  </si>
  <si>
    <t>ALZA.CZ- Product: 1687512990</t>
  </si>
  <si>
    <t>ALZA.CZ- Product: 1687511256</t>
  </si>
  <si>
    <t>beliani_121812</t>
  </si>
  <si>
    <t>ALZA.CZ- Product: 1687515535</t>
  </si>
  <si>
    <t>438274</t>
  </si>
  <si>
    <t>MIMOVRSTE.COM- Product: 100122854221</t>
  </si>
  <si>
    <t>ALZA.CZ- Product: 1687495734</t>
  </si>
  <si>
    <t>149291</t>
  </si>
  <si>
    <t>ALZA.CZ- Product: 1687514262</t>
  </si>
  <si>
    <t>320909</t>
  </si>
  <si>
    <t>shumee asztali földgömb alakú eukaliptuszfa bárszekrény/bortartó</t>
  </si>
  <si>
    <t>41257</t>
  </si>
  <si>
    <t>shumee 6-részes fekete polyrattan kerti bútorszett párnákkal</t>
  </si>
  <si>
    <t>ROV_105_5903051142338</t>
  </si>
  <si>
    <t>MIMOVRSTE.COM- Product: 100090722713</t>
  </si>
  <si>
    <t>MALL.CZ- Product: 100073306467</t>
  </si>
  <si>
    <t>134520</t>
  </si>
  <si>
    <t>ALZA.CZ- Product: 1687487454</t>
  </si>
  <si>
    <t>ALZA.CZ- Product: 1687499475</t>
  </si>
  <si>
    <t>MALL.CZ- Product: 100073299358</t>
  </si>
  <si>
    <t>807274</t>
  </si>
  <si>
    <t>MALL.CZ- Product: 100069074190</t>
  </si>
  <si>
    <t>ALZA.CZ- Product: 1687469263</t>
  </si>
  <si>
    <t>ALZA.CZ- Product: 1687477872</t>
  </si>
  <si>
    <t>ALZA.CZ- Product: 1687465429</t>
  </si>
  <si>
    <t>350265</t>
  </si>
  <si>
    <t>ALZA.CZ- Product: 1687465003</t>
  </si>
  <si>
    <t>282823</t>
  </si>
  <si>
    <t>ALZA.CZ- Product: 1687469765</t>
  </si>
  <si>
    <t>ALZA.CZ- Product: 1687463346</t>
  </si>
  <si>
    <t>ALZA.CZ- Product: 1687462598</t>
  </si>
  <si>
    <t>ALZA.CZ- Product: 1687464499</t>
  </si>
  <si>
    <t>ALZA.CZ- Product: 1687451172</t>
  </si>
  <si>
    <t>ALZA.CZ- Product: 1687452699</t>
  </si>
  <si>
    <t>5902666614254</t>
  </si>
  <si>
    <t>MALL.CZ- Product: 100067127102</t>
  </si>
  <si>
    <t>3069427</t>
  </si>
  <si>
    <t>MALL.CZ- Product: 100069074718</t>
  </si>
  <si>
    <t>314920</t>
  </si>
  <si>
    <t>ALZA.CZ- Product: 1687447170</t>
  </si>
  <si>
    <t>ikonka_KX6677</t>
  </si>
  <si>
    <t>ALZA.CZ- Product: 1687446640</t>
  </si>
  <si>
    <t>ALZA.CZ- Product: 1687444945</t>
  </si>
  <si>
    <t>Stema_5903917401890</t>
  </si>
  <si>
    <t>MALL.CZ- Product: 100080446907</t>
  </si>
  <si>
    <t>311200</t>
  </si>
  <si>
    <t>ALZA.CZ- Product: 1687445103</t>
  </si>
  <si>
    <t>5902340932339</t>
  </si>
  <si>
    <t>ALZA.CZ- Product: 1687427406</t>
  </si>
  <si>
    <t>809468</t>
  </si>
  <si>
    <t>ALZA.CZ- Product: 1687425799</t>
  </si>
  <si>
    <t>MIMOVRSTE.COM- Product: 100065433863</t>
  </si>
  <si>
    <t>42976</t>
  </si>
  <si>
    <t>MALL.CZ- Product: 100068932855</t>
  </si>
  <si>
    <t>MALL.SK- Product: 100059781018</t>
  </si>
  <si>
    <t>44850</t>
  </si>
  <si>
    <t>MALL.CZ- Product: 100073314738</t>
  </si>
  <si>
    <t>132713</t>
  </si>
  <si>
    <t>ALZA.CZ- Product: 1687428401</t>
  </si>
  <si>
    <t>ALZA.CZ- Product: 1687420207</t>
  </si>
  <si>
    <t>ALZA.CZ- Product: 1687412397</t>
  </si>
  <si>
    <t>MIMOVRSTE.COM- Product: 100080869795</t>
  </si>
  <si>
    <t>ALZA.CZ- Product: 1687404787</t>
  </si>
  <si>
    <t>3078136</t>
  </si>
  <si>
    <t>ALZA.CZ- Product: 1687409589</t>
  </si>
  <si>
    <t>800108</t>
  </si>
  <si>
    <t>ALZA.CZ- Product: 1687400672</t>
  </si>
  <si>
    <t>ALZA.CZ- Product: 1687399854</t>
  </si>
  <si>
    <t>ALZA.CZ- Product: 1687391067</t>
  </si>
  <si>
    <t>aw_732144</t>
  </si>
  <si>
    <t>MALL.CZ- Product: 100086932774</t>
  </si>
  <si>
    <t>ALZA.CZ- Product: 1687381185</t>
  </si>
  <si>
    <t>ALZA.CZ- Product: 1687270896</t>
  </si>
  <si>
    <t>ALZA.CZ- Product: 1687373873</t>
  </si>
  <si>
    <t>92958</t>
  </si>
  <si>
    <t>MIMOVRSTE.COM- Product: 100051809812</t>
  </si>
  <si>
    <t>ALZA.CZ- Product: 1687371505</t>
  </si>
  <si>
    <t>45091</t>
  </si>
  <si>
    <t>ALZA.CZ- Product: 1687363921</t>
  </si>
  <si>
    <t>244448</t>
  </si>
  <si>
    <t>5906716917456</t>
  </si>
  <si>
    <t>MALL.SK- Product: 100066814693</t>
  </si>
  <si>
    <t>ALZA.CZ- Product: 1687361652</t>
  </si>
  <si>
    <t>MALL.SK- Product: 100028938825</t>
  </si>
  <si>
    <t>314944</t>
  </si>
  <si>
    <t>ALZA.CZ- Product: 1687359623</t>
  </si>
  <si>
    <t>810380</t>
  </si>
  <si>
    <t>ALZA.CZ- Product: 1687356008</t>
  </si>
  <si>
    <t>5908287216457</t>
  </si>
  <si>
    <t>ALZA.CZ- Product: 1687354862</t>
  </si>
  <si>
    <t>MALL.CZ- Product: 100019147608</t>
  </si>
  <si>
    <t>288268</t>
  </si>
  <si>
    <t>MALL.SK- Product: 100039718679</t>
  </si>
  <si>
    <t>150687</t>
  </si>
  <si>
    <t>MALL.CZ- Product: 100067255356</t>
  </si>
  <si>
    <t>MALL.CZ- Product: 100067127956</t>
  </si>
  <si>
    <t>ALZA.CZ- Product: 1687345992</t>
  </si>
  <si>
    <t>ALZA.CZ- Product: 1687358099</t>
  </si>
  <si>
    <t>48164</t>
  </si>
  <si>
    <t>ALZA.CZ- Product: 1687354835</t>
  </si>
  <si>
    <t>ALZA.CZ- Product: 1687341819</t>
  </si>
  <si>
    <t>44589</t>
  </si>
  <si>
    <t>ALZA.CZ- Product: 1687341663</t>
  </si>
  <si>
    <t>ALZA.CZ- Product: 1687344274</t>
  </si>
  <si>
    <t>ALZA.CZ- Product: 1687343713</t>
  </si>
  <si>
    <t>MALL.SK- Product: 100073260389</t>
  </si>
  <si>
    <t>ALZA.CZ- Product: 1687325387</t>
  </si>
  <si>
    <t>ALZA.CZ- Product: 1687324946</t>
  </si>
  <si>
    <t>311730</t>
  </si>
  <si>
    <t>MALL.CZ- Product: 100073306675</t>
  </si>
  <si>
    <t>331748</t>
  </si>
  <si>
    <t>MIMOVRSTE.COM- Product: 100072790955</t>
  </si>
  <si>
    <t>ALZA.CZ- Product: 1687317932</t>
  </si>
  <si>
    <t>ALZA.CZ- Product: 1687329814</t>
  </si>
  <si>
    <t>46248</t>
  </si>
  <si>
    <t>MALL.CZ- Product: 100018321629</t>
  </si>
  <si>
    <t>ALZA.CZ- Product: 1687308922</t>
  </si>
  <si>
    <t>142315</t>
  </si>
  <si>
    <t>MIMOVRSTE.COM- Product: 100043319236</t>
  </si>
  <si>
    <t>ALZA.CZ- Product: 1687300665</t>
  </si>
  <si>
    <t>Stema_5903917404181</t>
  </si>
  <si>
    <t>ALZA.CZ- Product: 1687307132</t>
  </si>
  <si>
    <t>MIMOVRSTE.COM- Product: 100050135487</t>
  </si>
  <si>
    <t>ALZA.CZ- Product: 1687297307</t>
  </si>
  <si>
    <t>ALZA.CZ- Product: 1687287966</t>
  </si>
  <si>
    <t>ALZA.CZ- Product: 1687287803</t>
  </si>
  <si>
    <t>40537</t>
  </si>
  <si>
    <t>288360</t>
  </si>
  <si>
    <t>ALZA.CZ- Product: 1687275114</t>
  </si>
  <si>
    <t>312276</t>
  </si>
  <si>
    <t>MALL.CZ- Product: 100074548510</t>
  </si>
  <si>
    <t>ALZA.CZ- Product: 1687277680</t>
  </si>
  <si>
    <t>ALZA.CZ- Product: 1687265705</t>
  </si>
  <si>
    <t>ALZA.CZ- Product: 1687269131</t>
  </si>
  <si>
    <t>ALZA.CZ- Product: 1687268170</t>
  </si>
  <si>
    <t>282464</t>
  </si>
  <si>
    <t>ALZA.CZ- Product: 1687268165</t>
  </si>
  <si>
    <t>ALZA.CZ- Product: 1687266978</t>
  </si>
  <si>
    <t>MIMOVRSTE.COM- Product: 100062568430</t>
  </si>
  <si>
    <t>MIMOVRSTE.COM- Product: 100065373612</t>
  </si>
  <si>
    <t>ALZA.CZ- Product: 1687266640</t>
  </si>
  <si>
    <t>90588</t>
  </si>
  <si>
    <t>MALL.CZ- Product: 100017945992</t>
  </si>
  <si>
    <t>289775</t>
  </si>
  <si>
    <t>ALZA.CZ- Product: 1687256253</t>
  </si>
  <si>
    <t>810953</t>
  </si>
  <si>
    <t>ALZA.CZ- Product: 1687256478</t>
  </si>
  <si>
    <t>MIMOVRSTE.COM- Product: 100098108196</t>
  </si>
  <si>
    <t>47623</t>
  </si>
  <si>
    <t>MALL.CZ- Product: 100073315641</t>
  </si>
  <si>
    <t>ALZA.CZ- Product: 1687252117</t>
  </si>
  <si>
    <t>43705</t>
  </si>
  <si>
    <t>MALL.SK- Product: 100024874690</t>
  </si>
  <si>
    <t>317767</t>
  </si>
  <si>
    <t>MALL.HU- Product: 100097229874</t>
  </si>
  <si>
    <t>MALL.CZ- Product: 100121088153</t>
  </si>
  <si>
    <t>249580</t>
  </si>
  <si>
    <t>ALZA.CZ- Product: 1687155064</t>
  </si>
  <si>
    <t>324758</t>
  </si>
  <si>
    <t>ALZA.CZ- Product: 1687000027</t>
  </si>
  <si>
    <t>ALZA.CZ- Product: 1687245414</t>
  </si>
  <si>
    <t>ALZA.CZ- Product: 1687244541</t>
  </si>
  <si>
    <t>ALZA.CZ- Product: 1687234098</t>
  </si>
  <si>
    <t>ALZA.CZ- Product: 1687234108</t>
  </si>
  <si>
    <t>beliani_300146</t>
  </si>
  <si>
    <t>ALZA.CZ- Product: 1687222062</t>
  </si>
  <si>
    <t>314368</t>
  </si>
  <si>
    <t>ALZA.CZ- Product: 1687213220</t>
  </si>
  <si>
    <t>92433</t>
  </si>
  <si>
    <t>MALL.SK- Product: 100042241140</t>
  </si>
  <si>
    <t>ALZA.CZ- Product: 1687204080</t>
  </si>
  <si>
    <t>ALZA.CZ- Product: 1687203659</t>
  </si>
  <si>
    <t>143344</t>
  </si>
  <si>
    <t>MALL.CZ- Product: 100073284931</t>
  </si>
  <si>
    <t>aw_554799</t>
  </si>
  <si>
    <t>MIMOVRSTE.COM- Product: 100090490893</t>
  </si>
  <si>
    <t>MALL.SK- Product: 100098114187</t>
  </si>
  <si>
    <t>5908287275577</t>
  </si>
  <si>
    <t>MALL.CZ- Product: 100080867815</t>
  </si>
  <si>
    <t>5908287240063</t>
  </si>
  <si>
    <t>MALL.SK- Product: 100081312058</t>
  </si>
  <si>
    <t>344376</t>
  </si>
  <si>
    <t>MALL.SK- Product: 100098550445</t>
  </si>
  <si>
    <t>beliani_157291</t>
  </si>
  <si>
    <t>ALZA.CZ- Product: 1687186364</t>
  </si>
  <si>
    <t>171012</t>
  </si>
  <si>
    <t>ALZA.CZ- Product: 1687175695</t>
  </si>
  <si>
    <t>ikonka_KX6012</t>
  </si>
  <si>
    <t>ALZA.CZ- Product: 1687187538</t>
  </si>
  <si>
    <t>345255</t>
  </si>
  <si>
    <t>shumee fehér üveg mosdókagyló 50 x 37 x 14 cm</t>
  </si>
  <si>
    <t>808900</t>
  </si>
  <si>
    <t>shumee fehér forgácslap könyvszekrény 86 x 25,5 x 140 cm</t>
  </si>
  <si>
    <t>MALL.CZ- Product: 100073310629</t>
  </si>
  <si>
    <t>ALZA.CZ- Product: 1687174759</t>
  </si>
  <si>
    <t>ALZA.CZ- Product: 1687162678</t>
  </si>
  <si>
    <t>48217</t>
  </si>
  <si>
    <t>ALZA.CZ- Product: 1687161292</t>
  </si>
  <si>
    <t>ALZA.CZ- Product: 1687162247</t>
  </si>
  <si>
    <t>311886</t>
  </si>
  <si>
    <t>MIMOVRSTE.COM- Product: 100065414444</t>
  </si>
  <si>
    <t>820610</t>
  </si>
  <si>
    <t>MIMOVRSTE.COM- Product: 100099031837</t>
  </si>
  <si>
    <t>ALZA.CZ- Product: 1687151971</t>
  </si>
  <si>
    <t>beliani_181043</t>
  </si>
  <si>
    <t>ALZA.CZ- Product: 1687144786</t>
  </si>
  <si>
    <t>ALZA.CZ- Product: 1687146729</t>
  </si>
  <si>
    <t>317118</t>
  </si>
  <si>
    <t>MALL.SK- Product: 100082265829</t>
  </si>
  <si>
    <t>ALZA.CZ- Product: 1687137875</t>
  </si>
  <si>
    <t>ALZA.CZ- Product: 1687137859</t>
  </si>
  <si>
    <t>MALL.CZ- Product: 100108560143</t>
  </si>
  <si>
    <t>311144</t>
  </si>
  <si>
    <t>ALZA.CZ- Product: 1687123402</t>
  </si>
  <si>
    <t>ALZA.CZ- Product: 1687128630</t>
  </si>
  <si>
    <t>unimet_5908248106827</t>
  </si>
  <si>
    <t>MALL.CZ- Product: 100100955795</t>
  </si>
  <si>
    <t>ALZA.CZ- Product: 1687119360</t>
  </si>
  <si>
    <t>ALZA.CZ- Product: 1687121843</t>
  </si>
  <si>
    <t>284227</t>
  </si>
  <si>
    <t>ALZA.CZ- Product: 1687118139</t>
  </si>
  <si>
    <t>MALL.CZ- Product: 100019164902</t>
  </si>
  <si>
    <t>247203</t>
  </si>
  <si>
    <t>ALZA.CZ- Product: 1687112117</t>
  </si>
  <si>
    <t>ALZA.CZ- Product: 1687110418</t>
  </si>
  <si>
    <t>MALL.CZ- Product: 100073309011</t>
  </si>
  <si>
    <t>350156</t>
  </si>
  <si>
    <t>MALL.CZ- Product: 100106533936</t>
  </si>
  <si>
    <t>ALZA.CZ- Product: 1687116699</t>
  </si>
  <si>
    <t>ALZA.CZ- Product: 1687109230</t>
  </si>
  <si>
    <t>70039</t>
  </si>
  <si>
    <t>MIMOVRSTE.COM- Product: 100065371667</t>
  </si>
  <si>
    <t>unimet_5906720521397</t>
  </si>
  <si>
    <t>MIMOVRSTE.COM- Product: 100101780033</t>
  </si>
  <si>
    <t>ALZA.CZ- Product: 1687097592</t>
  </si>
  <si>
    <t>800041</t>
  </si>
  <si>
    <t>ALZA.CZ- Product: 1687097422</t>
  </si>
  <si>
    <t>beliani_74352</t>
  </si>
  <si>
    <t>ALZA.CZ- Product: 1687101434</t>
  </si>
  <si>
    <t>ALZA.CZ- Product: 1687097486</t>
  </si>
  <si>
    <t>ALZA.CZ- Product: 1687093210</t>
  </si>
  <si>
    <t>ALZA.CZ- Product: 1687093108</t>
  </si>
  <si>
    <t>ALZA.CZ- Product: 1687091205</t>
  </si>
  <si>
    <t>ALZA.CZ- Product: 1687092253</t>
  </si>
  <si>
    <t>5908287214262</t>
  </si>
  <si>
    <t>MALL.SK- Product: 100066814276</t>
  </si>
  <si>
    <t>ALZA.CZ- Product: 1687080896</t>
  </si>
  <si>
    <t>91893</t>
  </si>
  <si>
    <t>MIMOVRSTE.COM- Product: 100049173799</t>
  </si>
  <si>
    <t>ALZA.CZ- Product: 1687091091</t>
  </si>
  <si>
    <t>338578</t>
  </si>
  <si>
    <t>ALZA.CZ- Product: 1687080810</t>
  </si>
  <si>
    <t>ALZA.CZ- Product: 1687080286</t>
  </si>
  <si>
    <t>45603</t>
  </si>
  <si>
    <t>MALL.SK- Product: 100028937464</t>
  </si>
  <si>
    <t>50674</t>
  </si>
  <si>
    <t>MALL.CZ- Product: 100018034865</t>
  </si>
  <si>
    <t>ALZA.CZ- Product: 1687076895</t>
  </si>
  <si>
    <t>142226</t>
  </si>
  <si>
    <t>ALZA.CZ- Product: 1687076171</t>
  </si>
  <si>
    <t>10213</t>
  </si>
  <si>
    <t>shumee kék szövet biztonsági leesésgátló 180 x 25 cm</t>
  </si>
  <si>
    <t>245630</t>
  </si>
  <si>
    <t>ALZA.CZ- Product: 1687057357</t>
  </si>
  <si>
    <t>ALZA.CZ- Product: 1687064348</t>
  </si>
  <si>
    <t>aw_516886</t>
  </si>
  <si>
    <t>MALL.CZ- Product: 100098125114</t>
  </si>
  <si>
    <t>ALZA.CZ- Product: 1687055652</t>
  </si>
  <si>
    <t>5908287275003</t>
  </si>
  <si>
    <t>ALZA.CZ- Product: 1687049681</t>
  </si>
  <si>
    <t>MIMOVRSTE.COM- Product: 100043346174</t>
  </si>
  <si>
    <t>vidapl_93328</t>
  </si>
  <si>
    <t>MALL.SK- Product: 100085912915</t>
  </si>
  <si>
    <t>ALZA.CZ- Product: 1687046908</t>
  </si>
  <si>
    <t>824020</t>
  </si>
  <si>
    <t>MIMOVRSTE.COM- Product: 100122853157</t>
  </si>
  <si>
    <t>10142</t>
  </si>
  <si>
    <t>ALZA.CZ- Product: 1687039551</t>
  </si>
  <si>
    <t>ALZA.CZ- Product: 1687039667</t>
  </si>
  <si>
    <t>ALZA.CZ- Product: 1687025509</t>
  </si>
  <si>
    <t>285236</t>
  </si>
  <si>
    <t>ALZA.CZ- Product: 1687025408</t>
  </si>
  <si>
    <t>285245</t>
  </si>
  <si>
    <t>ALZA.CZ- Product: 1687022245</t>
  </si>
  <si>
    <t>ALZA.CZ- Product: 1687027744</t>
  </si>
  <si>
    <t>170790</t>
  </si>
  <si>
    <t>MALL.SK- Product: 100031203586</t>
  </si>
  <si>
    <t>ALZA.CZ- Product: 1687029248</t>
  </si>
  <si>
    <t>ALZA.CZ- Product: 1687028478</t>
  </si>
  <si>
    <t>MIMOVRSTE.COM- Product: 100065405512</t>
  </si>
  <si>
    <t>ALZA.CZ- Product: 1687017401</t>
  </si>
  <si>
    <t>ALZA.CZ- Product: 1687014379</t>
  </si>
  <si>
    <t>MIMOVRSTE.COM- Product: 100066979846</t>
  </si>
  <si>
    <t>815464</t>
  </si>
  <si>
    <t>MALL.CZ- Product: 100104786613</t>
  </si>
  <si>
    <t>ALZA.CZ- Product: 1687013664</t>
  </si>
  <si>
    <t>93061</t>
  </si>
  <si>
    <t>MIMOVRSTE.COM- Product: 100058937785</t>
  </si>
  <si>
    <t>48756</t>
  </si>
  <si>
    <t>MALL.SK- Product: 100028938339</t>
  </si>
  <si>
    <t>ALZA.CZ- Product: 1686974860</t>
  </si>
  <si>
    <t>ALZA.CZ- Product: 1686977819</t>
  </si>
  <si>
    <t>43196</t>
  </si>
  <si>
    <t>MALL.SK- Product: 100059767033</t>
  </si>
  <si>
    <t>ALZA.CZ- Product: 1686962813</t>
  </si>
  <si>
    <t>ALZA.CZ- Product: 1686962338</t>
  </si>
  <si>
    <t>90677</t>
  </si>
  <si>
    <t>ALZA.CZ- Product: 1686950169</t>
  </si>
  <si>
    <t>ALZA.CZ- Product: 1686950211</t>
  </si>
  <si>
    <t>314190</t>
  </si>
  <si>
    <t>ALZA.CZ- Product: 1686947114</t>
  </si>
  <si>
    <t>MALL.SK- Product: 100034082503</t>
  </si>
  <si>
    <t>50802</t>
  </si>
  <si>
    <t>ALZA.CZ- Product: 1686943971</t>
  </si>
  <si>
    <t>ALZA.CZ- Product: 1686945273</t>
  </si>
  <si>
    <t>aw_478981</t>
  </si>
  <si>
    <t>MALL.SK- Product: 100089940718</t>
  </si>
  <si>
    <t>323413</t>
  </si>
  <si>
    <t>MIMOVRSTE.COM- Product: 100065435735</t>
  </si>
  <si>
    <t>ALZA.CZ- Product: 1686937681</t>
  </si>
  <si>
    <t>MALL.SK- Product: 100059803075</t>
  </si>
  <si>
    <t>823630</t>
  </si>
  <si>
    <t>MALL.CZ- Product: 100108313322</t>
  </si>
  <si>
    <t>MIMOVRSTE.COM- Product: 100043342666</t>
  </si>
  <si>
    <t>135238</t>
  </si>
  <si>
    <t>ALZA.CZ- Product: 1686922175</t>
  </si>
  <si>
    <t>aw_1008</t>
  </si>
  <si>
    <t>MALL.CZ- Product: 100079517282</t>
  </si>
  <si>
    <t>MIMOVRSTE.COM- Product: 100065420095</t>
  </si>
  <si>
    <t>46074</t>
  </si>
  <si>
    <t>ALZA.CZ- Product: 1686898145</t>
  </si>
  <si>
    <t>45123</t>
  </si>
  <si>
    <t>MALL.SK- Product: 100059746492</t>
  </si>
  <si>
    <t>134948</t>
  </si>
  <si>
    <t>ALZA.CZ- Product: 1686903428</t>
  </si>
  <si>
    <t>ALZA.CZ- Product: 1686903141</t>
  </si>
  <si>
    <t>ALZA.CZ- Product: 1686892762</t>
  </si>
  <si>
    <t>43190</t>
  </si>
  <si>
    <t>ALZA.CZ- Product: 1686892294</t>
  </si>
  <si>
    <t>ALZA.CZ- Product: 1686884023</t>
  </si>
  <si>
    <t>MIMOVRSTE.COM- Product: 100065424645</t>
  </si>
  <si>
    <t>423976</t>
  </si>
  <si>
    <t>MALL.CZ- Product: 100074360818</t>
  </si>
  <si>
    <t>MIMOVRSTE.COM- Product: 100081313043</t>
  </si>
  <si>
    <t>ALZA.CZ- Product: 1686890444</t>
  </si>
  <si>
    <t>Kokiska_35106</t>
  </si>
  <si>
    <t>MALL.CZ- Product: 100052234619</t>
  </si>
  <si>
    <t>ALZA.CZ- Product: 1686881588</t>
  </si>
  <si>
    <t>49296</t>
  </si>
  <si>
    <t>MALL.CZ- Product: 100073315995</t>
  </si>
  <si>
    <t>ALZA.CZ- Product: 1686864354</t>
  </si>
  <si>
    <t>aw_678765</t>
  </si>
  <si>
    <t>MALL.CZ- Product: 100086937423</t>
  </si>
  <si>
    <t>ALZA.CZ- Product: 1686735305</t>
  </si>
  <si>
    <t>284570</t>
  </si>
  <si>
    <t>ALZA.CZ- Product: 1686852432</t>
  </si>
  <si>
    <t>ALZA.CZ- Product: 1686847982</t>
  </si>
  <si>
    <t>MALL.CZ- Product: 100069072851</t>
  </si>
  <si>
    <t>ALZA.CZ- Product: 1686848645</t>
  </si>
  <si>
    <t>823002</t>
  </si>
  <si>
    <t>MALL.CZ- Product: 100117629604</t>
  </si>
  <si>
    <t>ALZA.CZ- Product: 1679992395</t>
  </si>
  <si>
    <t>ALZA.CZ- Product: 1686805875</t>
  </si>
  <si>
    <t>3059875</t>
  </si>
  <si>
    <t>ALZA.CZ- Product: 1686805830</t>
  </si>
  <si>
    <t>ALZA.CZ- Product: 1680376997</t>
  </si>
  <si>
    <t>ALZA.CZ- Product: 1683260672</t>
  </si>
  <si>
    <t>ALZA.CZ- Product: 1680362367</t>
  </si>
  <si>
    <t>326656</t>
  </si>
  <si>
    <t>ALZA.CZ- Product: 1680285120</t>
  </si>
  <si>
    <t>aw_552078</t>
  </si>
  <si>
    <t>MALL.CZ- Product: 100125540967</t>
  </si>
  <si>
    <t>MALL.CZ- Product: 100125540611</t>
  </si>
  <si>
    <t>MALL.SK- Product: 100124889577</t>
  </si>
  <si>
    <t>ALZA.CZ- Product: 1680297811</t>
  </si>
  <si>
    <t>20290</t>
  </si>
  <si>
    <t>ALZA.CZ- Product: 1686767114</t>
  </si>
  <si>
    <t>5902340932216</t>
  </si>
  <si>
    <t>ALZA.CZ- Product: 1686765751</t>
  </si>
  <si>
    <t>44344</t>
  </si>
  <si>
    <t>ALZA.CZ- Product: 1686762180</t>
  </si>
  <si>
    <t>ALZA.CZ- Product: 1686759429</t>
  </si>
  <si>
    <t>92415</t>
  </si>
  <si>
    <t>MALL.CZ- Product: 100073312114</t>
  </si>
  <si>
    <t>MIMOVRSTE.COM- Product: 100039370075</t>
  </si>
  <si>
    <t>210094</t>
  </si>
  <si>
    <t>MALL.SK- Product: 100059549065</t>
  </si>
  <si>
    <t>MIMOVRSTE.COM- Product: 100065399306</t>
  </si>
  <si>
    <t>ALZA.CZ- Product: 1686741980</t>
  </si>
  <si>
    <t>eurofirany_351251</t>
  </si>
  <si>
    <t>MALL.CZ- Product: 100074827943</t>
  </si>
  <si>
    <t>ALZA.CZ- Product: 1686719076</t>
  </si>
  <si>
    <t>ALZA.CZ- Product: 1686718875</t>
  </si>
  <si>
    <t>ikonka_KX9745</t>
  </si>
  <si>
    <t>MALL.SK- Product: 100090861549</t>
  </si>
  <si>
    <t>ALZA.CZ- Product: 1686713988</t>
  </si>
  <si>
    <t>ALZA.CZ- Product: 1686706398</t>
  </si>
  <si>
    <t>145864</t>
  </si>
  <si>
    <t>ALZA.CZ- Product: 1686693406</t>
  </si>
  <si>
    <t>ALZA.CZ- Product: 1686686745</t>
  </si>
  <si>
    <t>ALZA.CZ- Product: 1686683936</t>
  </si>
  <si>
    <t>ALZA.CZ- Product: 1686671812</t>
  </si>
  <si>
    <t>160068</t>
  </si>
  <si>
    <t>MALL.SK- Product: 100059779140</t>
  </si>
  <si>
    <t>MALL.CZ- Product: 100058275098</t>
  </si>
  <si>
    <t>ALZA.CZ- Product: 1686671299</t>
  </si>
  <si>
    <t>ALZA.CZ- Product: 1686660427</t>
  </si>
  <si>
    <t>MALL.CZ- Product: 100018048301</t>
  </si>
  <si>
    <t>aw_430419</t>
  </si>
  <si>
    <t>MIMOVRSTE.COM- Product: 100090523240</t>
  </si>
  <si>
    <t>ALZA.CZ- Product: 1686656678</t>
  </si>
  <si>
    <t>280843</t>
  </si>
  <si>
    <t>MALL.CZ- Product: 100019159850</t>
  </si>
  <si>
    <t>ALZA.CZ- Product: 1686640352</t>
  </si>
  <si>
    <t>310527</t>
  </si>
  <si>
    <t>MALL.CZ- Product: 100067246296</t>
  </si>
  <si>
    <t>ALZA.CZ- Product: 1686640732</t>
  </si>
  <si>
    <t>142557</t>
  </si>
  <si>
    <t>MALL.CZ- Product: 100018036252</t>
  </si>
  <si>
    <t>808919</t>
  </si>
  <si>
    <t>ALZA.CZ- Product: 1686634250</t>
  </si>
  <si>
    <t>143568</t>
  </si>
  <si>
    <t>MALL.CZ- Product: 100073285011</t>
  </si>
  <si>
    <t>287457</t>
  </si>
  <si>
    <t>ALZA.CZ- Product: 1686622241</t>
  </si>
  <si>
    <t>153046</t>
  </si>
  <si>
    <t>MALL.SK- Product: 100113230841</t>
  </si>
  <si>
    <t>20156</t>
  </si>
  <si>
    <t>MIMOVRSTE.COM- Product: 100043324378</t>
  </si>
  <si>
    <t>MIMOVRSTE.COM- Product: 100084505788</t>
  </si>
  <si>
    <t>ALZA.CZ- Product: 1686612880</t>
  </si>
  <si>
    <t>341060</t>
  </si>
  <si>
    <t>ALZA.CZ- Product: 1686612339</t>
  </si>
  <si>
    <t>245320</t>
  </si>
  <si>
    <t>shumee HI fehér összecsukható erkélyasztal 60 x 40 x 1,2 cm</t>
  </si>
  <si>
    <t>ALZA.CZ- Product: 1686604122</t>
  </si>
  <si>
    <t>ALZA.CZ- Product: 1686585661</t>
  </si>
  <si>
    <t>ALZA.CZ- Product: 1686598129</t>
  </si>
  <si>
    <t>45628</t>
  </si>
  <si>
    <t>ALZA.CZ- Product: 1686594341</t>
  </si>
  <si>
    <t>beliani_220425</t>
  </si>
  <si>
    <t>ALZA.CZ- Product: 1686590329</t>
  </si>
  <si>
    <t>170625</t>
  </si>
  <si>
    <t>ALZA.CZ- Product: 1686590272</t>
  </si>
  <si>
    <t>41230</t>
  </si>
  <si>
    <t>MIMOVRSTE.COM- Product: 100043341100</t>
  </si>
  <si>
    <t>ALZA.CZ- Product: 1686562886</t>
  </si>
  <si>
    <t>816500</t>
  </si>
  <si>
    <t>MALL.CZ- Product: 100122858369</t>
  </si>
  <si>
    <t>aw_176544</t>
  </si>
  <si>
    <t>MALL.CZ- Product: 100079528635</t>
  </si>
  <si>
    <t>ALZA.CZ- Product: 1686571988</t>
  </si>
  <si>
    <t>ALZA.CZ- Product: 1686576843</t>
  </si>
  <si>
    <t>ALZA.CZ- Product: 1686558858</t>
  </si>
  <si>
    <t>140224</t>
  </si>
  <si>
    <t>ALZA.CZ- Product: 1683905750</t>
  </si>
  <si>
    <t>MALL.SK- Product: 100108560490</t>
  </si>
  <si>
    <t>ALZA.CZ- Product: 1686536622</t>
  </si>
  <si>
    <t>90881</t>
  </si>
  <si>
    <t>MALL.CZ- Product: 100019165444</t>
  </si>
  <si>
    <t>ALZA.CZ- Product: 1686532358</t>
  </si>
  <si>
    <t>811628</t>
  </si>
  <si>
    <t>ALZA.CZ- Product: 1686548158</t>
  </si>
  <si>
    <t>802753</t>
  </si>
  <si>
    <t>ALZA.CZ- Product: 1686530400</t>
  </si>
  <si>
    <t>ALZA.CZ- Product: 1686535346</t>
  </si>
  <si>
    <t>aw_637578</t>
  </si>
  <si>
    <t>MIMOVRSTE.COM- Product: 100098398169</t>
  </si>
  <si>
    <t>MALL.HU- Product: 100097080217</t>
  </si>
  <si>
    <t>143699</t>
  </si>
  <si>
    <t>ALZA.CZ- Product: 1686470176</t>
  </si>
  <si>
    <t>MIMOVRSTE.COM- Product: 100044918893</t>
  </si>
  <si>
    <t>MX-1614CR</t>
  </si>
  <si>
    <t>CHLEBAK STALOWY Z POKRYWĄ METLEX</t>
  </si>
  <si>
    <t>42302</t>
  </si>
  <si>
    <t>ALZA.CZ- Product: 1686478025</t>
  </si>
  <si>
    <t>809791</t>
  </si>
  <si>
    <t>ALZA.CZ- Product: 1686465094</t>
  </si>
  <si>
    <t>350178</t>
  </si>
  <si>
    <t>ALZA.CZ- Product: 1686464304</t>
  </si>
  <si>
    <t>310915</t>
  </si>
  <si>
    <t>ALZA.CZ- Product: 1686453338</t>
  </si>
  <si>
    <t>ALZA.CZ- Product: 1686454674</t>
  </si>
  <si>
    <t>ALZA.CZ- Product: 1680712398</t>
  </si>
  <si>
    <t>ALZA.CZ- Product: 1686452876</t>
  </si>
  <si>
    <t>ALZA.CZ- Product: 1686447703</t>
  </si>
  <si>
    <t>43241</t>
  </si>
  <si>
    <t>ALZA.CZ- Product: 1686446158</t>
  </si>
  <si>
    <t>ALZA.CZ- Product: 1686444257</t>
  </si>
  <si>
    <t>3098565</t>
  </si>
  <si>
    <t>MALL.SK- Product: 100098114538</t>
  </si>
  <si>
    <t>Stema_5903917403399</t>
  </si>
  <si>
    <t>MALL.CZ- Product: 100080447017</t>
  </si>
  <si>
    <t>ALZA.CZ- Product: 1686357431</t>
  </si>
  <si>
    <t>MALL.SK- Product: 100028941842</t>
  </si>
  <si>
    <t>5908287216228</t>
  </si>
  <si>
    <t>MIMOVRSTE.COM- Product: 100080869841</t>
  </si>
  <si>
    <t>MALL.CZ- Product: 100019876668</t>
  </si>
  <si>
    <t>MALL.CZ- Product: 100069071256</t>
  </si>
  <si>
    <t>92082</t>
  </si>
  <si>
    <t>MALL.CZ- Product: 100073317483</t>
  </si>
  <si>
    <t>ALZA.CZ- Product: 1686103237</t>
  </si>
  <si>
    <t>ALZA.CZ- Product: 1686243128</t>
  </si>
  <si>
    <t>171358</t>
  </si>
  <si>
    <t>MALL.SK- Product: 100090742527</t>
  </si>
  <si>
    <t>MALL.SK- Product: 100030097259</t>
  </si>
  <si>
    <t>310782</t>
  </si>
  <si>
    <t>ALZA.CZ- Product: 1686203701</t>
  </si>
  <si>
    <t>245165</t>
  </si>
  <si>
    <t>Panele podłogowe PVC, 5,26 m², 2 mm, brązowy dąb, bez kleju</t>
  </si>
  <si>
    <t>313435</t>
  </si>
  <si>
    <t>shumee 2 db fekete polyrattan kerti bárszék párnával</t>
  </si>
  <si>
    <t>shumee impregnált fenyőfa mászóka 240 x 100 x 170 cm</t>
  </si>
  <si>
    <t>286433</t>
  </si>
  <si>
    <t>Stolik bistro, jasnobrązowy, 80 x 80 cm, MDF</t>
  </si>
  <si>
    <t>171688</t>
  </si>
  <si>
    <t>ALZA.CZ- Product: 1686170199</t>
  </si>
  <si>
    <t>48340</t>
  </si>
  <si>
    <t>ALZA.CZ- Product: 1686044427</t>
  </si>
  <si>
    <t>ALZA.CZ- Product: 1686079940</t>
  </si>
  <si>
    <t>MALL.CZ- Product: 100073314993</t>
  </si>
  <si>
    <t>809054</t>
  </si>
  <si>
    <t>MALL.SK- Product: 100072159375</t>
  </si>
  <si>
    <t>142165</t>
  </si>
  <si>
    <t>ALZA.CZ- Product: 1686035471</t>
  </si>
  <si>
    <t>143898</t>
  </si>
  <si>
    <t>MIMOVRSTE.COM- Product: 100039364830</t>
  </si>
  <si>
    <t>MALL.SK- Product: 100059784191</t>
  </si>
  <si>
    <t>flhf_110000173</t>
  </si>
  <si>
    <t>MALL.CZ- Product: 100108337260</t>
  </si>
  <si>
    <t>143783</t>
  </si>
  <si>
    <t>MALL.CZ- Product: 100073285400</t>
  </si>
  <si>
    <t>44570</t>
  </si>
  <si>
    <t>MIMOVRSTE.COM- Product: 100065420099</t>
  </si>
  <si>
    <t>92796</t>
  </si>
  <si>
    <t>MALL.CZ- Product: 100073312161</t>
  </si>
  <si>
    <t>289109</t>
  </si>
  <si>
    <t>MALL.CZ- Product: 100073300002</t>
  </si>
  <si>
    <t>336215</t>
  </si>
  <si>
    <t>MALL.SK- Product: 100077320464</t>
  </si>
  <si>
    <t>20051</t>
  </si>
  <si>
    <t>MALL.CZ- Product: 100068931066</t>
  </si>
  <si>
    <t>MALL.CZ- Product: 100017821319</t>
  </si>
  <si>
    <t>5908287214064</t>
  </si>
  <si>
    <t>ALZA.CZ- Product: 1686025533</t>
  </si>
  <si>
    <t>MIMOVRSTE.COM- Product: 100051802898</t>
  </si>
  <si>
    <t>ALZA.CZ- Product: 1685937973</t>
  </si>
  <si>
    <t>3089324</t>
  </si>
  <si>
    <t>MALL.SK- Product: 100074509450</t>
  </si>
  <si>
    <t>153004</t>
  </si>
  <si>
    <t>MALL.CZ- Product: 100108552767</t>
  </si>
  <si>
    <t>135019</t>
  </si>
  <si>
    <t>MALL.CZ- Product: 100073271639</t>
  </si>
  <si>
    <t>MIMOVRSTE.COM- Product: 100065410006</t>
  </si>
  <si>
    <t>beliani_203847</t>
  </si>
  <si>
    <t>MALL.CZ- Product: 100092501051</t>
  </si>
  <si>
    <t>820173</t>
  </si>
  <si>
    <t>ALZA.CZ- Product: 1685884670</t>
  </si>
  <si>
    <t>ALZA.CZ- Product: 1685822261</t>
  </si>
  <si>
    <t>329926</t>
  </si>
  <si>
    <t>ALZA.CZ- Product: 1685819905</t>
  </si>
  <si>
    <t>5908287216549</t>
  </si>
  <si>
    <t>MALL.SK- Product: 100081312032</t>
  </si>
  <si>
    <t>MALL.CZ- Product: 100067244596</t>
  </si>
  <si>
    <t>beliani_54920</t>
  </si>
  <si>
    <t>ALZA.CZ- Product: 1682434541</t>
  </si>
  <si>
    <t>ALZA.CZ- Product: 1685771114</t>
  </si>
  <si>
    <t>310696</t>
  </si>
  <si>
    <t>3070782</t>
  </si>
  <si>
    <t>Prysznic ogrodowy z szarą podstawą, 225 cm, stal nierdzewna</t>
  </si>
  <si>
    <t>vidapl_273789</t>
  </si>
  <si>
    <t>MIMOVRSTE.COM- Product: 100077173465</t>
  </si>
  <si>
    <t>aw_29035</t>
  </si>
  <si>
    <t>MALL.CZ- Product: 100096410354</t>
  </si>
  <si>
    <t>93547</t>
  </si>
  <si>
    <t>MALL.CZ- Product: 100103359063</t>
  </si>
  <si>
    <t>42459</t>
  </si>
  <si>
    <t>MALL.CZ- Product: 100078063978</t>
  </si>
  <si>
    <t>141384</t>
  </si>
  <si>
    <t>MALL.CZ- Product: 100073280211</t>
  </si>
  <si>
    <t>MALL.CZ- Product: 100112563065</t>
  </si>
  <si>
    <t>ALZA.CZ- Product: 1685782114</t>
  </si>
  <si>
    <t>47210</t>
  </si>
  <si>
    <t>MALL.SK- Product: 100028941406</t>
  </si>
  <si>
    <t>aw_624669</t>
  </si>
  <si>
    <t>MALL.CZ- Product: 100079521827</t>
  </si>
  <si>
    <t>ALZA.CZ- Product: 1685719166</t>
  </si>
  <si>
    <t>314985</t>
  </si>
  <si>
    <t>Poduszka na ławkę ogrodową, zielona, 200x50x7 cm, tkanina</t>
  </si>
  <si>
    <t>MIMOVRSTE.COM- Product: 100065419388</t>
  </si>
  <si>
    <t>287466</t>
  </si>
  <si>
    <t>MIMOVRSTE.COM- Product: 100065446035</t>
  </si>
  <si>
    <t>48395</t>
  </si>
  <si>
    <t>MIMOVRSTE.COM- Product: 100065414423</t>
  </si>
  <si>
    <t>90372</t>
  </si>
  <si>
    <t>MIMOVRSTE.COM- Product: 100065400631</t>
  </si>
  <si>
    <t>5999108426209</t>
  </si>
  <si>
    <t>MIMOVRSTE.COM- Product: 100080870050</t>
  </si>
  <si>
    <t>805017</t>
  </si>
  <si>
    <t>MIMOVRSTE.COM- Product: 100054279062</t>
  </si>
  <si>
    <t>MIMOVRSTE.COM- Product: 100039370732</t>
  </si>
  <si>
    <t>beliani_41627</t>
  </si>
  <si>
    <t>MIMOVRSTE.COM- Product: 100117108703</t>
  </si>
  <si>
    <t>ALZA.CZ- Product: 1685702771</t>
  </si>
  <si>
    <t>ALZA.CZ- Product: 1685677829</t>
  </si>
  <si>
    <t>ALZA.CZ- Product: 1685619541</t>
  </si>
  <si>
    <t>MALL.SK- Product: 100022666670</t>
  </si>
  <si>
    <t>MIMOVRSTE.COM- Product: 100082893393</t>
  </si>
  <si>
    <t>MIMOVRSTE.COM- Product: 100056959620</t>
  </si>
  <si>
    <t>MIMOVRSTE.COM- Product: 100078368626</t>
  </si>
  <si>
    <t>ALZA.CZ- Product: 1685600816</t>
  </si>
  <si>
    <t>ALZA.CZ- Product: 1685600009</t>
  </si>
  <si>
    <t>ALZA.CZ- Product: 1685209886</t>
  </si>
  <si>
    <t>ALZA.CZ- Product: 1685582776</t>
  </si>
  <si>
    <t>ALZA.CZ- Product: 1680815158</t>
  </si>
  <si>
    <t>91752</t>
  </si>
  <si>
    <t>MIMOVRSTE.COM- Product: 100043350167</t>
  </si>
  <si>
    <t>aw_535242</t>
  </si>
  <si>
    <t>MALL.CZ- Product: 100125540688</t>
  </si>
  <si>
    <t>aw_532839</t>
  </si>
  <si>
    <t>MALL.CZ- Product: 100125540646</t>
  </si>
  <si>
    <t>aw_593410</t>
  </si>
  <si>
    <t>MALL.CZ- Product: 100125540733</t>
  </si>
  <si>
    <t>Kinghome_4054</t>
  </si>
  <si>
    <t>MALL.CZ- Product: 100124995787</t>
  </si>
  <si>
    <t>325262</t>
  </si>
  <si>
    <t>MALL.SK- Product: 100051239080</t>
  </si>
  <si>
    <t>ALZA.CZ- Product: 1685471599</t>
  </si>
  <si>
    <t>ALZA.CZ- Product: 1685462833</t>
  </si>
  <si>
    <t>132885</t>
  </si>
  <si>
    <t>ALZA.CZ- Product: 1685460109</t>
  </si>
  <si>
    <t>ALZA.CZ- Product: 1685459750</t>
  </si>
  <si>
    <t>41663</t>
  </si>
  <si>
    <t>ALZA.CZ- Product: 1685455970</t>
  </si>
  <si>
    <t>MIMOVRSTE.COM- Product: 100065453704</t>
  </si>
  <si>
    <t>MIMOVRSTE.COM- Product: 100065372000</t>
  </si>
  <si>
    <t>50756</t>
  </si>
  <si>
    <t>MIMOVRSTE.COM- Product: 100065360178</t>
  </si>
  <si>
    <t>unimet_6411501201140</t>
  </si>
  <si>
    <t>MIMOVRSTE.COM- Product: 100101778141</t>
  </si>
  <si>
    <t>MALL.SK- Product: 100081312307</t>
  </si>
  <si>
    <t>ALZA.CZ- Product: 1685438808</t>
  </si>
  <si>
    <t>ALZA.CZ- Product: 1685438629</t>
  </si>
  <si>
    <t>803438</t>
  </si>
  <si>
    <t>ALZA.CZ- Product: 1685414221</t>
  </si>
  <si>
    <t>ALZA.CZ- Product: 1685414415</t>
  </si>
  <si>
    <t>145653</t>
  </si>
  <si>
    <t>shumee trapéz alakú horganyzott acél gabion magaságyás 100x20x100 cm</t>
  </si>
  <si>
    <t>3059711</t>
  </si>
  <si>
    <t>MIMOVRSTE.COM- Product: 100066844701</t>
  </si>
  <si>
    <t>aw_677742</t>
  </si>
  <si>
    <t>MALL.SK- Product: 100085505331</t>
  </si>
  <si>
    <t>804314</t>
  </si>
  <si>
    <t>ALZA.CZ- Product: 1685407584</t>
  </si>
  <si>
    <t>43795</t>
  </si>
  <si>
    <t>ALZA.CZ- Product: 1685400029</t>
  </si>
  <si>
    <t>44988</t>
  </si>
  <si>
    <t>ALZA.CZ- Product: 1685386268</t>
  </si>
  <si>
    <t>70031</t>
  </si>
  <si>
    <t>ALZA.CZ- Product: 1685383184</t>
  </si>
  <si>
    <t>326787</t>
  </si>
  <si>
    <t>ALZA.CZ- Product: 1685380989</t>
  </si>
  <si>
    <t>Kokiska_74167</t>
  </si>
  <si>
    <t>MALL.CZ- Product: 100056513601</t>
  </si>
  <si>
    <t>5908287215832</t>
  </si>
  <si>
    <t>ALZA.CZ- Product: 1685371715</t>
  </si>
  <si>
    <t>43594</t>
  </si>
  <si>
    <t>ALZA.CZ- Product: 1685380747</t>
  </si>
  <si>
    <t>beliani_161327</t>
  </si>
  <si>
    <t>ALZA.CZ- Product: 1685374611</t>
  </si>
  <si>
    <t>aw_606002</t>
  </si>
  <si>
    <t>MALL.CZ- Product: 100095899061</t>
  </si>
  <si>
    <t>ALZA.CZ- Product: 1685370024</t>
  </si>
  <si>
    <t>ALZA.CZ- Product: 1685361163</t>
  </si>
  <si>
    <t>ALZA.CZ- Product: 1685359137</t>
  </si>
  <si>
    <t>ALZA.CZ- Product: 1685360355</t>
  </si>
  <si>
    <t>ALZA.CZ- Product: 1685357656</t>
  </si>
  <si>
    <t>ALZA.CZ- Product: 1685356197</t>
  </si>
  <si>
    <t>93146</t>
  </si>
  <si>
    <t>MALL.CZ- Product: 100067243643</t>
  </si>
  <si>
    <t>MALL.CZ- Product: 100073317145</t>
  </si>
  <si>
    <t>aw_286076</t>
  </si>
  <si>
    <t>MALL.CZ- Product: 100096411502</t>
  </si>
  <si>
    <t>MALL.SK- Product: 100077320300</t>
  </si>
  <si>
    <t>46717</t>
  </si>
  <si>
    <t>ALZA.CZ- Product: 1685353832</t>
  </si>
  <si>
    <t>3105090</t>
  </si>
  <si>
    <t>ALZA.CZ- Product: 1685353573</t>
  </si>
  <si>
    <t>284681</t>
  </si>
  <si>
    <t>ALZA.CZ- Product: 1685336677</t>
  </si>
  <si>
    <t>140228</t>
  </si>
  <si>
    <t>ALZA.CZ- Product: 1685356944</t>
  </si>
  <si>
    <t>ALZA.CZ- Product: 1685347519</t>
  </si>
  <si>
    <t>51414</t>
  </si>
  <si>
    <t>MIMOVRSTE.COM- Product: 100049520442</t>
  </si>
  <si>
    <t>43597</t>
  </si>
  <si>
    <t>MALL.SK- Product: 100028935923</t>
  </si>
  <si>
    <t>ALZA.CZ- Product: 1684504711</t>
  </si>
  <si>
    <t>ROV_105_5903051088506</t>
  </si>
  <si>
    <t>MALL.CZ- Product: 100090725289</t>
  </si>
  <si>
    <t>MIMOVRSTE.COM- Product: 100065417443</t>
  </si>
  <si>
    <t>MALL.CZ- Product: 100108560095</t>
  </si>
  <si>
    <t>ALZA.CZ- Product: 1685330990</t>
  </si>
  <si>
    <t>MIMOVRSTE.COM- Product: 100065413822</t>
  </si>
  <si>
    <t>70123</t>
  </si>
  <si>
    <t>MIMOVRSTE.COM- Product: 100050132418</t>
  </si>
  <si>
    <t>170420</t>
  </si>
  <si>
    <t>MALL.CZ- Product: 100073282686</t>
  </si>
  <si>
    <t>ALZA.CZ- Product: 1685288212</t>
  </si>
  <si>
    <t>244568</t>
  </si>
  <si>
    <t>MALL.CZ- Product: 100073288914</t>
  </si>
  <si>
    <t>aw_653063</t>
  </si>
  <si>
    <t>MALL.SK- Product: 100085503180</t>
  </si>
  <si>
    <t>ALZA.CZ- Product: 1685246009</t>
  </si>
  <si>
    <t>802769</t>
  </si>
  <si>
    <t>shumee fekete forgácslap vitrinszekrény 82,5 x 30,5 x 185,5 cm</t>
  </si>
  <si>
    <t>MIMOVRSTE.COM- Product: 100065388402</t>
  </si>
  <si>
    <t>47263</t>
  </si>
  <si>
    <t>MIMOVRSTE.COM- Product: 100043343128</t>
  </si>
  <si>
    <t>MALL.CZ- Product: 100019163837</t>
  </si>
  <si>
    <t>MIMOVRSTE.COM- Product: 100090863620</t>
  </si>
  <si>
    <t>ALZA.CZ- Product: 1685267339</t>
  </si>
  <si>
    <t>802771</t>
  </si>
  <si>
    <t>ALZA.CZ- Product: 1685257401</t>
  </si>
  <si>
    <t>ALZA.CZ- Product: 1685246567</t>
  </si>
  <si>
    <t>326160</t>
  </si>
  <si>
    <t>MALL.CZ- Product: 100072327077</t>
  </si>
  <si>
    <t>45903</t>
  </si>
  <si>
    <t>ALZA.CZ- Product: 1685214440</t>
  </si>
  <si>
    <t>ALZA.CZ- Product: 1685236487</t>
  </si>
  <si>
    <t>242723</t>
  </si>
  <si>
    <t>ALZA.CZ- Product: 1685221115</t>
  </si>
  <si>
    <t>ALZA.CZ- Product: 1685220888</t>
  </si>
  <si>
    <t>42295</t>
  </si>
  <si>
    <t>MALL.CZ- Product: 100017916077</t>
  </si>
  <si>
    <t>ikonka_KX9606</t>
  </si>
  <si>
    <t>MIMOVRSTE.COM- Product: 100090864279</t>
  </si>
  <si>
    <t>aw_679928</t>
  </si>
  <si>
    <t>MALL.SK- Product: 100085506029</t>
  </si>
  <si>
    <t>MIMOVRSTE.COM- Product: 100122852877</t>
  </si>
  <si>
    <t>813574</t>
  </si>
  <si>
    <t>ALZA.CZ- Product: 1685169186</t>
  </si>
  <si>
    <t>5902666612588</t>
  </si>
  <si>
    <t>ALZA.CZ- Product: 1685174968</t>
  </si>
  <si>
    <t>ALZA.CZ- Product: 1685195112</t>
  </si>
  <si>
    <t>ALZA.CZ- Product: 1685189156</t>
  </si>
  <si>
    <t>ALZA.CZ- Product: 1685184956</t>
  </si>
  <si>
    <t>ALZA.CZ- Product: 1685180299</t>
  </si>
  <si>
    <t>ALZA.CZ- Product: 1685183147</t>
  </si>
  <si>
    <t>ALZA.CZ- Product: 1685176518</t>
  </si>
  <si>
    <t>286496</t>
  </si>
  <si>
    <t>adler_AD_7855</t>
  </si>
  <si>
    <t>MALL.SK- Product: 100123021709</t>
  </si>
  <si>
    <t>vidapl_91130</t>
  </si>
  <si>
    <t>MALL.SK- Product: 100077170697</t>
  </si>
  <si>
    <t>824138</t>
  </si>
  <si>
    <t>MALL.CZ- Product: 100122858597</t>
  </si>
  <si>
    <t>144893</t>
  </si>
  <si>
    <t>MIMOVRSTE.COM- Product: 100065405219</t>
  </si>
  <si>
    <t>318380</t>
  </si>
  <si>
    <t>MALL.SK- Product: 100080600912</t>
  </si>
  <si>
    <t>42167</t>
  </si>
  <si>
    <t>MALL.SK- Product: 100028938763</t>
  </si>
  <si>
    <t>ALZA.CZ- Product: 1678381035</t>
  </si>
  <si>
    <t>MIMOVRSTE.COM- Product: 100090863158</t>
  </si>
  <si>
    <t>3051374</t>
  </si>
  <si>
    <t>MALL.SK- Product: 100030645183</t>
  </si>
  <si>
    <t>Szafka na buty, kolor dąb sonoma, 60x35x70 cm, płyta wiórowa</t>
  </si>
  <si>
    <t>MALL.SK- Product: 100059745852</t>
  </si>
  <si>
    <t>MALL.SK- Product: 100066815006</t>
  </si>
  <si>
    <t>92722</t>
  </si>
  <si>
    <t>MALL.CZ- Product: 100067244744</t>
  </si>
  <si>
    <t>ALZA.CZ- Product: 1685134907</t>
  </si>
  <si>
    <t>47080</t>
  </si>
  <si>
    <t>ALZA.CZ- Product: 1685118227</t>
  </si>
  <si>
    <t>314988</t>
  </si>
  <si>
    <t>ALZA.CZ- Product: 1685122706</t>
  </si>
  <si>
    <t>ALZA.CZ- Product: 1685122048</t>
  </si>
  <si>
    <t>ALZA.CZ- Product: 1685126212</t>
  </si>
  <si>
    <t>132965</t>
  </si>
  <si>
    <t>ALZA.CZ- Product: 1685125561</t>
  </si>
  <si>
    <t>316090</t>
  </si>
  <si>
    <t>MALL.CZ- Product: 100067246566</t>
  </si>
  <si>
    <t>144714</t>
  </si>
  <si>
    <t>ALZA.CZ- Product: 1685118964</t>
  </si>
  <si>
    <t>403689</t>
  </si>
  <si>
    <t>shumee Nature kültéri párna védőhuzat 128 x 57 x 37 cm</t>
  </si>
  <si>
    <t>321671</t>
  </si>
  <si>
    <t>shumee tömör akácfa étkezőasztal paliszander felülettel 140x80x75 cm</t>
  </si>
  <si>
    <t>aw_11371</t>
  </si>
  <si>
    <t>shumee YATO HOSSZÚ ÜTÉS ALJZATOK 1/2 "15 db 10-32mm 1055</t>
  </si>
  <si>
    <t>3056505</t>
  </si>
  <si>
    <t>shumee kitűzőkészítő gép forgó lyukasztóval 500 db 44 mm-es kitűzővel</t>
  </si>
  <si>
    <t>91393</t>
  </si>
  <si>
    <t>MIMOVRSTE.COM- Product: 100065408739</t>
  </si>
  <si>
    <t>90269</t>
  </si>
  <si>
    <t>MIMOVRSTE.COM- Product: 100039366620</t>
  </si>
  <si>
    <t>313082</t>
  </si>
  <si>
    <t>MALL.CZ- Product: 100078366195</t>
  </si>
  <si>
    <t>326735</t>
  </si>
  <si>
    <t>ALZA.CZ- Product: 1685058448</t>
  </si>
  <si>
    <t>Umywalka z kamienia rzecznego, owalna, 46-52 cm</t>
  </si>
  <si>
    <t>315218</t>
  </si>
  <si>
    <t>MIMOVRSTE.COM- Product: 100065396219</t>
  </si>
  <si>
    <t>MALL.CZ- Product: 100073287487</t>
  </si>
  <si>
    <t>ALZA.CZ- Product: 1685054925</t>
  </si>
  <si>
    <t>ALZA.CZ- Product: 1685051287</t>
  </si>
  <si>
    <t>ALZA.CZ- Product: 1685046751</t>
  </si>
  <si>
    <t>beliani_237340</t>
  </si>
  <si>
    <t>ALZA.CZ- Product: 1685044650</t>
  </si>
  <si>
    <t>ALZA.CZ- Product: 1678445930</t>
  </si>
  <si>
    <t>MALL.SK- Product: 100031203504</t>
  </si>
  <si>
    <t>311061</t>
  </si>
  <si>
    <t>ALZA.CZ- Product: 1685041673</t>
  </si>
  <si>
    <t>284714</t>
  </si>
  <si>
    <t>ALZA.CZ- Product: 1685030322</t>
  </si>
  <si>
    <t>MIMOVRSTE.COM- Product: 100122852708</t>
  </si>
  <si>
    <t>ALZA.CZ- Product: 1685021524</t>
  </si>
  <si>
    <t>Kokiska_68639</t>
  </si>
  <si>
    <t>MALL.CZ- Product: 100056507304</t>
  </si>
  <si>
    <t>MALL.CZ- Product: 100018043936</t>
  </si>
  <si>
    <t>3051253</t>
  </si>
  <si>
    <t>MIMOVRSTE.COM- Product: 100044918781</t>
  </si>
  <si>
    <t>aw_530963</t>
  </si>
  <si>
    <t>MIMOVRSTE.COM- Product: 100090524371</t>
  </si>
  <si>
    <t>ALZA.CZ- Product: 1684917952</t>
  </si>
  <si>
    <t>5999056766471</t>
  </si>
  <si>
    <t>MIMOVRSTE.COM- Product: 100046680434</t>
  </si>
  <si>
    <t>MIMOVRSTE.COM- Product: 100043343370</t>
  </si>
  <si>
    <t>432040</t>
  </si>
  <si>
    <t>MIMOVRSTE.COM- Product: 100122854650</t>
  </si>
  <si>
    <t>326640</t>
  </si>
  <si>
    <t>MIMOVRSTE.COM- Product: 100075426941</t>
  </si>
  <si>
    <t>313889</t>
  </si>
  <si>
    <t>MIMOVRSTE.COM- Product: 100052903406</t>
  </si>
  <si>
    <t>41236</t>
  </si>
  <si>
    <t>804328</t>
  </si>
  <si>
    <t>MIMOVRSTE.COM- Product: 100069778930</t>
  </si>
  <si>
    <t>MIMOVRSTE.COM- Product: 100065415419</t>
  </si>
  <si>
    <t>92217</t>
  </si>
  <si>
    <t>MALL.SK- Product: 100059606504</t>
  </si>
  <si>
    <t>51512</t>
  </si>
  <si>
    <t>MIMOVRSTE.COM- Product: 100065357627</t>
  </si>
  <si>
    <t>MALL.SK- Product: 100095714431</t>
  </si>
  <si>
    <t>MIMOVRSTE.COM- Product: 100065413919</t>
  </si>
  <si>
    <t>ALZA.CZ- Product: 1685014095</t>
  </si>
  <si>
    <t>170607</t>
  </si>
  <si>
    <t>ALZA.CZ- Product: 1685013259</t>
  </si>
  <si>
    <t>MALL.CZ- Product: 100048499324</t>
  </si>
  <si>
    <t>ALZA.CZ- Product: 1685008944</t>
  </si>
  <si>
    <t>MALL.SK- Product: 100100844399</t>
  </si>
  <si>
    <t>MALL.SK- Product: 100059605778</t>
  </si>
  <si>
    <t>MALL.SK- Product: 100066802697</t>
  </si>
  <si>
    <t>aw_646968</t>
  </si>
  <si>
    <t>MALL.CZ- Product: 100098124666</t>
  </si>
  <si>
    <t>316640</t>
  </si>
  <si>
    <t>MALL.CZ- Product: 100075431834</t>
  </si>
  <si>
    <t>ALZA.CZ- Product: 1685004775</t>
  </si>
  <si>
    <t>810600</t>
  </si>
  <si>
    <t>ALZA.CZ- Product: 1685004982</t>
  </si>
  <si>
    <t>ALZA.CZ- Product: 1685001654</t>
  </si>
  <si>
    <t>ikonka_KX5609</t>
  </si>
  <si>
    <t>ALZA.CZ- Product: 1684995977</t>
  </si>
  <si>
    <t>Ścianki boczne z oknem do namiotu ogrodowego, 2 szt., PE, białe</t>
  </si>
  <si>
    <t>ALZA.CZ- Product: 1684349828</t>
  </si>
  <si>
    <t>ALZA.CZ- Product: 1678739226</t>
  </si>
  <si>
    <t>MALL.SK- Product: 100124889897</t>
  </si>
  <si>
    <t>lean_5905214974794</t>
  </si>
  <si>
    <t>MALL.SK- Product: 100112317272</t>
  </si>
  <si>
    <t>action_AGDDMACZE0004</t>
  </si>
  <si>
    <t>MALL.SK- Product: 100108429294</t>
  </si>
  <si>
    <t>311191</t>
  </si>
  <si>
    <t>MALL.CZ- Product: 100073301463</t>
  </si>
  <si>
    <t>5908287215986</t>
  </si>
  <si>
    <t>MALL.SK- Product: 100108560647</t>
  </si>
  <si>
    <t>ALZA.CZ- Product: 1684922809</t>
  </si>
  <si>
    <t>340730</t>
  </si>
  <si>
    <t>ALZA.CZ- Product: 1684917831</t>
  </si>
  <si>
    <t>MALL.CZ- Product: 100058281311</t>
  </si>
  <si>
    <t>320819</t>
  </si>
  <si>
    <t>MIMOVRSTE.COM- Product: 100075426914</t>
  </si>
  <si>
    <t>MIMOVRSTE.COM- Product: 100081312996</t>
  </si>
  <si>
    <t>MIMOVRSTE.COM- Product: 100073344300</t>
  </si>
  <si>
    <t>MIMOVRSTE.COM- Product: 100055810170</t>
  </si>
  <si>
    <t>MALL.SK- Product: 100080448481</t>
  </si>
  <si>
    <t>CH_616a737afd2697-0.60x1.00</t>
  </si>
  <si>
    <t>MIMOVRSTE.COM- Product: 100086608271</t>
  </si>
  <si>
    <t>ALZA.CZ- Product: 1684887761</t>
  </si>
  <si>
    <t>323874</t>
  </si>
  <si>
    <t>ALZA.CZ- Product: 1684885403</t>
  </si>
  <si>
    <t>ALZA.CZ- Product: 1684885400</t>
  </si>
  <si>
    <t>ALZA.CZ- Product: 1684877038</t>
  </si>
  <si>
    <t>aw_37771</t>
  </si>
  <si>
    <t>MIMOVRSTE.COM- Product: 100087198917</t>
  </si>
  <si>
    <t>ALZA.CZ- Product: 1684869727</t>
  </si>
  <si>
    <t>ALZA.CZ- Product: 1684880148</t>
  </si>
  <si>
    <t>802914</t>
  </si>
  <si>
    <t>ALZA.CZ- Product: 1684865661</t>
  </si>
  <si>
    <t>316497</t>
  </si>
  <si>
    <t>ALZA.CZ- Product: 1684865440</t>
  </si>
  <si>
    <t>ALZA.CZ- Product: 1684863449</t>
  </si>
  <si>
    <t>149264</t>
  </si>
  <si>
    <t>ALZA.CZ- Product: 1684854425</t>
  </si>
  <si>
    <t>5908287240889</t>
  </si>
  <si>
    <t>ALZA.CZ- Product: 1684863845</t>
  </si>
  <si>
    <t>ALZA.CZ- Product: 1684859733</t>
  </si>
  <si>
    <t>ALZA.CZ- Product: 1684859720</t>
  </si>
  <si>
    <t>91851</t>
  </si>
  <si>
    <t>MIMOVRSTE.COM- Product: 100065408860</t>
  </si>
  <si>
    <t>aw_325460</t>
  </si>
  <si>
    <t>MIMOVRSTE.COM- Product: 100098416230</t>
  </si>
  <si>
    <t>248686</t>
  </si>
  <si>
    <t>MALL.CZ- Product: 100074548077</t>
  </si>
  <si>
    <t>barbecook_223.1101.000</t>
  </si>
  <si>
    <t>MALL.CZ- Product: 100085273707</t>
  </si>
  <si>
    <t>ALZA.CZ- Product: 1684855704</t>
  </si>
  <si>
    <t>ALZA.CZ- Product: 1684846133</t>
  </si>
  <si>
    <t>44553</t>
  </si>
  <si>
    <t>MIMOVRSTE.COM- Product: 100065414074</t>
  </si>
  <si>
    <t>ALZA.CZ- Product: 1684840695</t>
  </si>
  <si>
    <t>ALZA.CZ- Product: 1684844031</t>
  </si>
  <si>
    <t>ikonka_KX5319</t>
  </si>
  <si>
    <t>ALZA.CZ- Product: 1684839951</t>
  </si>
  <si>
    <t>135517</t>
  </si>
  <si>
    <t>MALL.CZ- Product: 100058278741</t>
  </si>
  <si>
    <t>ALZA.CZ- Product: 1684829323</t>
  </si>
  <si>
    <t>ALZA.CZ- Product: 1684825882</t>
  </si>
  <si>
    <t>801126</t>
  </si>
  <si>
    <t>ALZA.CZ- Product: 1684823103</t>
  </si>
  <si>
    <t>800757</t>
  </si>
  <si>
    <t>ALZA.CZ- Product: 1684819376</t>
  </si>
  <si>
    <t>beliani_207927</t>
  </si>
  <si>
    <t>ALZA.CZ- Product: 1684815087</t>
  </si>
  <si>
    <t>248666</t>
  </si>
  <si>
    <t>MALL.CZ- Product: 100041376984</t>
  </si>
  <si>
    <t>ALZA.CZ- Product: 1684807358</t>
  </si>
  <si>
    <t>ALZA.CZ- Product: 1684798878</t>
  </si>
  <si>
    <t>170979</t>
  </si>
  <si>
    <t>ALZA.CZ- Product: 1684796472</t>
  </si>
  <si>
    <t>135117</t>
  </si>
  <si>
    <t>ALZA.CZ- Product: 1684793581</t>
  </si>
  <si>
    <t>800373</t>
  </si>
  <si>
    <t>ALZA.CZ- Product: 1684792276</t>
  </si>
  <si>
    <t>ALZA.CZ- Product: 1684789870</t>
  </si>
  <si>
    <t>44303</t>
  </si>
  <si>
    <t>ALZA.CZ- Product: 1684787337</t>
  </si>
  <si>
    <t>3187093</t>
  </si>
  <si>
    <t>MALL.CZ- Product: 100118190647</t>
  </si>
  <si>
    <t>90484</t>
  </si>
  <si>
    <t>MIMOVRSTE.COM- Product: 100039371184</t>
  </si>
  <si>
    <t>804427</t>
  </si>
  <si>
    <t>ALZA.CZ- Product: 1684774559</t>
  </si>
  <si>
    <t>91408</t>
  </si>
  <si>
    <t>MIMOVRSTE.COM- Product: 100065403184</t>
  </si>
  <si>
    <t>135418</t>
  </si>
  <si>
    <t>MALL.SK- Product: 100059776709</t>
  </si>
  <si>
    <t>802913</t>
  </si>
  <si>
    <t>ALZA.CZ- Product: 1684763062</t>
  </si>
  <si>
    <t>ALZA.CZ- Product: 1684762845</t>
  </si>
  <si>
    <t>143763</t>
  </si>
  <si>
    <t>ALZA.CZ- Product: 1684748806</t>
  </si>
  <si>
    <t>48557</t>
  </si>
  <si>
    <t>MIMOVRSTE.COM- Product: 100039366447</t>
  </si>
  <si>
    <t>5908287216341</t>
  </si>
  <si>
    <t>ALZA.CZ- Product: 1684758856</t>
  </si>
  <si>
    <t>42318</t>
  </si>
  <si>
    <t>ALZA.CZ- Product: 1684760411</t>
  </si>
  <si>
    <t>aw_256608</t>
  </si>
  <si>
    <t>shumee YATO RATCHET KÁBELVÁGÓK 240mm2 / 300mm 18600</t>
  </si>
  <si>
    <t>MALL.CZ- Product: 100073302260</t>
  </si>
  <si>
    <t>MALL.CZ- Product: 100073282830</t>
  </si>
  <si>
    <t>ikonka_KX5676</t>
  </si>
  <si>
    <t>MIMOVRSTE.COM- Product: 100090864844</t>
  </si>
  <si>
    <t>aw_178355</t>
  </si>
  <si>
    <t>MIMOVRSTE.COM- Product: 100098398069</t>
  </si>
  <si>
    <t>809161</t>
  </si>
  <si>
    <t>ALZA.CZ- Product: 1684744443</t>
  </si>
  <si>
    <t>beliani_313389</t>
  </si>
  <si>
    <t>ALZA.CZ- Product: 1684744968</t>
  </si>
  <si>
    <t>ALZA.CZ- Product: 1684742781</t>
  </si>
  <si>
    <t>ALZA.CZ- Product: 1684732155</t>
  </si>
  <si>
    <t>ALZA.CZ- Product: 1684740874</t>
  </si>
  <si>
    <t>ALZA.CZ- Product: 1684737594</t>
  </si>
  <si>
    <t>428530</t>
  </si>
  <si>
    <t>ALZA.CZ- Product: 1684724160</t>
  </si>
  <si>
    <t>ALZA.CZ- Product: 1684721882</t>
  </si>
  <si>
    <t>ALZA.CZ- Product: 1684717942</t>
  </si>
  <si>
    <t>132398</t>
  </si>
  <si>
    <t>ALZA.CZ- Product: 1684714521</t>
  </si>
  <si>
    <t>ALZA.CZ- Product: 1684714331</t>
  </si>
  <si>
    <t>MALL.SK- Product: 100059607414</t>
  </si>
  <si>
    <t>ALZA.CZ- Product: 1684712524</t>
  </si>
  <si>
    <t>ALZA.CZ- Product: 1684701783</t>
  </si>
  <si>
    <t>800028</t>
  </si>
  <si>
    <t>MIMOVRSTE.COM- Product: 100065398480</t>
  </si>
  <si>
    <t>Kokiska_63293</t>
  </si>
  <si>
    <t>MALL.CZ- Product: 100067969159</t>
  </si>
  <si>
    <t>5903856192262</t>
  </si>
  <si>
    <t>ALZA.CZ- Product: 1684692519</t>
  </si>
  <si>
    <t>ALZA.CZ- Product: 1684691643</t>
  </si>
  <si>
    <t>ALZA.CZ- Product: 1684682447</t>
  </si>
  <si>
    <t>ALZA.CZ- Product: 1684692233</t>
  </si>
  <si>
    <t>ALZA.CZ- Product: 1684688853</t>
  </si>
  <si>
    <t>149557</t>
  </si>
  <si>
    <t>MIMOVRSTE.COM- Product: 100069778871</t>
  </si>
  <si>
    <t>92439</t>
  </si>
  <si>
    <t>MIMOVRSTE.COM- Product: 100065420667</t>
  </si>
  <si>
    <t>ikonka_KX9563_2</t>
  </si>
  <si>
    <t>MALL.CZ- Product: 100090854883</t>
  </si>
  <si>
    <t>823533</t>
  </si>
  <si>
    <t>MALL.CZ- Product: 100108318343</t>
  </si>
  <si>
    <t>310962</t>
  </si>
  <si>
    <t>ALZA.CZ- Product: 1684684974</t>
  </si>
  <si>
    <t>ALZA.CZ- Product: 1684687298</t>
  </si>
  <si>
    <t>MALL.SK- Product: 100028930405</t>
  </si>
  <si>
    <t>ALZA.CZ- Product: 1684671401</t>
  </si>
  <si>
    <t>318118</t>
  </si>
  <si>
    <t>MALL.CZ- Product: 100084009021</t>
  </si>
  <si>
    <t>ALZA.CZ- Product: 1684668155</t>
  </si>
  <si>
    <t>323926</t>
  </si>
  <si>
    <t>ALZA.CZ- Product: 1684665668</t>
  </si>
  <si>
    <t>ALZA.CZ- Product: 1684665502</t>
  </si>
  <si>
    <t>3051250</t>
  </si>
  <si>
    <t>Automatycznie zwijana markiza, 350x250 cm, antracytowa</t>
  </si>
  <si>
    <t>ALZA.CZ- Product: 1684659856</t>
  </si>
  <si>
    <t>310694</t>
  </si>
  <si>
    <t>MIMOVRSTE.COM- Product: 100062569095</t>
  </si>
  <si>
    <t>beliani_165049</t>
  </si>
  <si>
    <t>ALZA.CZ- Product: 1684650738</t>
  </si>
  <si>
    <t>ALZA.CZ- Product: 1684655460</t>
  </si>
  <si>
    <t>ALZA.CZ- Product: 1684658188</t>
  </si>
  <si>
    <t>283359</t>
  </si>
  <si>
    <t>ALZA.CZ- Product: 1684655417</t>
  </si>
  <si>
    <t>ALZA.CZ- Product: 1684648895</t>
  </si>
  <si>
    <t>Donica do podniesionej rabaty, 160x40x38 cm, polipropylen</t>
  </si>
  <si>
    <t>91725</t>
  </si>
  <si>
    <t>Piaskowy filtr basenowy z zaworem 4 drożnym, szary, 350 mm</t>
  </si>
  <si>
    <t>ALZA.CZ- Product: 1684637712</t>
  </si>
  <si>
    <t>ALZA.CZ- Product: 1684635409</t>
  </si>
  <si>
    <t>286331</t>
  </si>
  <si>
    <t>ALZA.CZ- Product: 1684636824</t>
  </si>
  <si>
    <t>ALZA.CZ- Product: 1684635826</t>
  </si>
  <si>
    <t>315499</t>
  </si>
  <si>
    <t>MIMOVRSTE.COM- Product: 100066850684</t>
  </si>
  <si>
    <t>MALL.HU- Product: 100097230813</t>
  </si>
  <si>
    <t>201038</t>
  </si>
  <si>
    <t>MALL.CZ- Product: 100112561840</t>
  </si>
  <si>
    <t>ALZA.CZ- Product: 1674200873</t>
  </si>
  <si>
    <t>MALL.SK- Product: 100031212109</t>
  </si>
  <si>
    <t>5902666610881</t>
  </si>
  <si>
    <t>ALZA.CZ- Product: 1684619874</t>
  </si>
  <si>
    <t>811647</t>
  </si>
  <si>
    <t>MALL.CZ- Product: 100088512612</t>
  </si>
  <si>
    <t>340724</t>
  </si>
  <si>
    <t>MALL.CZ- Product: 100098111210</t>
  </si>
  <si>
    <t>42983</t>
  </si>
  <si>
    <t>MALL.SK- Product: 100028935619</t>
  </si>
  <si>
    <t>ALZA.CZ- Product: 1684617130</t>
  </si>
  <si>
    <t>170490</t>
  </si>
  <si>
    <t>MIMOVRSTE.COM- Product: 100043324278</t>
  </si>
  <si>
    <t>92010</t>
  </si>
  <si>
    <t>MIMOVRSTE.COM- Product: 100051809794</t>
  </si>
  <si>
    <t>ALZA.CZ- Product: 1684607894</t>
  </si>
  <si>
    <t>ALZA.CZ- Product: 1684605573</t>
  </si>
  <si>
    <t>o_HKO3760124950670</t>
  </si>
  <si>
    <t>MALL.SK- Product: 100108688864</t>
  </si>
  <si>
    <t>MALL.SK- Product: 100066639103</t>
  </si>
  <si>
    <t>ALZA.CZ- Product: 1684597601</t>
  </si>
  <si>
    <t>MIMOVRSTE.COM- Product: 100080869956</t>
  </si>
  <si>
    <t>MALL.SK- Product: 100083753026</t>
  </si>
  <si>
    <t>ALZA.CZ- Product: 1684597600</t>
  </si>
  <si>
    <t>92808</t>
  </si>
  <si>
    <t>MALL.HU- Product: 100097228908</t>
  </si>
  <si>
    <t>5902666610225</t>
  </si>
  <si>
    <t>MALL.CZ- Product: 100067128169</t>
  </si>
  <si>
    <t>Umywalka z kamienia rzecznego, owalna, 37-46 cm</t>
  </si>
  <si>
    <t>adler_CR_2173</t>
  </si>
  <si>
    <t>MALL.SK- Product: 100123021234</t>
  </si>
  <si>
    <t>ALZA.CZ- Product: 1684593711</t>
  </si>
  <si>
    <t>91762</t>
  </si>
  <si>
    <t>ALZA.CZ- Product: 1684582502</t>
  </si>
  <si>
    <t>ALZA.CZ- Product: 1684587107</t>
  </si>
  <si>
    <t>ALZA.CZ- Product: 1684576339</t>
  </si>
  <si>
    <t>MALL.SK- Product: 100059778972</t>
  </si>
  <si>
    <t>804291</t>
  </si>
  <si>
    <t>ALZA.CZ- Product: 1684560224</t>
  </si>
  <si>
    <t>ALZA.CZ- Product: 1684570764</t>
  </si>
  <si>
    <t>ikonka_KX8339_2</t>
  </si>
  <si>
    <t>ALZA.CZ- Product: 1684571600</t>
  </si>
  <si>
    <t>ALZA.CZ- Product: 1684569754</t>
  </si>
  <si>
    <t>MALL.SK- Product: 100028936925</t>
  </si>
  <si>
    <t>143349</t>
  </si>
  <si>
    <t>MIMOVRSTE.COM- Product: 100065403726</t>
  </si>
  <si>
    <t>ALZA.CZ- Product: 1684557280</t>
  </si>
  <si>
    <t>ALZA.CZ- Product: 1684560926</t>
  </si>
  <si>
    <t>146123</t>
  </si>
  <si>
    <t>ALZA.CZ- Product: 1684555812</t>
  </si>
  <si>
    <t>806016</t>
  </si>
  <si>
    <t>ALZA.CZ- Product: 1683140569</t>
  </si>
  <si>
    <t>ALZA.CZ- Product: 1684541525</t>
  </si>
  <si>
    <t>409379</t>
  </si>
  <si>
    <t>ALZA.CZ- Product: 1684540805</t>
  </si>
  <si>
    <t>ALZA.CZ- Product: 1683016792</t>
  </si>
  <si>
    <t>317345</t>
  </si>
  <si>
    <t>Stół ogrodowy, 80x80x72 cm, antracytowy, metalowa siatka</t>
  </si>
  <si>
    <t>ALZA.CZ- Product: 1677489107</t>
  </si>
  <si>
    <t>ALZA.CZ- Product: 1684528297</t>
  </si>
  <si>
    <t>ALZA.CZ- Product: 1684521349</t>
  </si>
  <si>
    <t>ALZA.CZ- Product: 1684520513</t>
  </si>
  <si>
    <t>804729</t>
  </si>
  <si>
    <t>Szafka pod umywalkę, czarna, 41x38,5x45 cm, płyta wiórowa</t>
  </si>
  <si>
    <t>MIMOVRSTE.COM- Product: 100065490263</t>
  </si>
  <si>
    <t>ALZA.CZ- Product: 1684526745</t>
  </si>
  <si>
    <t>MIMOVRSTE.COM- Product: 100043324274</t>
  </si>
  <si>
    <t>ALZA.CZ- Product: 1684503520</t>
  </si>
  <si>
    <t>ALZA.CZ- Product: 1684497954</t>
  </si>
  <si>
    <t>244733</t>
  </si>
  <si>
    <t>ALZA.CZ- Product: 1684496627</t>
  </si>
  <si>
    <t>ALZA.CZ- Product: 1684489343</t>
  </si>
  <si>
    <t>334947</t>
  </si>
  <si>
    <t>MIMOVRSTE.COM- Product: 100084762362</t>
  </si>
  <si>
    <t>20534</t>
  </si>
  <si>
    <t>MIMOVRSTE.COM- Product: 100065359399</t>
  </si>
  <si>
    <t>311149</t>
  </si>
  <si>
    <t>MIMOVRSTE.COM- Product: 100094989413</t>
  </si>
  <si>
    <t>MALL.CZ- Product: 100073284478</t>
  </si>
  <si>
    <t>148927</t>
  </si>
  <si>
    <t>MIMOVRSTE.COM- Product: 100065423688</t>
  </si>
  <si>
    <t>MIMOVRSTE.COM- Product: 100043344938</t>
  </si>
  <si>
    <t>149732</t>
  </si>
  <si>
    <t>MIMOVRSTE.COM- Product: 100089805426</t>
  </si>
  <si>
    <t>806658</t>
  </si>
  <si>
    <t>MIMOVRSTE.COM- Product: 100078066840</t>
  </si>
  <si>
    <t>806509</t>
  </si>
  <si>
    <t>MIMOVRSTE.COM- Product: 100072433256</t>
  </si>
  <si>
    <t>3070304</t>
  </si>
  <si>
    <t>MIMOVRSTE.COM- Product: 100058590669</t>
  </si>
  <si>
    <t>70145</t>
  </si>
  <si>
    <t>ALZA.CZ- Product: 1684494164</t>
  </si>
  <si>
    <t>325063</t>
  </si>
  <si>
    <t>MIMOVRSTE.COM- Product: 100064715065</t>
  </si>
  <si>
    <t>242109</t>
  </si>
  <si>
    <t>ALZA.CZ- Product: 1684473431</t>
  </si>
  <si>
    <t>ALZA.CZ- Product: 1677641312</t>
  </si>
  <si>
    <t>ALZA.CZ- Product: 1683777223</t>
  </si>
  <si>
    <t>ALZA.CZ- Product: 1677606554</t>
  </si>
  <si>
    <t>aw_543167</t>
  </si>
  <si>
    <t>MALL.CZ- Product: 100124997209</t>
  </si>
  <si>
    <t>ALZA.CZ- Product: 1684412700</t>
  </si>
  <si>
    <t>MALL.CZ- Product: 100074356960</t>
  </si>
  <si>
    <t>5902666613660</t>
  </si>
  <si>
    <t>ALZA.CZ- Product: 1684392454</t>
  </si>
  <si>
    <t>ALZA.CZ- Product: 1683256510</t>
  </si>
  <si>
    <t>432702</t>
  </si>
  <si>
    <t>MALL.CZ- Product: 100073314289</t>
  </si>
  <si>
    <t>48012</t>
  </si>
  <si>
    <t>MIMOVRSTE.COM- Product: 100065416461</t>
  </si>
  <si>
    <t>5901508311108</t>
  </si>
  <si>
    <t>MIMOVRSTE.COM- Product: 100081313002</t>
  </si>
  <si>
    <t>ALZA.CZ- Product: 1684380547</t>
  </si>
  <si>
    <t>ALZA.CZ- Product: 1684380362</t>
  </si>
  <si>
    <t>3152828</t>
  </si>
  <si>
    <t>shumee szürke sonoma színű éjjeliszekrény LED világítással 60x35x40 cm</t>
  </si>
  <si>
    <t>315031</t>
  </si>
  <si>
    <t>ALZA.CZ- Product: 1684366889</t>
  </si>
  <si>
    <t>ALZA.CZ- Product: 1684360505</t>
  </si>
  <si>
    <t>ALZA.CZ- Product: 1684362882</t>
  </si>
  <si>
    <t>ALZA.CZ- Product: 1684361721</t>
  </si>
  <si>
    <t>317908</t>
  </si>
  <si>
    <t>MALL.CZ- Product: 100085275036</t>
  </si>
  <si>
    <t>MALL.SK- Product: 100118191038</t>
  </si>
  <si>
    <t>MALL.CZ- Product: 100073284574</t>
  </si>
  <si>
    <t>246014</t>
  </si>
  <si>
    <t>ALZA.CZ- Product: 1684344147</t>
  </si>
  <si>
    <t>326669</t>
  </si>
  <si>
    <t>ALZA.CZ- Product: 1684346100</t>
  </si>
  <si>
    <t>70079</t>
  </si>
  <si>
    <t>MIMOVRSTE.COM- Product: 100039371100</t>
  </si>
  <si>
    <t>ALZA.CZ- Product: 1684340389</t>
  </si>
  <si>
    <t>MIMOVRSTE.COM- Product: 100051808514</t>
  </si>
  <si>
    <t>ALZA.CZ- Product: 1684325560</t>
  </si>
  <si>
    <t>beliani_200087</t>
  </si>
  <si>
    <t>ALZA.CZ- Product: 1684331494</t>
  </si>
  <si>
    <t>804217</t>
  </si>
  <si>
    <t>ALZA.CZ- Product: 1684318974</t>
  </si>
  <si>
    <t>ALZA.CZ- Product: 1684319168</t>
  </si>
  <si>
    <t>44012</t>
  </si>
  <si>
    <t>MIMOVRSTE.COM- Product: 100043342076</t>
  </si>
  <si>
    <t>MALL.CZ- Product: 100067262197</t>
  </si>
  <si>
    <t>adler_CR_7920</t>
  </si>
  <si>
    <t>MALL.SK- Product: 100123021867</t>
  </si>
  <si>
    <t>ALZA.CZ- Product: 1684306941</t>
  </si>
  <si>
    <t>ALZA.CZ- Product: 1684306691</t>
  </si>
  <si>
    <t>ALZA.CZ- Product: 1684311558</t>
  </si>
  <si>
    <t>MALL.CZ- Product: 100073301902</t>
  </si>
  <si>
    <t>MIMOVRSTE.COM- Product: 100065406834</t>
  </si>
  <si>
    <t>ALZA.CZ- Product: 1684297494</t>
  </si>
  <si>
    <t>ALZA.CZ- Product: 1684285772</t>
  </si>
  <si>
    <t>46275</t>
  </si>
  <si>
    <t>ALZA.CZ- Product: 1684286312</t>
  </si>
  <si>
    <t>242137</t>
  </si>
  <si>
    <t>ALZA.CZ- Product: 1684276782</t>
  </si>
  <si>
    <t>48891</t>
  </si>
  <si>
    <t>MALL.CZ- Product: 100074550574</t>
  </si>
  <si>
    <t>287903</t>
  </si>
  <si>
    <t>MIMOVRSTE.COM- Product: 100065446376</t>
  </si>
  <si>
    <t>ALZA.CZ- Product: 1684264169</t>
  </si>
  <si>
    <t>MIMOVRSTE.COM- Product: 100050135696</t>
  </si>
  <si>
    <t>ALZA.CZ- Product: 1684271387</t>
  </si>
  <si>
    <t>809045</t>
  </si>
  <si>
    <t>ALZA.CZ- Product: 1684270162</t>
  </si>
  <si>
    <t>ALZA.CZ- Product: 1684266095</t>
  </si>
  <si>
    <t>ALZA.CZ- Product: 1684254365</t>
  </si>
  <si>
    <t>BH-9094</t>
  </si>
  <si>
    <t xml:space="preserve">	 Czajnik elektryczny 1.7l BERLINGER HAUS BH-9094</t>
  </si>
  <si>
    <t>MALL.SK- Product: 100059605533</t>
  </si>
  <si>
    <t>ALZA.CZ- Product: 1684240310</t>
  </si>
  <si>
    <t>48016</t>
  </si>
  <si>
    <t>5907768760465</t>
  </si>
  <si>
    <t>MALL.CZ- Product: 100108560222</t>
  </si>
  <si>
    <t>46279</t>
  </si>
  <si>
    <t>MALL.CZ- Product: 100073315212</t>
  </si>
  <si>
    <t>ALZA.CZ- Product: 1684245451</t>
  </si>
  <si>
    <t>5908287216556</t>
  </si>
  <si>
    <t>ALZA.CZ- Product: 1684246903</t>
  </si>
  <si>
    <t>ALZA.CZ- Product: 1684230227</t>
  </si>
  <si>
    <t>MALL.CZ- Product: 100072324860</t>
  </si>
  <si>
    <t>141387</t>
  </si>
  <si>
    <t>MALL.SK- Product: 100059607621</t>
  </si>
  <si>
    <t>ALZA.CZ- Product: 1684198548</t>
  </si>
  <si>
    <t>311417</t>
  </si>
  <si>
    <t>ALZA.CZ- Product: 1684212082</t>
  </si>
  <si>
    <t>343473</t>
  </si>
  <si>
    <t>ALZA.CZ- Product: 1684210741</t>
  </si>
  <si>
    <t>MIMOVRSTE.COM- Product: 100065357041</t>
  </si>
  <si>
    <t>aw_458463</t>
  </si>
  <si>
    <t>MIMOVRSTE.COM- Product: 100087201436</t>
  </si>
  <si>
    <t>ALZA.CZ- Product: 1684182658</t>
  </si>
  <si>
    <t>325194</t>
  </si>
  <si>
    <t>ALZA.CZ- Product: 1684176199</t>
  </si>
  <si>
    <t>ALZA.CZ- Product: 1684176950</t>
  </si>
  <si>
    <t>246489</t>
  </si>
  <si>
    <t>MALL.CZ- Product: 100074547517</t>
  </si>
  <si>
    <t>ALZA.CZ- Product: 1684123885</t>
  </si>
  <si>
    <t>809158</t>
  </si>
  <si>
    <t>ALZA.CZ- Product: 1684141382</t>
  </si>
  <si>
    <t>MALL.CZ- Product: 100030257405</t>
  </si>
  <si>
    <t>MALL.SK- Product: 100030101512</t>
  </si>
  <si>
    <t>ALZA.CZ- Product: 1684125384</t>
  </si>
  <si>
    <t>ALZA.CZ- Product: 1684121993</t>
  </si>
  <si>
    <t>44168</t>
  </si>
  <si>
    <t>MIMOVRSTE.COM- Product: 100039370358</t>
  </si>
  <si>
    <t>246451</t>
  </si>
  <si>
    <t>ALZA.CZ- Product: 1684100955</t>
  </si>
  <si>
    <t>MALL.CZ- Product: 100073310499</t>
  </si>
  <si>
    <t>821452</t>
  </si>
  <si>
    <t>MALL.SK- Product: 100099026273</t>
  </si>
  <si>
    <t>ALZA.CZ- Product: 1684101901</t>
  </si>
  <si>
    <t>807328</t>
  </si>
  <si>
    <t>ALZA.CZ- Product: 1684089333</t>
  </si>
  <si>
    <t>ALZA.CZ- Product: 1684073388</t>
  </si>
  <si>
    <t>action_DIDSEWHUL0018</t>
  </si>
  <si>
    <t>288267</t>
  </si>
  <si>
    <t>MALL.SK- Product: 100059761928</t>
  </si>
  <si>
    <t>43807</t>
  </si>
  <si>
    <t>ALZA.CZ- Product: 1684041359</t>
  </si>
  <si>
    <t>164693</t>
  </si>
  <si>
    <t>MALL.CZ- Product: 100112568516</t>
  </si>
  <si>
    <t>ALZA.CZ- Product: 1684070564</t>
  </si>
  <si>
    <t>Manekin męski A</t>
  </si>
  <si>
    <t>421563</t>
  </si>
  <si>
    <t>MALL.CZ- Product: 100122859176</t>
  </si>
  <si>
    <t>245746</t>
  </si>
  <si>
    <t>ALZA.CZ- Product: 1684047775</t>
  </si>
  <si>
    <t>ALZA.CZ- Product: 1684033974</t>
  </si>
  <si>
    <t>ALZA.CZ- Product: 1684018562</t>
  </si>
  <si>
    <t>ALZA.CZ- Product: 1684007165</t>
  </si>
  <si>
    <t>ALZA.CZ- Product: 1684019083</t>
  </si>
  <si>
    <t>unimet_5908235748467</t>
  </si>
  <si>
    <t>MALL.CZ- Product: 100100952310</t>
  </si>
  <si>
    <t>282814</t>
  </si>
  <si>
    <t>ALZA.CZ- Product: 1683980701</t>
  </si>
  <si>
    <t>ALZA.CZ- Product: 1683960273</t>
  </si>
  <si>
    <t>ALZA.CZ- Product: 1683975062</t>
  </si>
  <si>
    <t>ALZA.CZ- Product: 1683974974</t>
  </si>
  <si>
    <t>ALZA.CZ- Product: 1683977103</t>
  </si>
  <si>
    <t>Kokiska_54657</t>
  </si>
  <si>
    <t>MALL.CZ- Product: 100052239987</t>
  </si>
  <si>
    <t>149728</t>
  </si>
  <si>
    <t>ALZA.CZ- Product: 1681028064</t>
  </si>
  <si>
    <t>41841</t>
  </si>
  <si>
    <t>MALL.SK- Product: 100028938588</t>
  </si>
  <si>
    <t>ALZA.CZ- Product: 1683946992</t>
  </si>
  <si>
    <t>48642</t>
  </si>
  <si>
    <t>MALL.SK- Product: 100034082244</t>
  </si>
  <si>
    <t>beliani_118812</t>
  </si>
  <si>
    <t>ALZA.CZ- Product: 1683929116</t>
  </si>
  <si>
    <t>MIMOVRSTE.COM- Product: 100043323756</t>
  </si>
  <si>
    <t>MALL.CZ- Product: 100067251233</t>
  </si>
  <si>
    <t>144358</t>
  </si>
  <si>
    <t>ALZA.CZ- Product: 1683937434</t>
  </si>
  <si>
    <t>ALZA.CZ- Product: 1683936181</t>
  </si>
  <si>
    <t>ALZA.CZ- Product: 1683931867</t>
  </si>
  <si>
    <t>ALZA.CZ- Product: 1683907688</t>
  </si>
  <si>
    <t>ALZA.CZ- Product: 1683900209</t>
  </si>
  <si>
    <t>ALZA.CZ- Product: 1683899085</t>
  </si>
  <si>
    <t>MALL.HU- Product: 100097227521</t>
  </si>
  <si>
    <t>411828</t>
  </si>
  <si>
    <t>MALL.SK- Product: 100059781126</t>
  </si>
  <si>
    <t>91373</t>
  </si>
  <si>
    <t>MALL.SK- Product: 100059608090</t>
  </si>
  <si>
    <t>5908287240759</t>
  </si>
  <si>
    <t>ALZA.CZ- Product: 1683874114</t>
  </si>
  <si>
    <t>MALL.CZ- Product: 100092501840</t>
  </si>
  <si>
    <t>ALZA.CZ- Product: 1683876977</t>
  </si>
  <si>
    <t>150818</t>
  </si>
  <si>
    <t>MIMOVRSTE.COM- Product: 100072436953</t>
  </si>
  <si>
    <t>209492</t>
  </si>
  <si>
    <t>MALL.SK- Product: 100113487772</t>
  </si>
  <si>
    <t>407195</t>
  </si>
  <si>
    <t>MALL.CZ- Product: 100122859512</t>
  </si>
  <si>
    <t>ALZA.CZ- Product: 1683877033</t>
  </si>
  <si>
    <t>289852</t>
  </si>
  <si>
    <t>MALL.SK- Product: 100042285280</t>
  </si>
  <si>
    <t>ALZA.CZ- Product: 1683856518</t>
  </si>
  <si>
    <t>ALZA.CZ- Product: 1683852904</t>
  </si>
  <si>
    <t>ALZA.CZ- Product: 1683851730</t>
  </si>
  <si>
    <t>802651</t>
  </si>
  <si>
    <t>MIMOVRSTE.COM- Product: 100050135999</t>
  </si>
  <si>
    <t>343101</t>
  </si>
  <si>
    <t>Stolik boczny na kółkach, czarny, 55x35x70 cm</t>
  </si>
  <si>
    <t>MIMOVRSTE.COM- Product: 100065408307</t>
  </si>
  <si>
    <t>808431</t>
  </si>
  <si>
    <t>ALZA.CZ- Product: 1683836937</t>
  </si>
  <si>
    <t>313088</t>
  </si>
  <si>
    <t>ALZA.CZ- Product: 1683755667</t>
  </si>
  <si>
    <t>ALZA.CZ- Product: 1683840678</t>
  </si>
  <si>
    <t>ALZA.CZ- Product: 1683828265</t>
  </si>
  <si>
    <t>MIMOVRSTE.COM- Product: 100090863806</t>
  </si>
  <si>
    <t>ALZA.CZ- Product: 1683128619</t>
  </si>
  <si>
    <t>48185</t>
  </si>
  <si>
    <t>ALZA.CZ- Product: 1683128528</t>
  </si>
  <si>
    <t>DIDSEWHUL0018</t>
  </si>
  <si>
    <t>Segway-hulajnoga elektryczna F20D</t>
  </si>
  <si>
    <t>245848</t>
  </si>
  <si>
    <t>MALL.CZ- Product: 100019149221</t>
  </si>
  <si>
    <t>ALZA.CZ- Product: 1683830161</t>
  </si>
  <si>
    <t>aw_552734</t>
  </si>
  <si>
    <t>MIMOVRSTE.COM- Product: 100090523906</t>
  </si>
  <si>
    <t>MIMOVRSTE.COM- Product: 100043350081</t>
  </si>
  <si>
    <t>ALZA.CZ- Product: 1683806494</t>
  </si>
  <si>
    <t>142035</t>
  </si>
  <si>
    <t>MALL.CZ- Product: 100073280331</t>
  </si>
  <si>
    <t>ALZA.CZ- Product: 1683789780</t>
  </si>
  <si>
    <t>ALZA.CZ- Product: 1683788815</t>
  </si>
  <si>
    <t>beliani_57989</t>
  </si>
  <si>
    <t>ALZA.CZ- Product: 1683784774</t>
  </si>
  <si>
    <t>ALZA.CZ- Product: 1683766966</t>
  </si>
  <si>
    <t>ALZA.CZ- Product: 1683779897</t>
  </si>
  <si>
    <t>80355</t>
  </si>
  <si>
    <t>MALL.CZ- Product: 100074361599</t>
  </si>
  <si>
    <t>MALL.CZ- Product: 100067242401</t>
  </si>
  <si>
    <t>ALZA.CZ- Product: 1683739862</t>
  </si>
  <si>
    <t>aw_812958</t>
  </si>
  <si>
    <t>MALL.CZ- Product: 100096811664</t>
  </si>
  <si>
    <t>809698</t>
  </si>
  <si>
    <t>MIMOVRSTE.COM- Product: 100096734703</t>
  </si>
  <si>
    <t>ALZA.CZ- Product: 1683707013</t>
  </si>
  <si>
    <t>ALZA.CZ- Product: 1683706448</t>
  </si>
  <si>
    <t>420076</t>
  </si>
  <si>
    <t>MIMOVRSTE.COM- Product: 100066841140</t>
  </si>
  <si>
    <t>aw_577327</t>
  </si>
  <si>
    <t>MALL.SK- Product: 100080259375</t>
  </si>
  <si>
    <t>3051388</t>
  </si>
  <si>
    <t>MIMOVRSTE.COM- Product: 100065371743</t>
  </si>
  <si>
    <t>804973</t>
  </si>
  <si>
    <t>MIMOVRSTE.COM- Product: 100059835313</t>
  </si>
  <si>
    <t>MIMOVRSTE.COM- Product: 100056515297</t>
  </si>
  <si>
    <t>313837</t>
  </si>
  <si>
    <t>MIMOVRSTE.COM- Product: 100064714920</t>
  </si>
  <si>
    <t>Stema_5903917400688</t>
  </si>
  <si>
    <t>MIMOVRSTE.COM- Product: 100097591540</t>
  </si>
  <si>
    <t>MIMOVRSTE.COM- Product: 100046680255</t>
  </si>
  <si>
    <t>145386</t>
  </si>
  <si>
    <t>ALZA.CZ- Product: 1683711752</t>
  </si>
  <si>
    <t>810741</t>
  </si>
  <si>
    <t>MALL.CZ- Product: 100081384896</t>
  </si>
  <si>
    <t>ALZA.CZ- Product: 1681998825</t>
  </si>
  <si>
    <t>143778</t>
  </si>
  <si>
    <t>MIMOVRSTE.COM- Product: 100039364819</t>
  </si>
  <si>
    <t>3070626</t>
  </si>
  <si>
    <t>MIMOVRSTE.COM- Product: 100057323227</t>
  </si>
  <si>
    <t>47788</t>
  </si>
  <si>
    <t>MIMOVRSTE.COM- Product: 100043343400</t>
  </si>
  <si>
    <t>314769</t>
  </si>
  <si>
    <t>MIMOVRSTE.COM- Product: 100059835267</t>
  </si>
  <si>
    <t>92687</t>
  </si>
  <si>
    <t>MIMOVRSTE.COM- Product: 100050132546</t>
  </si>
  <si>
    <t>313892</t>
  </si>
  <si>
    <t>MIMOVRSTE.COM- Product: 100065418944</t>
  </si>
  <si>
    <t>80181</t>
  </si>
  <si>
    <t>MIMOVRSTE.COM- Product: 100065421161</t>
  </si>
  <si>
    <t>44416</t>
  </si>
  <si>
    <t>MIMOVRSTE.COM- Product: 100065417881</t>
  </si>
  <si>
    <t>808813</t>
  </si>
  <si>
    <t>MALL.CZ- Product: 100098107001</t>
  </si>
  <si>
    <t>aw_327029</t>
  </si>
  <si>
    <t>MALL.CZ- Product: 100095899923</t>
  </si>
  <si>
    <t>CH_3df1988bdd6f28-1.20x1.70</t>
  </si>
  <si>
    <t>MIMOVRSTE.COM- Product: 100087546764</t>
  </si>
  <si>
    <t>289355</t>
  </si>
  <si>
    <t>MIMOVRSTE.COM- Product: 100065355993</t>
  </si>
  <si>
    <t>288089</t>
  </si>
  <si>
    <t>MIMOVRSTE.COM- Product: 100065355160</t>
  </si>
  <si>
    <t>ALZA.CZ- Product: 1683678811</t>
  </si>
  <si>
    <t>Płot kratka, lite drewno, 180 x 100 cm</t>
  </si>
  <si>
    <t>320762</t>
  </si>
  <si>
    <t>MIMOVRSTE.COM- Product: 100065421106</t>
  </si>
  <si>
    <t>92388</t>
  </si>
  <si>
    <t>MALL.CZ- Product: 100073317561</t>
  </si>
  <si>
    <t>800111</t>
  </si>
  <si>
    <t>MALL.CZ- Product: 100073311230</t>
  </si>
  <si>
    <t>MALL.CZ- Product: 100112197998</t>
  </si>
  <si>
    <t>48910</t>
  </si>
  <si>
    <t>MALL.SK- Product: 100028941675</t>
  </si>
  <si>
    <t>ALZA.CZ- Product: 1683555468</t>
  </si>
  <si>
    <t>aw_591760</t>
  </si>
  <si>
    <t>MIMOVRSTE.COM- Product: 100122512034</t>
  </si>
  <si>
    <t>beliani_299531</t>
  </si>
  <si>
    <t>MALL.SK- Product: 100124892116</t>
  </si>
  <si>
    <t>o_INO3760024825122</t>
  </si>
  <si>
    <t>MALL.CZ- Product: 100125540930</t>
  </si>
  <si>
    <t>aw_362465</t>
  </si>
  <si>
    <t>MALL.CZ- Product: 100125540809</t>
  </si>
  <si>
    <t>action_DLZCDCKLA0006</t>
  </si>
  <si>
    <t>MALL.CZ- Product: 100101949405</t>
  </si>
  <si>
    <t>MALL.CZ- Product: 100125540824</t>
  </si>
  <si>
    <t>cl_33-00576</t>
  </si>
  <si>
    <t>MALL.CZ- Product: 100124997169</t>
  </si>
  <si>
    <t>MALL.CZ- Product: 100108421501</t>
  </si>
  <si>
    <t>326841</t>
  </si>
  <si>
    <t>ALZA.CZ- Product: 1683358775</t>
  </si>
  <si>
    <t>428691</t>
  </si>
  <si>
    <t>ALZA.CZ- Product: 1683354029</t>
  </si>
  <si>
    <t>ALZA.CZ- Product: 1683344794</t>
  </si>
  <si>
    <t>ALZA.CZ- Product: 1683339287</t>
  </si>
  <si>
    <t>MALL.SK- Product: 100059778697</t>
  </si>
  <si>
    <t>170218</t>
  </si>
  <si>
    <t>MALL.SK- Product: 100059778977</t>
  </si>
  <si>
    <t>ALZA.CZ- Product: 1683332580</t>
  </si>
  <si>
    <t>245816</t>
  </si>
  <si>
    <t>MALL.CZ- Product: 100090859206</t>
  </si>
  <si>
    <t>60774</t>
  </si>
  <si>
    <t>ALZA.CZ- Product: 1683320468</t>
  </si>
  <si>
    <t>ALZA.CZ- Product: 1683308622</t>
  </si>
  <si>
    <t>ALZA.CZ- Product: 1683303492</t>
  </si>
  <si>
    <t>vivaldi_TVF140X11BMBG00042</t>
  </si>
  <si>
    <t>ALZA.CZ- Product: 1683288571</t>
  </si>
  <si>
    <t>ALZA.CZ- Product: 1683293416</t>
  </si>
  <si>
    <t>808834</t>
  </si>
  <si>
    <t>ALZA.CZ- Product: 1683291982</t>
  </si>
  <si>
    <t>810481</t>
  </si>
  <si>
    <t>ALZA.CZ- Product: 1683275986</t>
  </si>
  <si>
    <t>beliani_59134</t>
  </si>
  <si>
    <t>ALZA.CZ- Product: 1683252632</t>
  </si>
  <si>
    <t>322155</t>
  </si>
  <si>
    <t>MALL.CZ- Product: 100067251165</t>
  </si>
  <si>
    <t>ALZA.CZ- Product: 1683284847</t>
  </si>
  <si>
    <t>339602</t>
  </si>
  <si>
    <t>ALZA.CZ- Product: 1683274955</t>
  </si>
  <si>
    <t>ALZA.CZ- Product: 1683279690</t>
  </si>
  <si>
    <t>ALZA.CZ- Product: 1683274666</t>
  </si>
  <si>
    <t>ALZA.CZ- Product: 1683278975</t>
  </si>
  <si>
    <t>284695</t>
  </si>
  <si>
    <t>ALZA.CZ- Product: 1683270972</t>
  </si>
  <si>
    <t>802666</t>
  </si>
  <si>
    <t>ALZA.CZ- Product: 1683266780</t>
  </si>
  <si>
    <t>90412</t>
  </si>
  <si>
    <t>ALZA.CZ- Product: 1683266224</t>
  </si>
  <si>
    <t>ALZA.CZ- Product: 1683264262</t>
  </si>
  <si>
    <t>285455</t>
  </si>
  <si>
    <t>MIMOVRSTE.COM- Product: 100043336434</t>
  </si>
  <si>
    <t>145086</t>
  </si>
  <si>
    <t>MIMOVRSTE.COM- Product: 100039364894</t>
  </si>
  <si>
    <t>ALZA.CZ- Product: 1683262498</t>
  </si>
  <si>
    <t>ALZA.CZ- Product: 1683255956</t>
  </si>
  <si>
    <t>ALZA.CZ- Product: 1683258814</t>
  </si>
  <si>
    <t>ALZA.CZ- Product: 1683257781</t>
  </si>
  <si>
    <t>310810</t>
  </si>
  <si>
    <t>ALZA.CZ- Product: 1683251714</t>
  </si>
  <si>
    <t>ALZA.CZ- Product: 1683248135</t>
  </si>
  <si>
    <t>ALZA.CZ- Product: 1683239788</t>
  </si>
  <si>
    <t>171504</t>
  </si>
  <si>
    <t>MALL.CZ- Product: 100083749525</t>
  </si>
  <si>
    <t>240495</t>
  </si>
  <si>
    <t>ALZA.CZ- Product: 1677632799</t>
  </si>
  <si>
    <t>149269</t>
  </si>
  <si>
    <t>ALZA.CZ- Product: 1683249829</t>
  </si>
  <si>
    <t>ALZA.CZ- Product: 1683247515</t>
  </si>
  <si>
    <t>ALZA.CZ- Product: 1683246227</t>
  </si>
  <si>
    <t>44251</t>
  </si>
  <si>
    <t>ALZA.CZ- Product: 1683244439</t>
  </si>
  <si>
    <t>ALZA.CZ- Product: 1683232186</t>
  </si>
  <si>
    <t>ALZA.CZ- Product: 1683227954</t>
  </si>
  <si>
    <t>ALZA.CZ- Product: 1683217924</t>
  </si>
  <si>
    <t>323433</t>
  </si>
  <si>
    <t>MIMOVRSTE.COM- Product: 100065424466</t>
  </si>
  <si>
    <t>ALZA.CZ- Product: 1683227575</t>
  </si>
  <si>
    <t>807229</t>
  </si>
  <si>
    <t>ALZA.CZ- Product: 1683221983</t>
  </si>
  <si>
    <t>ALZA.CZ- Product: 1683217755</t>
  </si>
  <si>
    <t>324790</t>
  </si>
  <si>
    <t>ALZA.CZ- Product: 1683216329</t>
  </si>
  <si>
    <t>809014</t>
  </si>
  <si>
    <t>ALZA.CZ- Product: 1683210573</t>
  </si>
  <si>
    <t>ALZA.CZ- Product: 1683203147</t>
  </si>
  <si>
    <t>ALZA.CZ- Product: 1683201791</t>
  </si>
  <si>
    <t>50680</t>
  </si>
  <si>
    <t>ALZA.CZ- Product: 1683221561</t>
  </si>
  <si>
    <t>807317</t>
  </si>
  <si>
    <t>ALZA.CZ- Product: 1683221254</t>
  </si>
  <si>
    <t>MIMOVRSTE.COM- Product: 100043339178</t>
  </si>
  <si>
    <t>ALZA.CZ- Product: 1683197176</t>
  </si>
  <si>
    <t>ALZA.CZ- Product: 1682577409</t>
  </si>
  <si>
    <t>ALZA.CZ- Product: 1682316916</t>
  </si>
  <si>
    <t>ALZA.CZ- Product: 1683202523</t>
  </si>
  <si>
    <t>810683</t>
  </si>
  <si>
    <t>ALZA.CZ- Product: 1683200669</t>
  </si>
  <si>
    <t>ALZA.CZ- Product: 1683197590</t>
  </si>
  <si>
    <t>aw_388854</t>
  </si>
  <si>
    <t>MIMOVRSTE.COM- Product: 100098303911</t>
  </si>
  <si>
    <t>351663</t>
  </si>
  <si>
    <t>MIMOVRSTE.COM- Product: 100119536053</t>
  </si>
  <si>
    <t>ikonka_KX5587</t>
  </si>
  <si>
    <t>ALZA.CZ- Product: 1682495091</t>
  </si>
  <si>
    <t>806725</t>
  </si>
  <si>
    <t>MALL.CZ- Product: 100069072774</t>
  </si>
  <si>
    <t>810002</t>
  </si>
  <si>
    <t>ALZA.CZ- Product: 1683174813</t>
  </si>
  <si>
    <t>ALZA.CZ- Product: 1683173293</t>
  </si>
  <si>
    <t>ALZA.CZ- Product: 1683160883</t>
  </si>
  <si>
    <t>47689</t>
  </si>
  <si>
    <t>ALZA.CZ- Product: 1683157891</t>
  </si>
  <si>
    <t>MIMOVRSTE.COM- Product: 100065414082</t>
  </si>
  <si>
    <t>800448</t>
  </si>
  <si>
    <t>ALZA.CZ- Product: 1683162752</t>
  </si>
  <si>
    <t>ALZA.CZ- Product: 1683157786</t>
  </si>
  <si>
    <t>ALZA.CZ- Product: 1683155162</t>
  </si>
  <si>
    <t>ALZA.CZ- Product: 1683141871</t>
  </si>
  <si>
    <t>ALZA.CZ- Product: 1683151575</t>
  </si>
  <si>
    <t>5908287275096</t>
  </si>
  <si>
    <t>ALZA.CZ- Product: 1683149222</t>
  </si>
  <si>
    <t>ALZA.CZ- Product: 1683149137</t>
  </si>
  <si>
    <t>ALZA.CZ- Product: 1683149055</t>
  </si>
  <si>
    <t>ALZA.CZ- Product: 1683144357</t>
  </si>
  <si>
    <t>beliani_121957</t>
  </si>
  <si>
    <t>ALZA.CZ- Product: 1683142374</t>
  </si>
  <si>
    <t>ALZA.CZ- Product: 1683152643</t>
  </si>
  <si>
    <t>40977</t>
  </si>
  <si>
    <t>MALL.CZ- Product: 100067261528</t>
  </si>
  <si>
    <t>80325</t>
  </si>
  <si>
    <t>MIMOVRSTE.COM- Product: 100066900921</t>
  </si>
  <si>
    <t>ALZA.CZ- Product: 1683137164</t>
  </si>
  <si>
    <t>ALZA.CZ- Product: 1683137204</t>
  </si>
  <si>
    <t>ALZA.CZ- Product: 1683145647</t>
  </si>
  <si>
    <t>171031</t>
  </si>
  <si>
    <t>ALZA.CZ- Product: 1683134306</t>
  </si>
  <si>
    <t>325232</t>
  </si>
  <si>
    <t>ALZA.CZ- Product: 1683130651</t>
  </si>
  <si>
    <t>ALZA.CZ- Product: 1683126763</t>
  </si>
  <si>
    <t>322051</t>
  </si>
  <si>
    <t>ALZA.CZ- Product: 1683132899</t>
  </si>
  <si>
    <t>ALZA.CZ- Product: 1683121432</t>
  </si>
  <si>
    <t>362726</t>
  </si>
  <si>
    <t>93553</t>
  </si>
  <si>
    <t>MALL.CZ- Product: 100098111071</t>
  </si>
  <si>
    <t>eurofirany_379858</t>
  </si>
  <si>
    <t>MALL.CZ- Product: 100081680635</t>
  </si>
  <si>
    <t>5900378739357</t>
  </si>
  <si>
    <t>ALZA.CZ- Product: 1683110693</t>
  </si>
  <si>
    <t>ALZA.CZ- Product: 1683098435</t>
  </si>
  <si>
    <t>aw_8308</t>
  </si>
  <si>
    <t>shumee STANLEY MULTIBIT CSAVARHÚZÓ RACSNIVAL + FÉRJEK 10 db. 0-68-010</t>
  </si>
  <si>
    <t>312480</t>
  </si>
  <si>
    <t>shumee piros oxford szövet és acél kempingágy 180 x 60 x 19 cm</t>
  </si>
  <si>
    <t>313033</t>
  </si>
  <si>
    <t>shumee fa köré építhető kerek acélpad 160 cm</t>
  </si>
  <si>
    <t>aw_526474</t>
  </si>
  <si>
    <t>shumee LAVOR PORSZÍVÓ AUTOMATA SPRINTER</t>
  </si>
  <si>
    <t>808278</t>
  </si>
  <si>
    <t>shumee fehér fali forgácslap TV-szekrény 135 x 23,5 x 90 cm</t>
  </si>
  <si>
    <t>ikonka_KX6026</t>
  </si>
  <si>
    <t>MALL.CZ- Product: 100090859253</t>
  </si>
  <si>
    <t>ALZA.CZ- Product: 1683098204</t>
  </si>
  <si>
    <t>ALZA.CZ- Product: 1683095027</t>
  </si>
  <si>
    <t>ALZA.CZ- Product: 1683080278</t>
  </si>
  <si>
    <t>ALZA.CZ- Product: 1683089026</t>
  </si>
  <si>
    <t>ALZA.CZ- Product: 1683083379</t>
  </si>
  <si>
    <t>MALL.SK- Product: 100034082533</t>
  </si>
  <si>
    <t>ALZA.CZ- Product: 1683078366</t>
  </si>
  <si>
    <t>170443</t>
  </si>
  <si>
    <t>ALZA.CZ- Product: 1683068135</t>
  </si>
  <si>
    <t>804980</t>
  </si>
  <si>
    <t>ALZA.CZ- Product: 1683044143</t>
  </si>
  <si>
    <t>MIMOVRSTE.COM- Product: 100039365320</t>
  </si>
  <si>
    <t>ALZA.CZ- Product: 1683056445</t>
  </si>
  <si>
    <t>91107</t>
  </si>
  <si>
    <t>MIMOVRSTE.COM- Product: 100057988463</t>
  </si>
  <si>
    <t>170903</t>
  </si>
  <si>
    <t>ALZA.CZ- Product: 1683057348</t>
  </si>
  <si>
    <t>328198</t>
  </si>
  <si>
    <t>ALZA.CZ- Product: 1683049817</t>
  </si>
  <si>
    <t>334302</t>
  </si>
  <si>
    <t>ALZA.CZ- Product: 1683042448</t>
  </si>
  <si>
    <t>424692</t>
  </si>
  <si>
    <t>MALL.CZ- Product: 100075431618</t>
  </si>
  <si>
    <t>MALL.CZ- Product: 100073280466</t>
  </si>
  <si>
    <t>ALZA.CZ- Product: 1683033474</t>
  </si>
  <si>
    <t>ALZA.CZ- Product: 1683024086</t>
  </si>
  <si>
    <t>ALZA.CZ- Product: 1683018476</t>
  </si>
  <si>
    <t>beliani_122804</t>
  </si>
  <si>
    <t>ALZA.CZ- Product: 1683014913</t>
  </si>
  <si>
    <t>ALZA.CZ- Product: 1682939325</t>
  </si>
  <si>
    <t>50950</t>
  </si>
  <si>
    <t>MIMOVRSTE.COM- Product: 100043347951</t>
  </si>
  <si>
    <t>aw_180095</t>
  </si>
  <si>
    <t>MIMOVRSTE.COM- Product: 100087202057</t>
  </si>
  <si>
    <t>135246</t>
  </si>
  <si>
    <t>MALL.SK- Product: 100066600385</t>
  </si>
  <si>
    <t>318219</t>
  </si>
  <si>
    <t>MALL.CZ- Product: 100082269739</t>
  </si>
  <si>
    <t>ALZA.CZ- Product: 1682619176</t>
  </si>
  <si>
    <t>ALZA.CZ- Product: 1682613592</t>
  </si>
  <si>
    <t>ALZA.CZ- Product: 1682612575</t>
  </si>
  <si>
    <t>ALZA.CZ- Product: 1682604816</t>
  </si>
  <si>
    <t>ALZA.CZ- Product: 1682596808</t>
  </si>
  <si>
    <t>ALZA.CZ- Product: 1682592807</t>
  </si>
  <si>
    <t>284412</t>
  </si>
  <si>
    <t>Fotel, ciemnobrązowy, skóra naturalna</t>
  </si>
  <si>
    <t>MALL.CZ- Product: 100073317517</t>
  </si>
  <si>
    <t>MIMOVRSTE.COM- Product: 100065408191</t>
  </si>
  <si>
    <t>ALZA.CZ- Product: 1682577209</t>
  </si>
  <si>
    <t>310746</t>
  </si>
  <si>
    <t>ALZA.CZ- Product: 1682573523</t>
  </si>
  <si>
    <t>ALZA.CZ- Product: 1682577171</t>
  </si>
  <si>
    <t>ALZA.CZ- Product: 1682574022</t>
  </si>
  <si>
    <t>133879</t>
  </si>
  <si>
    <t>ALZA.CZ- Product: 1682589333</t>
  </si>
  <si>
    <t>ALZA.CZ- Product: 1682571632</t>
  </si>
  <si>
    <t>ALZA.CZ- Product: 1682563974</t>
  </si>
  <si>
    <t>o_LOR3474636819683</t>
  </si>
  <si>
    <t>MALL.SK- Product: 100108690917</t>
  </si>
  <si>
    <t>40869</t>
  </si>
  <si>
    <t>MALL.CZ- Product: 100073308532</t>
  </si>
  <si>
    <t>aw_26552</t>
  </si>
  <si>
    <t>MALL.CZ- Product: 100086936220</t>
  </si>
  <si>
    <t>MALL.SK- Product: 100059746231</t>
  </si>
  <si>
    <t>ikonka_KX5914</t>
  </si>
  <si>
    <t>ALZA.CZ- Product: 1682562574</t>
  </si>
  <si>
    <t>ikonka_KX6677_2</t>
  </si>
  <si>
    <t>ALZA.CZ- Product: 1682561473</t>
  </si>
  <si>
    <t>243662</t>
  </si>
  <si>
    <t>ALZA.CZ- Product: 1682559636</t>
  </si>
  <si>
    <t>ALZA.CZ- Product: 1682567765</t>
  </si>
  <si>
    <t>ALZA.CZ- Product: 1682559710</t>
  </si>
  <si>
    <t>326492</t>
  </si>
  <si>
    <t>ALZA.CZ- Product: 1682555298</t>
  </si>
  <si>
    <t>325207</t>
  </si>
  <si>
    <t>ALZA.CZ- Product: 1682540100</t>
  </si>
  <si>
    <t>ALZA.CZ- Product: 1682495023</t>
  </si>
  <si>
    <t>288213</t>
  </si>
  <si>
    <t>ALZA.CZ- Product: 1682537083</t>
  </si>
  <si>
    <t>329595</t>
  </si>
  <si>
    <t>ALZA.CZ- Product: 1682548317</t>
  </si>
  <si>
    <t>ALZA.CZ- Product: 1682541159</t>
  </si>
  <si>
    <t>ALZA.CZ- Product: 1682536631</t>
  </si>
  <si>
    <t>ALZA.CZ- Product: 1682533972</t>
  </si>
  <si>
    <t>ALZA.CZ- Product: 1682543323</t>
  </si>
  <si>
    <t>284281</t>
  </si>
  <si>
    <t>MALL.CZ- Product: 100019157387</t>
  </si>
  <si>
    <t>286193</t>
  </si>
  <si>
    <t>ALZA.CZ- Product: 1682546130</t>
  </si>
  <si>
    <t>91944</t>
  </si>
  <si>
    <t>MIMOVRSTE.COM- Product: 100043350208</t>
  </si>
  <si>
    <t>ALZA.CZ- Product: 1682529413</t>
  </si>
  <si>
    <t>241354</t>
  </si>
  <si>
    <t>150980</t>
  </si>
  <si>
    <t>MALL.CZ- Product: 100072325492</t>
  </si>
  <si>
    <t>MALL.SK- Product: 100045714798</t>
  </si>
  <si>
    <t>808832</t>
  </si>
  <si>
    <t>ALZA.CZ- Product: 1682528477</t>
  </si>
  <si>
    <t>ALZA.CZ- Product: 1682491701</t>
  </si>
  <si>
    <t>41530</t>
  </si>
  <si>
    <t>MIMOVRSTE.COM- Product: 100043345103</t>
  </si>
  <si>
    <t>ALZA.CZ- Product: 1682495031</t>
  </si>
  <si>
    <t>145659</t>
  </si>
  <si>
    <t>MIMOVRSTE.COM- Product: 100043319648</t>
  </si>
  <si>
    <t>316863</t>
  </si>
  <si>
    <t>MALL.SK- Product: 100082273650</t>
  </si>
  <si>
    <t>806942</t>
  </si>
  <si>
    <t>ALZA.CZ- Product: 1682406096</t>
  </si>
  <si>
    <t>ALZA.CZ- Product: 1682488967</t>
  </si>
  <si>
    <t>ALZA.CZ- Product: 1682497745</t>
  </si>
  <si>
    <t>311237</t>
  </si>
  <si>
    <t>MIMOVRSTE.COM- Product: 100065415032</t>
  </si>
  <si>
    <t>ALZA.CZ- Product: 1682453370</t>
  </si>
  <si>
    <t>ALZA.CZ- Product: 1682441218</t>
  </si>
  <si>
    <t>MALL.SK- Product: 100059785508</t>
  </si>
  <si>
    <t>51686</t>
  </si>
  <si>
    <t>MALL.CZ- Product: 100102992019</t>
  </si>
  <si>
    <t>MALL.CZ- Product: 100067260995</t>
  </si>
  <si>
    <t>ALZA.CZ- Product: 1682410515</t>
  </si>
  <si>
    <t>ALZA.CZ- Product: 1682439668</t>
  </si>
  <si>
    <t xml:space="preserve">Games Planet ZESTAW 5 PIŁEK BIEDRONKA PIŁECZKI DO PIŁKARZYKÓW Unw </t>
  </si>
  <si>
    <t>flhf_120011256</t>
  </si>
  <si>
    <t>MALL.CZ- Product: 100108341848</t>
  </si>
  <si>
    <t>338571</t>
  </si>
  <si>
    <t>MALL.CZ- Product: 100087262857</t>
  </si>
  <si>
    <t>44568</t>
  </si>
  <si>
    <t>MALL.SK- Product: 100059779188</t>
  </si>
  <si>
    <t>43510</t>
  </si>
  <si>
    <t>MALL.CZ- Product: 100073314395</t>
  </si>
  <si>
    <t>ALZA.CZ- Product: 1682386233</t>
  </si>
  <si>
    <t>ALZA.CZ- Product: 1682427813</t>
  </si>
  <si>
    <t>ALZA.CZ- Product: 1681965401</t>
  </si>
  <si>
    <t>145053</t>
  </si>
  <si>
    <t>ALZA.CZ- Product: 1682374828</t>
  </si>
  <si>
    <t>ALZA.CZ- Product: 1682374646</t>
  </si>
  <si>
    <t>ALZA.CZ- Product: 1682381367</t>
  </si>
  <si>
    <t>ALZA.CZ- Product: 1682371690</t>
  </si>
  <si>
    <t>ALZA.CZ- Product: 1682379039</t>
  </si>
  <si>
    <t>241264</t>
  </si>
  <si>
    <t>ALZA.CZ- Product: 1677438096</t>
  </si>
  <si>
    <t>Stema_5903917400732</t>
  </si>
  <si>
    <t>ALZA.CZ- Product: 1679126241</t>
  </si>
  <si>
    <t>eurofirany_389912</t>
  </si>
  <si>
    <t>ZEGAR DEKORACYJNY 27 60X6X60 CM WIELOKOLOROWY</t>
  </si>
  <si>
    <t>ALZA.CZ- Product: 1682365455</t>
  </si>
  <si>
    <t>ALZA.CZ- Product: 1682352444</t>
  </si>
  <si>
    <t>ALZA.CZ- Product: 1682361779</t>
  </si>
  <si>
    <t>ikonka_KX5660_2</t>
  </si>
  <si>
    <t>ALZA.CZ- Product: 1682354099</t>
  </si>
  <si>
    <t>245318</t>
  </si>
  <si>
    <t>ALZA.CZ- Product: 1682361095</t>
  </si>
  <si>
    <t>ALZA.CZ- Product: 1682346959</t>
  </si>
  <si>
    <t>aw_478890</t>
  </si>
  <si>
    <t>MALL.CZ- Product: 100086930938</t>
  </si>
  <si>
    <t>MALL.CZ- Product: 100048508743</t>
  </si>
  <si>
    <t>144989</t>
  </si>
  <si>
    <t>MIMOVRSTE.COM- Product: 100065419148</t>
  </si>
  <si>
    <t>145481</t>
  </si>
  <si>
    <t>MALL.CZ- Product: 100078365890</t>
  </si>
  <si>
    <t>411834</t>
  </si>
  <si>
    <t>MALL.CZ- Product: 100073308612</t>
  </si>
  <si>
    <t>ALZA.CZ- Product: 1682339208</t>
  </si>
  <si>
    <t>10185</t>
  </si>
  <si>
    <t>ALZA.CZ- Product: 1682337757</t>
  </si>
  <si>
    <t>ALZA.CZ- Product: 1682326570</t>
  </si>
  <si>
    <t>808762</t>
  </si>
  <si>
    <t>ALZA.CZ- Product: 1682325834</t>
  </si>
  <si>
    <t>MALL.SK- Product: 100090861848</t>
  </si>
  <si>
    <t>429106</t>
  </si>
  <si>
    <t>MALL.SK- Product: 100059784332</t>
  </si>
  <si>
    <t>245436</t>
  </si>
  <si>
    <t>ALZA.CZ- Product: 1682322223</t>
  </si>
  <si>
    <t>ALZA.CZ- Product: 1682314598</t>
  </si>
  <si>
    <t>170926</t>
  </si>
  <si>
    <t>ALZA.CZ- Product: 1681425645</t>
  </si>
  <si>
    <t>Świder ziemny do wiertarki, 75x600 mm</t>
  </si>
  <si>
    <t>MALL.SK- Product: 100059606889</t>
  </si>
  <si>
    <t>ALZA.CZ- Product: 1682308773</t>
  </si>
  <si>
    <t>MALL.CZ- Product: 100073317588</t>
  </si>
  <si>
    <t>ALZA.CZ- Product: 1682292253</t>
  </si>
  <si>
    <t>812682</t>
  </si>
  <si>
    <t>ALZA.CZ- Product: 1682138087</t>
  </si>
  <si>
    <t>335950</t>
  </si>
  <si>
    <t>MIMOVRSTE.COM- Product: 100076115806</t>
  </si>
  <si>
    <t>MALL.SK- Product: 100028921595</t>
  </si>
  <si>
    <t>800814</t>
  </si>
  <si>
    <t>ALZA.CZ- Product: 1682282269</t>
  </si>
  <si>
    <t>ALZA.CZ- Product: 1676506093</t>
  </si>
  <si>
    <t>twm_227834</t>
  </si>
  <si>
    <t>MALL.CZ- Product: 100125540758</t>
  </si>
  <si>
    <t>o_IRONTAB120RZ</t>
  </si>
  <si>
    <t>MALL.CZ- Product: 100125540743</t>
  </si>
  <si>
    <t>aw_610052</t>
  </si>
  <si>
    <t>MALL.CZ- Product: 100125540947</t>
  </si>
  <si>
    <t>ALZA.CZ- Product: 1681491605</t>
  </si>
  <si>
    <t>ALZA.CZ- Product: 1681856916</t>
  </si>
  <si>
    <t>ALZA.CZ- Product: 1681814541</t>
  </si>
  <si>
    <t>ALZA.CZ- Product: 1681249954</t>
  </si>
  <si>
    <t>800375</t>
  </si>
  <si>
    <t>ALZA.CZ- Product: 1682149352</t>
  </si>
  <si>
    <t>5999108435003</t>
  </si>
  <si>
    <t>MIMOVRSTE.COM- Product: 100080870238</t>
  </si>
  <si>
    <t>5908287214200</t>
  </si>
  <si>
    <t>MALL.HU- Product: 100099213976</t>
  </si>
  <si>
    <t>40872</t>
  </si>
  <si>
    <t>MALL.CZ- Product: 100019161213</t>
  </si>
  <si>
    <t>142249</t>
  </si>
  <si>
    <t>MIMOVRSTE.COM- Product: 100051806928</t>
  </si>
  <si>
    <t>ALZA.CZ- Product: 1682114428</t>
  </si>
  <si>
    <t>ALZA.CZ- Product: 1682119051</t>
  </si>
  <si>
    <t>ALZA.CZ- Product: 1682114843</t>
  </si>
  <si>
    <t>MALL.CZ- Product: 100019125062</t>
  </si>
  <si>
    <t>MALL.CZ- Product: 100022506294</t>
  </si>
  <si>
    <t>Stema_5903917400077</t>
  </si>
  <si>
    <t>shumee Forgószék üléshosszabbítással RIVERTON M / H - többféle színben - fekete-szürke</t>
  </si>
  <si>
    <t>141463</t>
  </si>
  <si>
    <t>ALZA.CZ- Product: 1682115977</t>
  </si>
  <si>
    <t>321226</t>
  </si>
  <si>
    <t>ALZA.CZ- Product: 1682111701</t>
  </si>
  <si>
    <t>42702</t>
  </si>
  <si>
    <t>MIMOVRSTE.COM- Product: 100043341573</t>
  </si>
  <si>
    <t>ALZA.CZ- Product: 1682094320</t>
  </si>
  <si>
    <t>ALZA.CZ- Product: 1682089800</t>
  </si>
  <si>
    <t>MIMOVRSTE.COM- Product: 100065403330</t>
  </si>
  <si>
    <t>92462</t>
  </si>
  <si>
    <t>MIMOVRSTE.COM- Product: 100065417651</t>
  </si>
  <si>
    <t>aw_797320</t>
  </si>
  <si>
    <t>MALL.SK- Product: 100089941521</t>
  </si>
  <si>
    <t>ALZA.CZ- Product: 1682078685</t>
  </si>
  <si>
    <t>ALZA.CZ- Product: 1682069199</t>
  </si>
  <si>
    <t>244409</t>
  </si>
  <si>
    <t>MALL.CZ- Product: 100019148906</t>
  </si>
  <si>
    <t>ALZA.CZ- Product: 1682070624</t>
  </si>
  <si>
    <t>MALL.SK- Product: 100034080976</t>
  </si>
  <si>
    <t>ALZA.CZ- Product: 1682062327</t>
  </si>
  <si>
    <t>ALZA.CZ- Product: 1682061398</t>
  </si>
  <si>
    <t>ALZA.CZ- Product: 1682057882</t>
  </si>
  <si>
    <t>ALZA.CZ- Product: 1682060932</t>
  </si>
  <si>
    <t>ALZA.CZ- Product: 1682053338</t>
  </si>
  <si>
    <t>ALZA.CZ- Product: 1682051130</t>
  </si>
  <si>
    <t>ALZA.CZ- Product: 1682059278</t>
  </si>
  <si>
    <t>MIMOVRSTE.COM- Product: 100065419594</t>
  </si>
  <si>
    <t>285241</t>
  </si>
  <si>
    <t>ALZA.CZ- Product: 1682048488</t>
  </si>
  <si>
    <t>MIMOVRSTE.COM- Product: 100050135791</t>
  </si>
  <si>
    <t>ALZA.CZ- Product: 1682046908</t>
  </si>
  <si>
    <t>ALZA.CZ- Product: 1682044169</t>
  </si>
  <si>
    <t>ALZA.CZ- Product: 1682040301</t>
  </si>
  <si>
    <t>ALZA.CZ- Product: 1682043832</t>
  </si>
  <si>
    <t>135232</t>
  </si>
  <si>
    <t>ALZA.CZ- Product: 1682030345</t>
  </si>
  <si>
    <t>ALZA.CZ- Product: 1682039635</t>
  </si>
  <si>
    <t>ALZA.CZ- Product: 1682026313</t>
  </si>
  <si>
    <t>ALZA.CZ- Product: 1682024784</t>
  </si>
  <si>
    <t>ALZA.CZ- Product: 1682024491</t>
  </si>
  <si>
    <t>ikonka_KX6011</t>
  </si>
  <si>
    <t>ALZA.CZ- Product: 1682021178</t>
  </si>
  <si>
    <t>ALZA.CZ- Product: 1682024680</t>
  </si>
  <si>
    <t>ALZA.CZ- Product: 1682018623</t>
  </si>
  <si>
    <t>336234</t>
  </si>
  <si>
    <t>ALZA.CZ- Product: 1682013939</t>
  </si>
  <si>
    <t>323809</t>
  </si>
  <si>
    <t>ALZA.CZ- Product: 1682004906</t>
  </si>
  <si>
    <t>325554</t>
  </si>
  <si>
    <t>MALL.CZ- Product: 100072320895</t>
  </si>
  <si>
    <t>93156</t>
  </si>
  <si>
    <t>MALL.CZ- Product: 100058593269</t>
  </si>
  <si>
    <t>beliani_152916</t>
  </si>
  <si>
    <t>ALZA.CZ- Product: 1682002682</t>
  </si>
  <si>
    <t>323920</t>
  </si>
  <si>
    <t>ALZA.CZ- Product: 1681997155</t>
  </si>
  <si>
    <t>50821</t>
  </si>
  <si>
    <t>ALZA.CZ- Product: 1681994722</t>
  </si>
  <si>
    <t>132305</t>
  </si>
  <si>
    <t>ALZA.CZ- Product: 1681990612</t>
  </si>
  <si>
    <t>5999108431371</t>
  </si>
  <si>
    <t>MALL.CZ- Product: 100108555306</t>
  </si>
  <si>
    <t>70100</t>
  </si>
  <si>
    <t>MIMOVRSTE.COM- Product: 100065360992</t>
  </si>
  <si>
    <t>815906</t>
  </si>
  <si>
    <t>MALL.SK- Product: 100109705305</t>
  </si>
  <si>
    <t>242182</t>
  </si>
  <si>
    <t>ALZA.CZ- Product: 1681988180</t>
  </si>
  <si>
    <t>ALZA.CZ- Product: 1681976883</t>
  </si>
  <si>
    <t>ALZA.CZ- Product: 1681983887</t>
  </si>
  <si>
    <t>ALZA.CZ- Product: 1681983481</t>
  </si>
  <si>
    <t>ALZA.CZ- Product: 1681980350</t>
  </si>
  <si>
    <t>807142</t>
  </si>
  <si>
    <t>MALL.CZ- Product: 100069074636</t>
  </si>
  <si>
    <t>MALL.SK- Product: 100055827211</t>
  </si>
  <si>
    <t>ALZA.CZ- Product: 1681970061</t>
  </si>
  <si>
    <t>170927</t>
  </si>
  <si>
    <t>ALZA.CZ- Product: 1681965945</t>
  </si>
  <si>
    <t>ALZA.CZ- Product: 1681965595</t>
  </si>
  <si>
    <t>407104</t>
  </si>
  <si>
    <t>MALL.SK- Product: 100059779983</t>
  </si>
  <si>
    <t>46459</t>
  </si>
  <si>
    <t>MIMOVRSTE.COM- Product: 100065410147</t>
  </si>
  <si>
    <t>ALZA.CZ- Product: 1681958820</t>
  </si>
  <si>
    <t>ALZA.CZ- Product: 1681949652</t>
  </si>
  <si>
    <t>MIMOVRSTE.COM- Product: 100122854131</t>
  </si>
  <si>
    <t>93143</t>
  </si>
  <si>
    <t>MIMOVRSTE.COM- Product: 100058591264</t>
  </si>
  <si>
    <t>802776</t>
  </si>
  <si>
    <t>ALZA.CZ- Product: 1681953196</t>
  </si>
  <si>
    <t>MALL.SK- Product: 100028930862</t>
  </si>
  <si>
    <t>ALZA.CZ- Product: 1681937175</t>
  </si>
  <si>
    <t>aw_356604</t>
  </si>
  <si>
    <t>shumee YATO RÚDVÉG HÚZÓ KÉSZLET</t>
  </si>
  <si>
    <t>5908287211094</t>
  </si>
  <si>
    <t>MALL.SK- Product: 100081311963</t>
  </si>
  <si>
    <t>5906716917395</t>
  </si>
  <si>
    <t>ALZA.CZ- Product: 1681928687</t>
  </si>
  <si>
    <t>ALZA.CZ- Product: 1681923942</t>
  </si>
  <si>
    <t>ALZA.CZ- Product: 1681920704</t>
  </si>
  <si>
    <t>ALZA.CZ- Product: 1681919327</t>
  </si>
  <si>
    <t>51451</t>
  </si>
  <si>
    <t>MIMOVRSTE.COM- Product: 100056963989</t>
  </si>
  <si>
    <t>317976</t>
  </si>
  <si>
    <t>MIMOVRSTE.COM- Product: 100084506766</t>
  </si>
  <si>
    <t>ALZA.CZ- Product: 1681912179</t>
  </si>
  <si>
    <t>MALL.CZ- Product: 100073287477</t>
  </si>
  <si>
    <t>325201</t>
  </si>
  <si>
    <t>MALL.SK- Product: 100052369140</t>
  </si>
  <si>
    <t>ALZA.CZ- Product: 1681898289</t>
  </si>
  <si>
    <t>ALZA.CZ- Product: 1681882814</t>
  </si>
  <si>
    <t>ALZA.CZ- Product: 1681242323</t>
  </si>
  <si>
    <t>803014</t>
  </si>
  <si>
    <t>MALL.CZ- Product: 100069079630</t>
  </si>
  <si>
    <t>92452</t>
  </si>
  <si>
    <t>MIMOVRSTE.COM- Product: 100065400162</t>
  </si>
  <si>
    <t>45108</t>
  </si>
  <si>
    <t>ALZA.CZ- Product: 1681883245</t>
  </si>
  <si>
    <t>47621</t>
  </si>
  <si>
    <t>ALZA.CZ- Product: 1681883000</t>
  </si>
  <si>
    <t>beliani_120112</t>
  </si>
  <si>
    <t>ALZA.CZ- Product: 1681869101</t>
  </si>
  <si>
    <t>MALL.SK- Product: 100030646462</t>
  </si>
  <si>
    <t>vidapl_93153</t>
  </si>
  <si>
    <t>MIMOVRSTE.COM- Product: 100079422845</t>
  </si>
  <si>
    <t>ALZA.CZ- Product: 1681872297</t>
  </si>
  <si>
    <t>ALZA.CZ- Product: 1681848879</t>
  </si>
  <si>
    <t>ALZA.CZ- Product: 1681856439</t>
  </si>
  <si>
    <t>ALZA.CZ- Product: 1681825292</t>
  </si>
  <si>
    <t>ALZA.CZ- Product: 1681835361</t>
  </si>
  <si>
    <t>ALZA.CZ- Product: 1681824826</t>
  </si>
  <si>
    <t>806302</t>
  </si>
  <si>
    <t>ALZA.CZ- Product: 1681831673</t>
  </si>
  <si>
    <t>ALZA.CZ- Product: 1681831340</t>
  </si>
  <si>
    <t>312057</t>
  </si>
  <si>
    <t>ALZA.CZ- Product: 1681834265</t>
  </si>
  <si>
    <t>809889</t>
  </si>
  <si>
    <t>ALZA.CZ- Product: 1681815902</t>
  </si>
  <si>
    <t>ALZA.CZ- Product: 1681820511</t>
  </si>
  <si>
    <t>171664</t>
  </si>
  <si>
    <t>MALL.SK- Product: 100112198009</t>
  </si>
  <si>
    <t>MALL.CZ- Product: 100081310957</t>
  </si>
  <si>
    <t>277088</t>
  </si>
  <si>
    <t>MIMOVRSTE.COM- Product: 100065419031</t>
  </si>
  <si>
    <t>314745</t>
  </si>
  <si>
    <t>MIMOVRSTE.COM- Product: 100066846139</t>
  </si>
  <si>
    <t>92435</t>
  </si>
  <si>
    <t>ALZA.CZ- Product: 1681792971</t>
  </si>
  <si>
    <t>ALZA.CZ- Product: 1681798050</t>
  </si>
  <si>
    <t>aw_6850</t>
  </si>
  <si>
    <t>MIMOVRSTE.COM- Product: 100097367240</t>
  </si>
  <si>
    <t>40821</t>
  </si>
  <si>
    <t>MIMOVRSTE.COM- Product: 100043340976</t>
  </si>
  <si>
    <t>MALL.CZ- Product: 100102988291</t>
  </si>
  <si>
    <t>362328</t>
  </si>
  <si>
    <t>MALL.SK- Product: 100116444245</t>
  </si>
  <si>
    <t>ALZA.CZ- Product: 1681787791</t>
  </si>
  <si>
    <t>MIMOVRSTE.COM- Product: 100117160752</t>
  </si>
  <si>
    <t>ALZA.CZ- Product: 1681775127</t>
  </si>
  <si>
    <t>eurofirany_382487</t>
  </si>
  <si>
    <t>shumee Ágytakaró STELA1 170X210 CM FEKETE</t>
  </si>
  <si>
    <t>ALZA.CZ- Product: 1681764504</t>
  </si>
  <si>
    <t>ALZA.CZ- Product: 1681766186</t>
  </si>
  <si>
    <t>ALZA.CZ- Product: 1681764529</t>
  </si>
  <si>
    <t>ALZA.CZ- Product: 1681755312</t>
  </si>
  <si>
    <t>ALZA.CZ- Product: 1681759012</t>
  </si>
  <si>
    <t>ALZA.CZ- Product: 1681757470</t>
  </si>
  <si>
    <t>311194</t>
  </si>
  <si>
    <t>MIMOVRSTE.COM- Product: 100055814881</t>
  </si>
  <si>
    <t>ALZA.CZ- Product: 1681757931</t>
  </si>
  <si>
    <t>MALL.SK- Product: 100059790669</t>
  </si>
  <si>
    <t>ALZA.CZ- Product: 1681738575</t>
  </si>
  <si>
    <t>ALZA.CZ- Product: 1681733116</t>
  </si>
  <si>
    <t>311168</t>
  </si>
  <si>
    <t>ALZA.CZ- Product: 1681729205</t>
  </si>
  <si>
    <t>ALZA.CZ- Product: 1681725370</t>
  </si>
  <si>
    <t>MALL.CZ- Product: 100067243825</t>
  </si>
  <si>
    <t>MALL.CZ- Product: 100073306449</t>
  </si>
  <si>
    <t>ALZA.CZ- Product: 1681733603</t>
  </si>
  <si>
    <t>ALZA.CZ- Product: 1681713331</t>
  </si>
  <si>
    <t>MALL.CZ- Product: 100081391152</t>
  </si>
  <si>
    <t>ALZA.CZ- Product: 1681718794</t>
  </si>
  <si>
    <t>ikonka_KX5956</t>
  </si>
  <si>
    <t>ALZA.CZ- Product: 1681706938</t>
  </si>
  <si>
    <t>ALZA.CZ- Product: 1681706913</t>
  </si>
  <si>
    <t>ALZA.CZ- Product: 1681706095</t>
  </si>
  <si>
    <t>ALZA.CZ- Product: 1681704802</t>
  </si>
  <si>
    <t>ALZA.CZ- Product: 1681711100</t>
  </si>
  <si>
    <t>MIMOVRSTE.COM- Product: 100065404510</t>
  </si>
  <si>
    <t>42497</t>
  </si>
  <si>
    <t>ALZA.CZ- Product: 1681696149</t>
  </si>
  <si>
    <t>ALZA.CZ- Product: 1681694061</t>
  </si>
  <si>
    <t>ALZA.CZ- Product: 1681697729</t>
  </si>
  <si>
    <t>806702</t>
  </si>
  <si>
    <t>ALZA.CZ- Product: 1681686588</t>
  </si>
  <si>
    <t>ALZA.CZ- Product: 1681688681</t>
  </si>
  <si>
    <t>ALZA.CZ- Product: 1681687415</t>
  </si>
  <si>
    <t>ALZA.CZ- Product: 1681684870</t>
  </si>
  <si>
    <t>210567</t>
  </si>
  <si>
    <t>MALL.SK- Product: 100059549010</t>
  </si>
  <si>
    <t>MALL.CZ- Product: 100073283213</t>
  </si>
  <si>
    <t>246001</t>
  </si>
  <si>
    <t>ALZA.CZ- Product: 1681666931</t>
  </si>
  <si>
    <t>MALL.CZ- Product: 100125540651</t>
  </si>
  <si>
    <t>aw_477518</t>
  </si>
  <si>
    <t>MALL.CZ- Product: 100125540856</t>
  </si>
  <si>
    <t>805928</t>
  </si>
  <si>
    <t>ALZA.CZ- Product: 1681648598</t>
  </si>
  <si>
    <t>ALZA.CZ- Product: 1681648540</t>
  </si>
  <si>
    <t>ALZA.CZ- Product: 1681643273</t>
  </si>
  <si>
    <t>330304</t>
  </si>
  <si>
    <t>ALZA.CZ- Product: 1681650227</t>
  </si>
  <si>
    <t>41666</t>
  </si>
  <si>
    <t>MALL.CZ- Product: 100073313667</t>
  </si>
  <si>
    <t>MIMOVRSTE.COM- Product: 100075429761</t>
  </si>
  <si>
    <t>10209</t>
  </si>
  <si>
    <t>MIMOVRSTE.COM- Product: 100075428363</t>
  </si>
  <si>
    <t>vidapl_439468</t>
  </si>
  <si>
    <t>MIMOVRSTE.COM- Product: 100079422651</t>
  </si>
  <si>
    <t>ALZA.CZ- Product: 1681035591</t>
  </si>
  <si>
    <t>809008</t>
  </si>
  <si>
    <t>ALZA.CZ- Product: 1679148985</t>
  </si>
  <si>
    <t>vidapl_90742</t>
  </si>
  <si>
    <t>MIMOVRSTE.COM- Product: 100079421814</t>
  </si>
  <si>
    <t>ALZA.CZ- Product: 1681629222</t>
  </si>
  <si>
    <t>241360</t>
  </si>
  <si>
    <t>MALL.SK- Product: 100028922035</t>
  </si>
  <si>
    <t>ALZA.CZ- Product: 1681623007</t>
  </si>
  <si>
    <t>ALZA.CZ- Product: 1681625383</t>
  </si>
  <si>
    <t>ALZA.CZ- Product: 1681622869</t>
  </si>
  <si>
    <t>3120583</t>
  </si>
  <si>
    <t>MIMOVRSTE.COM- Product: 100100844895</t>
  </si>
  <si>
    <t>ALZA.CZ- Product: 1681603875</t>
  </si>
  <si>
    <t>ALZA.CZ- Product: 1681602466</t>
  </si>
  <si>
    <t>283150</t>
  </si>
  <si>
    <t>ALZA.CZ- Product: 1681591149</t>
  </si>
  <si>
    <t>802568</t>
  </si>
  <si>
    <t>ALZA.CZ- Product: 1681589838</t>
  </si>
  <si>
    <t>44342</t>
  </si>
  <si>
    <t>MIMOVRSTE.COM- Product: 100043346186</t>
  </si>
  <si>
    <t>93165</t>
  </si>
  <si>
    <t>MIMOVRSTE.COM- Product: 100066896453</t>
  </si>
  <si>
    <t>ALZA.CZ- Product: 1681581948</t>
  </si>
  <si>
    <t>3081987</t>
  </si>
  <si>
    <t>ALZA.CZ- Product: 1681579077</t>
  </si>
  <si>
    <t>ALZA.CZ- Product: 1681576338</t>
  </si>
  <si>
    <t>ALZA.CZ- Product: 1681562352</t>
  </si>
  <si>
    <t>429133</t>
  </si>
  <si>
    <t>MALL.SK- Product: 100059607207</t>
  </si>
  <si>
    <t>170664</t>
  </si>
  <si>
    <t>MIMOVRSTE.COM- Product: 100065418173</t>
  </si>
  <si>
    <t>152019</t>
  </si>
  <si>
    <t>MALL.CZ- Product: 100093177277</t>
  </si>
  <si>
    <t>47086</t>
  </si>
  <si>
    <t>ALZA.CZ- Product: 1681547450</t>
  </si>
  <si>
    <t>800090</t>
  </si>
  <si>
    <t>ALZA.CZ- Product: 1681540275</t>
  </si>
  <si>
    <t>809858</t>
  </si>
  <si>
    <t>ALZA.CZ- Product: 1681543759</t>
  </si>
  <si>
    <t>ALZA.CZ- Product: 1681538138</t>
  </si>
  <si>
    <t>ALZA.CZ- Product: 1681543579</t>
  </si>
  <si>
    <t>171693</t>
  </si>
  <si>
    <t>MALL.SK- Product: 100112208626</t>
  </si>
  <si>
    <t>ALZA.CZ- Product: 1681525077</t>
  </si>
  <si>
    <t>806736</t>
  </si>
  <si>
    <t>ALZA.CZ- Product: 1681525149</t>
  </si>
  <si>
    <t>133722</t>
  </si>
  <si>
    <t>ALZA.CZ- Product: 1681523134</t>
  </si>
  <si>
    <t>5906716927912</t>
  </si>
  <si>
    <t>MALL.SK- Product: 100108555697</t>
  </si>
  <si>
    <t>91392</t>
  </si>
  <si>
    <t>MIMOVRSTE.COM- Product: 100039366657</t>
  </si>
  <si>
    <t>ALZA.CZ- Product: 1681511130</t>
  </si>
  <si>
    <t>ALZA.CZ- Product: 1681499417</t>
  </si>
  <si>
    <t>ALZA.CZ- Product: 1681489703</t>
  </si>
  <si>
    <t>337064</t>
  </si>
  <si>
    <t>ALZA.CZ- Product: 1681490578</t>
  </si>
  <si>
    <t>170735</t>
  </si>
  <si>
    <t>ALZA.CZ- Product: 1681478291</t>
  </si>
  <si>
    <t>MIMOVRSTE.COM- Product: 100065399820</t>
  </si>
  <si>
    <t>245347</t>
  </si>
  <si>
    <t>ALZA.CZ- Product: 1681464452</t>
  </si>
  <si>
    <t>MALL.CZ- Product: 100018048039</t>
  </si>
  <si>
    <t>ALZA.CZ- Product: 1681450246</t>
  </si>
  <si>
    <t>MALL.CZ- Product: 100106534318</t>
  </si>
  <si>
    <t>MIMOVRSTE.COM- Product: 100065415530</t>
  </si>
  <si>
    <t>3070777</t>
  </si>
  <si>
    <t>MALL.HU- Product: 100097233370</t>
  </si>
  <si>
    <t>aw_506524</t>
  </si>
  <si>
    <t>MIMOVRSTE.COM- Product: 100090491068</t>
  </si>
  <si>
    <t>ALZA.CZ- Product: 1681439339</t>
  </si>
  <si>
    <t>ALZA.CZ- Product: 1681441642</t>
  </si>
  <si>
    <t>135134</t>
  </si>
  <si>
    <t>ALZA.CZ- Product: 1681430864</t>
  </si>
  <si>
    <t>ALZA.CZ- Product: 1681430891</t>
  </si>
  <si>
    <t>ALZA.CZ- Product: 1681435308</t>
  </si>
  <si>
    <t>802621</t>
  </si>
  <si>
    <t>ALZA.CZ- Product: 1681433424</t>
  </si>
  <si>
    <t>312489</t>
  </si>
  <si>
    <t>MALL.CZ- Product: 100065769616</t>
  </si>
  <si>
    <t>241265</t>
  </si>
  <si>
    <t>ALZA.CZ- Product: 1681420637</t>
  </si>
  <si>
    <t>ikonka_KX6684_1</t>
  </si>
  <si>
    <t>ALZA.CZ- Product: 1681421271</t>
  </si>
  <si>
    <t>ALZA.CZ- Product: 1681422350</t>
  </si>
  <si>
    <t>ALZA.CZ- Product: 1681426144</t>
  </si>
  <si>
    <t>ALZA.CZ- Product: 1681416563</t>
  </si>
  <si>
    <t>ALZA.CZ- Product: 1681403796</t>
  </si>
  <si>
    <t>92693</t>
  </si>
  <si>
    <t>MALL.SK- Product: 100051239152</t>
  </si>
  <si>
    <t>110123</t>
  </si>
  <si>
    <t>MIMOVRSTE.COM- Product: 100065478859</t>
  </si>
  <si>
    <t>210378</t>
  </si>
  <si>
    <t>MIMOVRSTE.COM- Product: 100065407219</t>
  </si>
  <si>
    <t>3051286</t>
  </si>
  <si>
    <t>MIMOVRSTE.COM- Product: 100043339436</t>
  </si>
  <si>
    <t>MIMOVRSTE.COM- Product: 100050136046</t>
  </si>
  <si>
    <t>3082781</t>
  </si>
  <si>
    <t>ALZA.CZ- Product: 1681393302</t>
  </si>
  <si>
    <t>ALZA.CZ- Product: 1681392653</t>
  </si>
  <si>
    <t>313907</t>
  </si>
  <si>
    <t>MIMOVRSTE.COM- Product: 100065409283</t>
  </si>
  <si>
    <t>aw_432295</t>
  </si>
  <si>
    <t>MIMOVRSTE.COM- Product: 100087202459</t>
  </si>
  <si>
    <t>ALZA.CZ- Product: 1681394432</t>
  </si>
  <si>
    <t>MIMOVRSTE.COM- Product: 100066846045</t>
  </si>
  <si>
    <t>46474</t>
  </si>
  <si>
    <t>MIMOVRSTE.COM- Product: 100065419895</t>
  </si>
  <si>
    <t>151022</t>
  </si>
  <si>
    <t>MIMOVRSTE.COM- Product: 100072788105</t>
  </si>
  <si>
    <t>310567</t>
  </si>
  <si>
    <t>MIMOVRSTE.COM- Product: 100065406202</t>
  </si>
  <si>
    <t>MIMOVRSTE.COM- Product: 100121099507</t>
  </si>
  <si>
    <t>311053</t>
  </si>
  <si>
    <t>ALZA.CZ- Product: 1681364933</t>
  </si>
  <si>
    <t>MIMOVRSTE.COM- Product: 100043346704</t>
  </si>
  <si>
    <t>ALZA.CZ- Product: 1681372392</t>
  </si>
  <si>
    <t>ALZA.CZ- Product: 1681378941</t>
  </si>
  <si>
    <t>ALZA.CZ- Product: 1681361862</t>
  </si>
  <si>
    <t>MALL.CZ- Product: 100072157905</t>
  </si>
  <si>
    <t>3094778</t>
  </si>
  <si>
    <t>ALZA.CZ- Product: 1675259791</t>
  </si>
  <si>
    <t>805923</t>
  </si>
  <si>
    <t>ALZA.CZ- Product: 1675250946</t>
  </si>
  <si>
    <t>ALZA.CZ- Product: 1681347050</t>
  </si>
  <si>
    <t>314997</t>
  </si>
  <si>
    <t>ALZA.CZ- Product: 1681348210</t>
  </si>
  <si>
    <t>314774</t>
  </si>
  <si>
    <t>MIMOVRSTE.COM- Product: 100066846064</t>
  </si>
  <si>
    <t>ALZA.CZ- Product: 1681338321</t>
  </si>
  <si>
    <t>809480</t>
  </si>
  <si>
    <t>ALZA.CZ- Product: 1681334785</t>
  </si>
  <si>
    <t>48211</t>
  </si>
  <si>
    <t>ALZA.CZ- Product: 1681332599</t>
  </si>
  <si>
    <t>ALZA.CZ- Product: 1681334066</t>
  </si>
  <si>
    <t>ALZA.CZ- Product: 1681333591</t>
  </si>
  <si>
    <t>70096</t>
  </si>
  <si>
    <t>MALL.CZ- Product: 100074543011</t>
  </si>
  <si>
    <t>5908287213999</t>
  </si>
  <si>
    <t>ALZA.CZ- Product: 1681315313</t>
  </si>
  <si>
    <t>134875</t>
  </si>
  <si>
    <t>ALZA.CZ- Product: 1681304396</t>
  </si>
  <si>
    <t>ALZA.CZ- Product: 1681289973</t>
  </si>
  <si>
    <t>134872</t>
  </si>
  <si>
    <t>ALZA.CZ- Product: 1681307866</t>
  </si>
  <si>
    <t>246793</t>
  </si>
  <si>
    <t>MIMOVRSTE.COM- Product: 100049173872</t>
  </si>
  <si>
    <t>ALZA.CZ- Product: 1681280791</t>
  </si>
  <si>
    <t>90430</t>
  </si>
  <si>
    <t>MALL.CZ- Product: 100073317093</t>
  </si>
  <si>
    <t>beliani_74350</t>
  </si>
  <si>
    <t>ALZA.CZ- Product: 1681269599</t>
  </si>
  <si>
    <t>ALZA.CZ- Product: 1681257523</t>
  </si>
  <si>
    <t>MIMOVRSTE.COM- Product: 100065402793</t>
  </si>
  <si>
    <t>ALZA.CZ- Product: 1681252224</t>
  </si>
  <si>
    <t>beliani_299751</t>
  </si>
  <si>
    <t>ALZA.CZ- Product: 1681251204</t>
  </si>
  <si>
    <t>ALZA.CZ- Product: 1680805073</t>
  </si>
  <si>
    <t>ALZA.CZ- Product: 1681242149</t>
  </si>
  <si>
    <t>ALZA.CZ- Product: 1681241219</t>
  </si>
  <si>
    <t>5908287234079</t>
  </si>
  <si>
    <t>ALZA.CZ- Product: 1681245768</t>
  </si>
  <si>
    <t>820231</t>
  </si>
  <si>
    <t>MALL.CZ- Product: 100094501028</t>
  </si>
  <si>
    <t>243766</t>
  </si>
  <si>
    <t>ALZA.CZ- Product: 1681202695</t>
  </si>
  <si>
    <t>ALZA.CZ- Product: 1681150322</t>
  </si>
  <si>
    <t>171433</t>
  </si>
  <si>
    <t>MALL.CZ- Product: 100074360388</t>
  </si>
  <si>
    <t>44890</t>
  </si>
  <si>
    <t>ALZA.CZ- Product: 1681122373</t>
  </si>
  <si>
    <t>MIMOVRSTE.COM- Product: 100039371209</t>
  </si>
  <si>
    <t>5900378739203</t>
  </si>
  <si>
    <t>MALL.CZ- Product: 100125540843</t>
  </si>
  <si>
    <t>o_PL70222</t>
  </si>
  <si>
    <t>MALL.CZ- Product: 100125540661</t>
  </si>
  <si>
    <t>o_IMP009518</t>
  </si>
  <si>
    <t>MALL.CZ- Product: 100125540630</t>
  </si>
  <si>
    <t>o_SYL5054131056301</t>
  </si>
  <si>
    <t>MALL.CZ- Product: 100125540626</t>
  </si>
  <si>
    <t>ALZA.CZ- Product: 1681111092</t>
  </si>
  <si>
    <t>ALZA.CZ- Product: 1681106946</t>
  </si>
  <si>
    <t>MALL.SK- Product: 100078065012</t>
  </si>
  <si>
    <t>240940</t>
  </si>
  <si>
    <t>MALL.SK- Product: 100031208722</t>
  </si>
  <si>
    <t>808601</t>
  </si>
  <si>
    <t>ALZA.CZ- Product: 1681103219</t>
  </si>
  <si>
    <t>144519</t>
  </si>
  <si>
    <t>MALL.CZ- Product: 100073286148</t>
  </si>
  <si>
    <t>ALZA.CZ- Product: 1681087176</t>
  </si>
  <si>
    <t>809197</t>
  </si>
  <si>
    <t>ALZA.CZ- Product: 1681085517</t>
  </si>
  <si>
    <t>800452</t>
  </si>
  <si>
    <t>ALZA.CZ- Product: 1681063146</t>
  </si>
  <si>
    <t>beliani_313670</t>
  </si>
  <si>
    <t>ALZA.CZ- Product: 1681060021</t>
  </si>
  <si>
    <t>ALZA.CZ- Product: 1681057856</t>
  </si>
  <si>
    <t>ALZA.CZ- Product: 1681057021</t>
  </si>
  <si>
    <t>aw_287880</t>
  </si>
  <si>
    <t>MALL.CZ- Product: 100095901137</t>
  </si>
  <si>
    <t>MIMOVRSTE.COM- Product: 100043341111</t>
  </si>
  <si>
    <t>327295</t>
  </si>
  <si>
    <t>MIMOVRSTE.COM- Product: 100076115696</t>
  </si>
  <si>
    <t>340828</t>
  </si>
  <si>
    <t>shumee kék mintás lapos szövésű kültéri szőnyeg 80 x 250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</si>
</sst>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2" fillId="0" borderId="1" xfId="2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/>
    <xf numFmtId="44" fontId="3" fillId="0" borderId="1" xfId="1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4" fillId="0" borderId="0" xfId="0" applyFont="1"/>
    <xf numFmtId="9" fontId="2" fillId="0" borderId="0" xfId="2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2" fontId="0" fillId="0" borderId="0" xfId="2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2" fontId="6" fillId="0" borderId="0" xfId="0" applyNumberFormat="1" applyFont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3" fillId="0" borderId="0" xfId="0" applyFont="1"/>
    <xf numFmtId="164" fontId="3" fillId="0" borderId="0" xfId="2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3" fillId="0" borderId="1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2" fontId="3" fillId="0" borderId="0" xfId="1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10" fontId="3" fillId="0" borderId="0" xfId="2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9" fontId="13" fillId="0" borderId="0" xfId="2" applyFont="1" applyBorder="1" applyAlignment="1">
      <alignment horizontal="center"/>
    </xf>
    <xf numFmtId="44" fontId="14" fillId="0" borderId="0" xfId="1" applyFont="1" applyBorder="1" applyAlignment="1">
      <alignment horizontal="center"/>
    </xf>
    <xf numFmtId="9" fontId="14" fillId="0" borderId="0" xfId="2" applyFont="1" applyBorder="1" applyAlignment="1">
      <alignment horizontal="center"/>
    </xf>
    <xf numFmtId="9" fontId="8" fillId="0" borderId="0" xfId="2" applyFont="1" applyBorder="1" applyAlignment="1">
      <alignment horizontal="center"/>
    </xf>
    <xf numFmtId="0" fontId="9" fillId="0" borderId="0" xfId="0" applyFont="1" applyAlignment="1">
      <alignment horizontal="center"/>
    </xf>
    <xf numFmtId="2" fontId="13" fillId="0" borderId="0" xfId="2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14" fillId="0" borderId="0" xfId="2" applyNumberFormat="1" applyFont="1" applyBorder="1" applyAlignment="1">
      <alignment horizontal="center"/>
    </xf>
    <xf numFmtId="9" fontId="15" fillId="0" borderId="1" xfId="2" applyFont="1" applyBorder="1" applyAlignment="1">
      <alignment horizontal="center"/>
    </xf>
    <xf numFmtId="10" fontId="15" fillId="0" borderId="1" xfId="2" applyNumberFormat="1" applyFont="1" applyBorder="1" applyAlignment="1">
      <alignment horizontal="center"/>
    </xf>
    <xf numFmtId="9" fontId="12" fillId="0" borderId="0" xfId="2" applyFont="1" applyBorder="1" applyAlignment="1">
      <alignment horizontal="center"/>
    </xf>
    <xf numFmtId="0" fontId="16" fillId="0" borderId="0" xfId="0" applyFont="1" applyAlignment="1">
      <alignment horizontal="center"/>
    </xf>
    <xf numFmtId="9" fontId="15" fillId="0" borderId="0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0" fontId="16" fillId="0" borderId="0" xfId="0" applyFont="1"/>
    <xf numFmtId="1" fontId="17" fillId="0" borderId="0" xfId="1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2" applyNumberFormat="1" applyFont="1"/>
    <xf numFmtId="10" fontId="5" fillId="0" borderId="0" xfId="2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colors>
    <mruColors>
      <color rgb="FF9EE8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04'!$D$42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9B-4BC5-AA5E-4B1F00E24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9B-4BC5-AA5E-4B1F00E24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9B-4BC5-AA5E-4B1F00E24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9B-4BC5-AA5E-4B1F00E24C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9B-4BC5-AA5E-4B1F00E24C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9B-4BC5-AA5E-4B1F00E24C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9B-4BC5-AA5E-4B1F00E24C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69B-4BC5-AA5E-4B1F00E24C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9B-4BC5-AA5E-4B1F00E24C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69B-4BC5-AA5E-4B1F00E24C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69B-4BC5-AA5E-4B1F00E24C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69B-4BC5-AA5E-4B1F00E24CB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69B-4BC5-AA5E-4B1F00E24CB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69B-4BC5-AA5E-4B1F00E24CB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69B-4BC5-AA5E-4B1F00E24CB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69B-4BC5-AA5E-4B1F00E24CB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69B-4BC5-AA5E-4B1F00E24CB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69B-4BC5-AA5E-4B1F00E24CB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69B-4BC5-AA5E-4B1F00E24CB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69B-4BC5-AA5E-4B1F00E24CB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04'!$B$44:$B$63</c:f>
              <c:strCache>
                <c:ptCount val="20"/>
                <c:pt idx="0">
                  <c:v>Stema</c:v>
                </c:pt>
                <c:pt idx="1">
                  <c:v>Kinghoff</c:v>
                </c:pt>
                <c:pt idx="2">
                  <c:v>AW narzędzia</c:v>
                </c:pt>
                <c:pt idx="3">
                  <c:v>Fernity</c:v>
                </c:pt>
                <c:pt idx="4">
                  <c:v>Unimet</c:v>
                </c:pt>
                <c:pt idx="5">
                  <c:v>Ikonka</c:v>
                </c:pt>
                <c:pt idx="6">
                  <c:v>Kokiska</c:v>
                </c:pt>
                <c:pt idx="7">
                  <c:v>Beliani</c:v>
                </c:pt>
                <c:pt idx="8">
                  <c:v>Różnicówka</c:v>
                </c:pt>
                <c:pt idx="9">
                  <c:v>Eurofirany</c:v>
                </c:pt>
                <c:pt idx="10">
                  <c:v>Detian</c:v>
                </c:pt>
                <c:pt idx="11">
                  <c:v>DUKA</c:v>
                </c:pt>
                <c:pt idx="12">
                  <c:v>Barbecook</c:v>
                </c:pt>
                <c:pt idx="13">
                  <c:v>rovicky</c:v>
                </c:pt>
                <c:pt idx="14">
                  <c:v>Homla</c:v>
                </c:pt>
                <c:pt idx="15">
                  <c:v>TWM</c:v>
                </c:pt>
                <c:pt idx="16">
                  <c:v>Candellux</c:v>
                </c:pt>
                <c:pt idx="17">
                  <c:v>Chemex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04'!$D$44:$D$63</c:f>
              <c:numCache>
                <c:formatCode>0.00%</c:formatCode>
                <c:ptCount val="20"/>
                <c:pt idx="0">
                  <c:v>3.1588142092570028E-2</c:v>
                </c:pt>
                <c:pt idx="1">
                  <c:v>2.4429843773700589E-2</c:v>
                </c:pt>
                <c:pt idx="2">
                  <c:v>3.2955042716523483E-2</c:v>
                </c:pt>
                <c:pt idx="3">
                  <c:v>5.5089173898862157E-3</c:v>
                </c:pt>
                <c:pt idx="4">
                  <c:v>6.3664101616186554E-3</c:v>
                </c:pt>
                <c:pt idx="5">
                  <c:v>2.4519602425487207E-3</c:v>
                </c:pt>
                <c:pt idx="6">
                  <c:v>1.0341252813765437E-2</c:v>
                </c:pt>
                <c:pt idx="7">
                  <c:v>4.120915904066989E-3</c:v>
                </c:pt>
                <c:pt idx="8">
                  <c:v>1.0371170327077128E-3</c:v>
                </c:pt>
                <c:pt idx="9">
                  <c:v>0</c:v>
                </c:pt>
                <c:pt idx="10">
                  <c:v>1.8581571938642084E-3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69B-4BC5-AA5E-4B1F00E2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04'!$S$42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E-4389-B206-A9C02833A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E-4389-B206-A9C02833A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DE-4389-B206-A9C02833A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DE-4389-B206-A9C02833A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DE-4389-B206-A9C02833A8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DE-4389-B206-A9C02833A8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DE-4389-B206-A9C02833A8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DE-4389-B206-A9C02833A8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DE-4389-B206-A9C02833A8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DE-4389-B206-A9C02833A82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DE-4389-B206-A9C02833A82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8DE-4389-B206-A9C02833A82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8DE-4389-B206-A9C02833A82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8DE-4389-B206-A9C02833A82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8DE-4389-B206-A9C02833A82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8DE-4389-B206-A9C02833A82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8DE-4389-B206-A9C02833A82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8DE-4389-B206-A9C02833A82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8DE-4389-B206-A9C02833A82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8DE-4389-B206-A9C02833A82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04'!$Q$44:$Q$63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Ikonka</c:v>
                </c:pt>
                <c:pt idx="4">
                  <c:v>Fernity</c:v>
                </c:pt>
                <c:pt idx="5">
                  <c:v>Unimet</c:v>
                </c:pt>
                <c:pt idx="6">
                  <c:v>Różnicówka</c:v>
                </c:pt>
                <c:pt idx="7">
                  <c:v>Eurofirany</c:v>
                </c:pt>
                <c:pt idx="8">
                  <c:v>Kokiska</c:v>
                </c:pt>
                <c:pt idx="9">
                  <c:v>Detian</c:v>
                </c:pt>
                <c:pt idx="10">
                  <c:v>Homla</c:v>
                </c:pt>
                <c:pt idx="11">
                  <c:v>Beliani</c:v>
                </c:pt>
                <c:pt idx="12">
                  <c:v>rovicky</c:v>
                </c:pt>
                <c:pt idx="13">
                  <c:v>TWM</c:v>
                </c:pt>
                <c:pt idx="14">
                  <c:v>DUKA</c:v>
                </c:pt>
                <c:pt idx="15">
                  <c:v>Chemex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04'!$S$44:$S$63</c:f>
              <c:numCache>
                <c:formatCode>0.00%</c:formatCode>
                <c:ptCount val="20"/>
                <c:pt idx="0">
                  <c:v>4.1328847472469434E-2</c:v>
                </c:pt>
                <c:pt idx="1">
                  <c:v>4.0056684605384307E-2</c:v>
                </c:pt>
                <c:pt idx="2">
                  <c:v>6.4699791490977817E-3</c:v>
                </c:pt>
                <c:pt idx="3">
                  <c:v>8.8766330943899508E-3</c:v>
                </c:pt>
                <c:pt idx="4">
                  <c:v>8.0469074965713924E-3</c:v>
                </c:pt>
                <c:pt idx="5">
                  <c:v>7.2569438334035693E-3</c:v>
                </c:pt>
                <c:pt idx="6">
                  <c:v>4.3674496941523101E-3</c:v>
                </c:pt>
                <c:pt idx="7">
                  <c:v>4.1390775890196895E-3</c:v>
                </c:pt>
                <c:pt idx="8">
                  <c:v>5.1829061198975157E-3</c:v>
                </c:pt>
                <c:pt idx="9">
                  <c:v>2.006280802444721E-3</c:v>
                </c:pt>
                <c:pt idx="10">
                  <c:v>0</c:v>
                </c:pt>
                <c:pt idx="11">
                  <c:v>5.7042344712215139E-4</c:v>
                </c:pt>
                <c:pt idx="12">
                  <c:v>3.489704468428683E-4</c:v>
                </c:pt>
                <c:pt idx="13">
                  <c:v>3.1058856528433819E-3</c:v>
                </c:pt>
                <c:pt idx="14">
                  <c:v>0</c:v>
                </c:pt>
                <c:pt idx="15">
                  <c:v>4.3404517632840298E-4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8DE-4389-B206-A9C02833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04'!$N$69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7-4E6E-B80A-47808629D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47-4E6E-B80A-47808629D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47-4E6E-B80A-47808629D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47-4E6E-B80A-47808629DB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47-4E6E-B80A-47808629DB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47-4E6E-B80A-47808629DB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47-4E6E-B80A-47808629DB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47-4E6E-B80A-47808629DB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47-4E6E-B80A-47808629DB3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C47-4E6E-B80A-47808629DB3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C47-4E6E-B80A-47808629DB3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C47-4E6E-B80A-47808629DB3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C47-4E6E-B80A-47808629DB3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C47-4E6E-B80A-47808629DB3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C47-4E6E-B80A-47808629DB3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C47-4E6E-B80A-47808629DB3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C47-4E6E-B80A-47808629DB3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C47-4E6E-B80A-47808629DB3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C47-4E6E-B80A-47808629DB3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C47-4E6E-B80A-47808629DB3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04'!$L$71:$L$90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04'!$N$71:$N$90</c:f>
              <c:numCache>
                <c:formatCode>0.00%</c:formatCode>
                <c:ptCount val="20"/>
                <c:pt idx="0">
                  <c:v>2.4090335668668427E-2</c:v>
                </c:pt>
                <c:pt idx="1">
                  <c:v>4.785312187852736E-2</c:v>
                </c:pt>
                <c:pt idx="2">
                  <c:v>0.2100109620915592</c:v>
                </c:pt>
                <c:pt idx="3">
                  <c:v>2.6142154920078875E-2</c:v>
                </c:pt>
                <c:pt idx="4">
                  <c:v>1.6093957253250683E-2</c:v>
                </c:pt>
                <c:pt idx="5">
                  <c:v>1.3926259655563294E-2</c:v>
                </c:pt>
                <c:pt idx="6">
                  <c:v>1.0417463330297388E-2</c:v>
                </c:pt>
                <c:pt idx="7">
                  <c:v>0</c:v>
                </c:pt>
                <c:pt idx="8">
                  <c:v>2.8451996622532653E-3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1.0722609642160011E-3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C47-4E6E-B80A-47808629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04'!$AC$69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C-484F-A7D6-CDD260FB1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C-484F-A7D6-CDD260FB1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9C-484F-A7D6-CDD260FB19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C-484F-A7D6-CDD260FB19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9C-484F-A7D6-CDD260FB19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9C-484F-A7D6-CDD260FB19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9C-484F-A7D6-CDD260FB19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9C-484F-A7D6-CDD260FB19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9C-484F-A7D6-CDD260FB19C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9C-484F-A7D6-CDD260FB19C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9C-484F-A7D6-CDD260FB19C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D9C-484F-A7D6-CDD260FB19C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D9C-484F-A7D6-CDD260FB19C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D9C-484F-A7D6-CDD260FB19C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D9C-484F-A7D6-CDD260FB19C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D9C-484F-A7D6-CDD260FB19C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D9C-484F-A7D6-CDD260FB19C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D9C-484F-A7D6-CDD260FB19C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D9C-484F-A7D6-CDD260FB19C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D9C-484F-A7D6-CDD260FB19C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04'!$AA$71:$AA$90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04'!$AC$71:$AC$90</c:f>
              <c:numCache>
                <c:formatCode>0.00%</c:formatCode>
                <c:ptCount val="20"/>
                <c:pt idx="0">
                  <c:v>5.4081405849978822E-2</c:v>
                </c:pt>
                <c:pt idx="1">
                  <c:v>7.4330226764049963E-3</c:v>
                </c:pt>
                <c:pt idx="2">
                  <c:v>3.8099964038524926E-2</c:v>
                </c:pt>
                <c:pt idx="3">
                  <c:v>1.061454246592327E-2</c:v>
                </c:pt>
                <c:pt idx="4">
                  <c:v>9.1904828363338631E-3</c:v>
                </c:pt>
                <c:pt idx="5">
                  <c:v>1.2639683007353901E-2</c:v>
                </c:pt>
                <c:pt idx="6">
                  <c:v>9.0867336126069648E-3</c:v>
                </c:pt>
                <c:pt idx="7">
                  <c:v>0</c:v>
                </c:pt>
                <c:pt idx="8">
                  <c:v>5.6083655103612102E-4</c:v>
                </c:pt>
                <c:pt idx="9">
                  <c:v>7.7930066377349628E-3</c:v>
                </c:pt>
                <c:pt idx="10">
                  <c:v>0</c:v>
                </c:pt>
                <c:pt idx="11">
                  <c:v>6.3608242931206668E-3</c:v>
                </c:pt>
                <c:pt idx="12">
                  <c:v>2.3422956417203109E-3</c:v>
                </c:pt>
                <c:pt idx="13">
                  <c:v>9.0752879687082638E-4</c:v>
                </c:pt>
                <c:pt idx="14">
                  <c:v>0</c:v>
                </c:pt>
                <c:pt idx="15">
                  <c:v>8.2630164662201373E-4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D9C-484F-A7D6-CDD260FB1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04'!$AC$97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C-49B1-AA6A-32F2FC2A21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C-49B1-AA6A-32F2FC2A21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4C-49B1-AA6A-32F2FC2A2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4C-49B1-AA6A-32F2FC2A21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4C-49B1-AA6A-32F2FC2A21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4C-49B1-AA6A-32F2FC2A21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4C-49B1-AA6A-32F2FC2A21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C4C-49B1-AA6A-32F2FC2A21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C4C-49B1-AA6A-32F2FC2A21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C4C-49B1-AA6A-32F2FC2A219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C4C-49B1-AA6A-32F2FC2A219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C4C-49B1-AA6A-32F2FC2A219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C4C-49B1-AA6A-32F2FC2A219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C4C-49B1-AA6A-32F2FC2A219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C4C-49B1-AA6A-32F2FC2A219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C4C-49B1-AA6A-32F2FC2A219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C4C-49B1-AA6A-32F2FC2A219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C4C-49B1-AA6A-32F2FC2A219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C4C-49B1-AA6A-32F2FC2A219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C4C-49B1-AA6A-32F2FC2A219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04'!$AA$99:$AA$118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04'!$AC$99:$AC$118</c:f>
              <c:numCache>
                <c:formatCode>0.00%</c:formatCode>
                <c:ptCount val="20"/>
                <c:pt idx="0">
                  <c:v>6.7162390044259751E-2</c:v>
                </c:pt>
                <c:pt idx="1">
                  <c:v>2.0587239964795348E-2</c:v>
                </c:pt>
                <c:pt idx="2">
                  <c:v>6.9367288357911783E-2</c:v>
                </c:pt>
                <c:pt idx="3">
                  <c:v>0</c:v>
                </c:pt>
                <c:pt idx="4">
                  <c:v>8.250455156933699E-3</c:v>
                </c:pt>
                <c:pt idx="5">
                  <c:v>7.806199879252654E-3</c:v>
                </c:pt>
                <c:pt idx="6">
                  <c:v>4.477356185661043E-3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8.7577660224146345E-3</c:v>
                </c:pt>
                <c:pt idx="13">
                  <c:v>6.2441409996644626E-4</c:v>
                </c:pt>
                <c:pt idx="14">
                  <c:v>0</c:v>
                </c:pt>
                <c:pt idx="15">
                  <c:v>9.3559752027759329E-4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C4C-49B1-AA6A-32F2FC2A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04'!$N$127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D3-494E-BBF7-CC661841B3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D3-494E-BBF7-CC661841B3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D3-494E-BBF7-CC661841B3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D3-494E-BBF7-CC661841B3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D3-494E-BBF7-CC661841B3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D3-494E-BBF7-CC661841B3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ED3-494E-BBF7-CC661841B3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ED3-494E-BBF7-CC661841B3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ED3-494E-BBF7-CC661841B3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ED3-494E-BBF7-CC661841B3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ED3-494E-BBF7-CC661841B3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ED3-494E-BBF7-CC661841B3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ED3-494E-BBF7-CC661841B3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ED3-494E-BBF7-CC661841B3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ED3-494E-BBF7-CC661841B35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ED3-494E-BBF7-CC661841B35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ED3-494E-BBF7-CC661841B35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ED3-494E-BBF7-CC661841B35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ED3-494E-BBF7-CC661841B35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ED3-494E-BBF7-CC661841B35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04'!$L$129:$L$148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04'!$N$129:$N$148</c:f>
              <c:numCache>
                <c:formatCode>0.00%</c:formatCode>
                <c:ptCount val="20"/>
                <c:pt idx="0">
                  <c:v>2.7936927472423611E-2</c:v>
                </c:pt>
                <c:pt idx="1">
                  <c:v>1.090975665721523E-2</c:v>
                </c:pt>
                <c:pt idx="2">
                  <c:v>3.6704484947958929E-2</c:v>
                </c:pt>
                <c:pt idx="3">
                  <c:v>0</c:v>
                </c:pt>
                <c:pt idx="4">
                  <c:v>2.9814112322349307E-3</c:v>
                </c:pt>
                <c:pt idx="5">
                  <c:v>0</c:v>
                </c:pt>
                <c:pt idx="6">
                  <c:v>0</c:v>
                </c:pt>
                <c:pt idx="7">
                  <c:v>1.8551003222795125E-3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ED3-494E-BBF7-CC661841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04'!$AC$127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4-46B5-85F7-DBDF554B15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4-46B5-85F7-DBDF554B15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14-46B5-85F7-DBDF554B15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14-46B5-85F7-DBDF554B15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14-46B5-85F7-DBDF554B15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14-46B5-85F7-DBDF554B15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14-46B5-85F7-DBDF554B15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14-46B5-85F7-DBDF554B15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14-46B5-85F7-DBDF554B15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F14-46B5-85F7-DBDF554B15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F14-46B5-85F7-DBDF554B155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F14-46B5-85F7-DBDF554B155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F14-46B5-85F7-DBDF554B155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F14-46B5-85F7-DBDF554B155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14-46B5-85F7-DBDF554B155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14-46B5-85F7-DBDF554B155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14-46B5-85F7-DBDF554B155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14-46B5-85F7-DBDF554B155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14-46B5-85F7-DBDF554B155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14-46B5-85F7-DBDF554B155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04'!$AA$129:$AA$148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04'!$AC$129:$AC$148</c:f>
              <c:numCache>
                <c:formatCode>0.00%</c:formatCode>
                <c:ptCount val="20"/>
                <c:pt idx="0">
                  <c:v>5.8356167929285727E-3</c:v>
                </c:pt>
                <c:pt idx="1">
                  <c:v>4.2355283174481551E-3</c:v>
                </c:pt>
                <c:pt idx="2">
                  <c:v>4.1225808956495365E-2</c:v>
                </c:pt>
                <c:pt idx="3">
                  <c:v>0</c:v>
                </c:pt>
                <c:pt idx="4">
                  <c:v>1.6942113269792626E-3</c:v>
                </c:pt>
                <c:pt idx="5">
                  <c:v>1.6000884754804139E-3</c:v>
                </c:pt>
                <c:pt idx="6">
                  <c:v>1.075353578374337E-2</c:v>
                </c:pt>
                <c:pt idx="7">
                  <c:v>0</c:v>
                </c:pt>
                <c:pt idx="8">
                  <c:v>4.2355283174481555E-4</c:v>
                </c:pt>
                <c:pt idx="9">
                  <c:v>1.8824570299769577E-3</c:v>
                </c:pt>
                <c:pt idx="10">
                  <c:v>0</c:v>
                </c:pt>
                <c:pt idx="11">
                  <c:v>0</c:v>
                </c:pt>
                <c:pt idx="12">
                  <c:v>8.1098601922694816E-3</c:v>
                </c:pt>
                <c:pt idx="13">
                  <c:v>0</c:v>
                </c:pt>
                <c:pt idx="14">
                  <c:v>2.4471941389700449E-3</c:v>
                </c:pt>
                <c:pt idx="15">
                  <c:v>4.4708354461952746E-3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F14-46B5-85F7-DBDF554B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04'!$D$155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97-4072-BE1C-A354CDD7C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97-4072-BE1C-A354CDD7CF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97-4072-BE1C-A354CDD7CF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97-4072-BE1C-A354CDD7CF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97-4072-BE1C-A354CDD7CF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97-4072-BE1C-A354CDD7CF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397-4072-BE1C-A354CDD7CF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397-4072-BE1C-A354CDD7CF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397-4072-BE1C-A354CDD7CF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397-4072-BE1C-A354CDD7CF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397-4072-BE1C-A354CDD7CF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397-4072-BE1C-A354CDD7CF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397-4072-BE1C-A354CDD7CF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397-4072-BE1C-A354CDD7CF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397-4072-BE1C-A354CDD7CFE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397-4072-BE1C-A354CDD7CF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397-4072-BE1C-A354CDD7CFE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397-4072-BE1C-A354CDD7CFE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397-4072-BE1C-A354CDD7CF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397-4072-BE1C-A354CDD7CFE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04'!$B$157:$B$176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04'!$D$157:$D$176</c:f>
              <c:numCache>
                <c:formatCode>0.00%</c:formatCode>
                <c:ptCount val="20"/>
                <c:pt idx="0">
                  <c:v>2.1808275605186933E-3</c:v>
                </c:pt>
                <c:pt idx="1">
                  <c:v>4.9795319181568818E-3</c:v>
                </c:pt>
                <c:pt idx="2">
                  <c:v>0.27702864070756367</c:v>
                </c:pt>
                <c:pt idx="3">
                  <c:v>0</c:v>
                </c:pt>
                <c:pt idx="4">
                  <c:v>0</c:v>
                </c:pt>
                <c:pt idx="5">
                  <c:v>3.7949028815991727E-3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6.3905697101602696E-3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7.7880960119193182E-2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397-4072-BE1C-A354CDD7C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5-47E5-958A-0CBD995DFE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5-47E5-958A-0CBD995DFE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E5-47E5-958A-0CBD995DFE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5-47E5-958A-0CBD995DFE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E5-47E5-958A-0CBD995DFE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E5-47E5-958A-0CBD995DFE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E5-47E5-958A-0CBD995DFE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E5-47E5-958A-0CBD995DFE6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E5-47E5-958A-0CBD995DFE6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E5-47E5-958A-0CBD995DFE6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E5-47E5-958A-0CBD995DFE6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3E5-47E5-958A-0CBD995DFE6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3E5-47E5-958A-0CBD995DFE6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3E5-47E5-958A-0CBD995DFE6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3E5-47E5-958A-0CBD995DFE6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3E5-47E5-958A-0CBD995DFE6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3E5-47E5-958A-0CBD995DFE6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3E5-47E5-958A-0CBD995DFE6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3E5-47E5-958A-0CBD995DFE6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3E5-47E5-958A-0CBD995DFE6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DD3-453C-98D7-77AAD567152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DD3-453C-98D7-77AAD567152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04'!$B$5:$B$26</c:f>
              <c:strCache>
                <c:ptCount val="22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Octopia</c:v>
                </c:pt>
                <c:pt idx="4">
                  <c:v>Fernity</c:v>
                </c:pt>
                <c:pt idx="5">
                  <c:v>Kokiska</c:v>
                </c:pt>
                <c:pt idx="6">
                  <c:v>Unimet</c:v>
                </c:pt>
                <c:pt idx="7">
                  <c:v>Ikonka</c:v>
                </c:pt>
                <c:pt idx="8">
                  <c:v>Eurofirany</c:v>
                </c:pt>
                <c:pt idx="9">
                  <c:v>Różnicówka</c:v>
                </c:pt>
                <c:pt idx="10">
                  <c:v>Detian</c:v>
                </c:pt>
                <c:pt idx="11">
                  <c:v>Beliani</c:v>
                </c:pt>
                <c:pt idx="12">
                  <c:v>TWM</c:v>
                </c:pt>
                <c:pt idx="13">
                  <c:v>Andex</c:v>
                </c:pt>
                <c:pt idx="14">
                  <c:v>FLHF</c:v>
                </c:pt>
                <c:pt idx="15">
                  <c:v>Chemex</c:v>
                </c:pt>
                <c:pt idx="16">
                  <c:v>Rovicky</c:v>
                </c:pt>
                <c:pt idx="17">
                  <c:v>Duka</c:v>
                </c:pt>
                <c:pt idx="18">
                  <c:v>Barbecook</c:v>
                </c:pt>
                <c:pt idx="19">
                  <c:v>Candellux</c:v>
                </c:pt>
                <c:pt idx="20">
                  <c:v>Kinghome</c:v>
                </c:pt>
                <c:pt idx="21">
                  <c:v>Vivaldi</c:v>
                </c:pt>
              </c:strCache>
            </c:strRef>
          </c:cat>
          <c:val>
            <c:numRef>
              <c:f>'Sprzedaż per hurtownia 04'!$D$5:$D$26</c:f>
              <c:numCache>
                <c:formatCode>0.00%</c:formatCode>
                <c:ptCount val="22"/>
                <c:pt idx="0">
                  <c:v>3.5058549483184612E-2</c:v>
                </c:pt>
                <c:pt idx="1">
                  <c:v>3.7421652881023594E-2</c:v>
                </c:pt>
                <c:pt idx="2">
                  <c:v>1.5789958563650883E-2</c:v>
                </c:pt>
                <c:pt idx="3">
                  <c:v>1.0995409207124943E-2</c:v>
                </c:pt>
                <c:pt idx="4">
                  <c:v>7.1051978818245645E-3</c:v>
                </c:pt>
                <c:pt idx="5">
                  <c:v>7.0968870550546809E-3</c:v>
                </c:pt>
                <c:pt idx="6">
                  <c:v>6.9265153897438885E-3</c:v>
                </c:pt>
                <c:pt idx="7">
                  <c:v>6.4927876332727544E-3</c:v>
                </c:pt>
                <c:pt idx="8">
                  <c:v>2.6032917908418479E-3</c:v>
                </c:pt>
                <c:pt idx="9">
                  <c:v>3.1317450003763708E-3</c:v>
                </c:pt>
                <c:pt idx="10">
                  <c:v>1.9513202153235011E-3</c:v>
                </c:pt>
                <c:pt idx="11">
                  <c:v>1.8878174255242057E-3</c:v>
                </c:pt>
                <c:pt idx="12">
                  <c:v>1.9534609944955508E-3</c:v>
                </c:pt>
                <c:pt idx="13">
                  <c:v>1.3185447843990204E-3</c:v>
                </c:pt>
                <c:pt idx="14">
                  <c:v>7.8052831290685511E-4</c:v>
                </c:pt>
                <c:pt idx="15">
                  <c:v>2.7299469992729791E-4</c:v>
                </c:pt>
                <c:pt idx="16">
                  <c:v>2.1948655949878329E-4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3E5-47E5-958A-0CBD995D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04'!$S$155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7-4D0E-A860-0254CD49CE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F7-4D0E-A860-0254CD49CE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F7-4D0E-A860-0254CD49CE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7-4D0E-A860-0254CD49CE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F7-4D0E-A860-0254CD49CE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F7-4D0E-A860-0254CD49CE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F7-4D0E-A860-0254CD49CE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F7-4D0E-A860-0254CD49CE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F7-4D0E-A860-0254CD49CE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F7-4D0E-A860-0254CD49CE6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0F7-4D0E-A860-0254CD49CE6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0F7-4D0E-A860-0254CD49CE6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0F7-4D0E-A860-0254CD49CE6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0F7-4D0E-A860-0254CD49CE6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0F7-4D0E-A860-0254CD49CE6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0F7-4D0E-A860-0254CD49CE6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0F7-4D0E-A860-0254CD49CE6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0F7-4D0E-A860-0254CD49CE6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0F7-4D0E-A860-0254CD49CE6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0F7-4D0E-A860-0254CD49CE6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04'!$Q$157:$Q$176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04'!$S$157:$S$176</c:f>
              <c:numCache>
                <c:formatCode>0.00%</c:formatCode>
                <c:ptCount val="20"/>
                <c:pt idx="0">
                  <c:v>5.2266963657366288E-3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1.6582882105837124E-2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0F7-4D0E-A860-0254CD49C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04'!$N$69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6-4481-A91A-61AAD8B432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6-4481-A91A-61AAD8B432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6-4481-A91A-61AAD8B432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6-4481-A91A-61AAD8B432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6-4481-A91A-61AAD8B432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C6-4481-A91A-61AAD8B432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C6-4481-A91A-61AAD8B432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C6-4481-A91A-61AAD8B432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C6-4481-A91A-61AAD8B432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C6-4481-A91A-61AAD8B4329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8C6-4481-A91A-61AAD8B4329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8C6-4481-A91A-61AAD8B4329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8C6-4481-A91A-61AAD8B4329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8C6-4481-A91A-61AAD8B4329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8C6-4481-A91A-61AAD8B4329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8C6-4481-A91A-61AAD8B4329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8C6-4481-A91A-61AAD8B4329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8C6-4481-A91A-61AAD8B4329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8C6-4481-A91A-61AAD8B4329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8C6-4481-A91A-61AAD8B4329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04'!$L$99:$L$118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04'!$N$99:$N$118</c:f>
              <c:numCache>
                <c:formatCode>0.00%</c:formatCode>
                <c:ptCount val="20"/>
                <c:pt idx="0">
                  <c:v>2.0948004274269429E-2</c:v>
                </c:pt>
                <c:pt idx="1">
                  <c:v>7.982255456579079E-3</c:v>
                </c:pt>
                <c:pt idx="2">
                  <c:v>6.1011186961436158E-3</c:v>
                </c:pt>
                <c:pt idx="3">
                  <c:v>1.3073825777450607E-3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2.955929751968356E-3</c:v>
                </c:pt>
                <c:pt idx="8">
                  <c:v>3.6507102075700169E-3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8C6-4481-A91A-61AAD8B4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03'!$D$42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AD-492C-BD58-38B73C22FB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AD-492C-BD58-38B73C22FB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AD-492C-BD58-38B73C22FB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D-492C-BD58-38B73C22FB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AD-492C-BD58-38B73C22FB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AD-492C-BD58-38B73C22FB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AD-492C-BD58-38B73C22FB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AD-492C-BD58-38B73C22FB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AD-492C-BD58-38B73C22FB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AD-492C-BD58-38B73C22FB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AD-492C-BD58-38B73C22FB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AD-492C-BD58-38B73C22FB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AD-492C-BD58-38B73C22FB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CAD-492C-BD58-38B73C22FB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CAD-492C-BD58-38B73C22FB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CAD-492C-BD58-38B73C22FB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CAD-492C-BD58-38B73C22FBD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CAD-492C-BD58-38B73C22FBD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CAD-492C-BD58-38B73C22FBD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CAD-492C-BD58-38B73C22FBD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03'!$B$44:$B$63</c:f>
              <c:strCache>
                <c:ptCount val="20"/>
                <c:pt idx="0">
                  <c:v>Stema</c:v>
                </c:pt>
                <c:pt idx="1">
                  <c:v>Kinghoff</c:v>
                </c:pt>
                <c:pt idx="2">
                  <c:v>AW narzędzia</c:v>
                </c:pt>
                <c:pt idx="3">
                  <c:v>Fernity</c:v>
                </c:pt>
                <c:pt idx="4">
                  <c:v>Unimet</c:v>
                </c:pt>
                <c:pt idx="5">
                  <c:v>Ikonka</c:v>
                </c:pt>
                <c:pt idx="6">
                  <c:v>Kokiska</c:v>
                </c:pt>
                <c:pt idx="7">
                  <c:v>Beliani</c:v>
                </c:pt>
                <c:pt idx="8">
                  <c:v>Różnicówka</c:v>
                </c:pt>
                <c:pt idx="9">
                  <c:v>Eurofirany</c:v>
                </c:pt>
                <c:pt idx="10">
                  <c:v>Detian</c:v>
                </c:pt>
                <c:pt idx="11">
                  <c:v>DUKA</c:v>
                </c:pt>
                <c:pt idx="12">
                  <c:v>Barbecook</c:v>
                </c:pt>
                <c:pt idx="13">
                  <c:v>rovicky</c:v>
                </c:pt>
                <c:pt idx="14">
                  <c:v>Homla</c:v>
                </c:pt>
                <c:pt idx="15">
                  <c:v>TWM</c:v>
                </c:pt>
                <c:pt idx="16">
                  <c:v>Candellux</c:v>
                </c:pt>
                <c:pt idx="17">
                  <c:v>Chemex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03'!$D$44:$D$63</c:f>
              <c:numCache>
                <c:formatCode>0.00%</c:formatCode>
                <c:ptCount val="20"/>
                <c:pt idx="0">
                  <c:v>3.054685375265433E-2</c:v>
                </c:pt>
                <c:pt idx="1">
                  <c:v>4.0326647151586452E-2</c:v>
                </c:pt>
                <c:pt idx="2">
                  <c:v>3.7840702759847245E-2</c:v>
                </c:pt>
                <c:pt idx="3">
                  <c:v>7.4852128361274388E-3</c:v>
                </c:pt>
                <c:pt idx="4">
                  <c:v>5.8456649533153706E-3</c:v>
                </c:pt>
                <c:pt idx="5">
                  <c:v>2.6493974644015853E-3</c:v>
                </c:pt>
                <c:pt idx="6">
                  <c:v>9.6170635199545312E-3</c:v>
                </c:pt>
                <c:pt idx="7">
                  <c:v>8.43356835470771E-3</c:v>
                </c:pt>
                <c:pt idx="8">
                  <c:v>3.2948478280708298E-3</c:v>
                </c:pt>
                <c:pt idx="9">
                  <c:v>2.044547646192137E-3</c:v>
                </c:pt>
                <c:pt idx="10">
                  <c:v>7.0002888706774738E-4</c:v>
                </c:pt>
                <c:pt idx="11">
                  <c:v>1.1732687545479292E-3</c:v>
                </c:pt>
                <c:pt idx="12">
                  <c:v>1.4435623942357504E-4</c:v>
                </c:pt>
                <c:pt idx="13">
                  <c:v>0</c:v>
                </c:pt>
                <c:pt idx="14">
                  <c:v>0</c:v>
                </c:pt>
                <c:pt idx="15">
                  <c:v>4.0623145262446363E-4</c:v>
                </c:pt>
                <c:pt idx="16">
                  <c:v>9.7179151392778494E-5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CAD-492C-BD58-38B73C22F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03'!$S$42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A0-4882-ADA1-DFC6710FF5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A0-4882-ADA1-DFC6710FF5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A0-4882-ADA1-DFC6710FF5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A0-4882-ADA1-DFC6710FF5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A0-4882-ADA1-DFC6710FF5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A0-4882-ADA1-DFC6710FF5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A0-4882-ADA1-DFC6710FF5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6A0-4882-ADA1-DFC6710FF5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A0-4882-ADA1-DFC6710FF51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6A0-4882-ADA1-DFC6710FF51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6A0-4882-ADA1-DFC6710FF51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6A0-4882-ADA1-DFC6710FF51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6A0-4882-ADA1-DFC6710FF51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6A0-4882-ADA1-DFC6710FF51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6A0-4882-ADA1-DFC6710FF51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6A0-4882-ADA1-DFC6710FF51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6A0-4882-ADA1-DFC6710FF51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6A0-4882-ADA1-DFC6710FF51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6A0-4882-ADA1-DFC6710FF51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6A0-4882-ADA1-DFC6710FF51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03'!$Q$44:$Q$63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Ikonka</c:v>
                </c:pt>
                <c:pt idx="4">
                  <c:v>Fernity</c:v>
                </c:pt>
                <c:pt idx="5">
                  <c:v>Unimet</c:v>
                </c:pt>
                <c:pt idx="6">
                  <c:v>Różnicówka</c:v>
                </c:pt>
                <c:pt idx="7">
                  <c:v>Eurofirany</c:v>
                </c:pt>
                <c:pt idx="8">
                  <c:v>Kokiska</c:v>
                </c:pt>
                <c:pt idx="9">
                  <c:v>Detian</c:v>
                </c:pt>
                <c:pt idx="10">
                  <c:v>Homla</c:v>
                </c:pt>
                <c:pt idx="11">
                  <c:v>Beliani</c:v>
                </c:pt>
                <c:pt idx="12">
                  <c:v>rovicky</c:v>
                </c:pt>
                <c:pt idx="13">
                  <c:v>TWM</c:v>
                </c:pt>
                <c:pt idx="14">
                  <c:v>DUKA</c:v>
                </c:pt>
                <c:pt idx="15">
                  <c:v>Chemex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03'!$S$44:$S$63</c:f>
              <c:numCache>
                <c:formatCode>0.00%</c:formatCode>
                <c:ptCount val="20"/>
                <c:pt idx="0">
                  <c:v>6.2529895003353667E-2</c:v>
                </c:pt>
                <c:pt idx="1">
                  <c:v>3.2863045556962227E-2</c:v>
                </c:pt>
                <c:pt idx="2">
                  <c:v>9.7595748288888326E-3</c:v>
                </c:pt>
                <c:pt idx="3">
                  <c:v>7.2639314382779863E-3</c:v>
                </c:pt>
                <c:pt idx="4">
                  <c:v>1.435111509459072E-2</c:v>
                </c:pt>
                <c:pt idx="5">
                  <c:v>7.5549939558943926E-3</c:v>
                </c:pt>
                <c:pt idx="6">
                  <c:v>1.8677050950210435E-2</c:v>
                </c:pt>
                <c:pt idx="7">
                  <c:v>5.1946675940881632E-3</c:v>
                </c:pt>
                <c:pt idx="8">
                  <c:v>4.7246193452360544E-3</c:v>
                </c:pt>
                <c:pt idx="9">
                  <c:v>1.2159165723728538E-3</c:v>
                </c:pt>
                <c:pt idx="10">
                  <c:v>0</c:v>
                </c:pt>
                <c:pt idx="11">
                  <c:v>2.3811923695874447E-3</c:v>
                </c:pt>
                <c:pt idx="12">
                  <c:v>1.0382793490308856E-3</c:v>
                </c:pt>
                <c:pt idx="13">
                  <c:v>9.6690885146365028E-4</c:v>
                </c:pt>
                <c:pt idx="14">
                  <c:v>1.9507170890849294E-3</c:v>
                </c:pt>
                <c:pt idx="15">
                  <c:v>5.7555464570803623E-4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6A0-4882-ADA1-DFC6710F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03'!$N$69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60-429F-B572-4AECE705C9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60-429F-B572-4AECE705C9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60-429F-B572-4AECE705C9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60-429F-B572-4AECE705C9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60-429F-B572-4AECE705C9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60-429F-B572-4AECE705C9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60-429F-B572-4AECE705C9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60-429F-B572-4AECE705C9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60-429F-B572-4AECE705C93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760-429F-B572-4AECE705C93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760-429F-B572-4AECE705C93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760-429F-B572-4AECE705C9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760-429F-B572-4AECE705C93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760-429F-B572-4AECE705C93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760-429F-B572-4AECE705C93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760-429F-B572-4AECE705C93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760-429F-B572-4AECE705C93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760-429F-B572-4AECE705C93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760-429F-B572-4AECE705C93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760-429F-B572-4AECE705C93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03'!$L$71:$L$90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03'!$N$71:$N$90</c:f>
              <c:numCache>
                <c:formatCode>0.00%</c:formatCode>
                <c:ptCount val="20"/>
                <c:pt idx="0">
                  <c:v>3.7984051874941756E-2</c:v>
                </c:pt>
                <c:pt idx="1">
                  <c:v>6.1622864995021349E-2</c:v>
                </c:pt>
                <c:pt idx="2">
                  <c:v>0.22211967267874452</c:v>
                </c:pt>
                <c:pt idx="3">
                  <c:v>2.694669552125872E-2</c:v>
                </c:pt>
                <c:pt idx="4">
                  <c:v>1.4081653007173065E-2</c:v>
                </c:pt>
                <c:pt idx="5">
                  <c:v>1.0659787579966253E-2</c:v>
                </c:pt>
                <c:pt idx="6">
                  <c:v>9.1344730580538019E-3</c:v>
                </c:pt>
                <c:pt idx="7">
                  <c:v>2.5028772798584165E-3</c:v>
                </c:pt>
                <c:pt idx="8">
                  <c:v>2.906567163706548E-3</c:v>
                </c:pt>
                <c:pt idx="9">
                  <c:v>1.1382471626933594E-3</c:v>
                </c:pt>
                <c:pt idx="10">
                  <c:v>5.1688136108398028E-4</c:v>
                </c:pt>
                <c:pt idx="11">
                  <c:v>4.0448143263999072E-4</c:v>
                </c:pt>
                <c:pt idx="12">
                  <c:v>2.7229278439952405E-4</c:v>
                </c:pt>
                <c:pt idx="13">
                  <c:v>3.4448203421707235E-3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760-429F-B572-4AECE705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03'!$AC$69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F-4ED2-A135-6945C09AFB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F-4ED2-A135-6945C09AFB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F-4ED2-A135-6945C09AFB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F-4ED2-A135-6945C09AFB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F-4ED2-A135-6945C09AFB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F-4ED2-A135-6945C09AFB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1F-4ED2-A135-6945C09AFB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C1F-4ED2-A135-6945C09AFB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C1F-4ED2-A135-6945C09AFB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C1F-4ED2-A135-6945C09AFB1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C1F-4ED2-A135-6945C09AFB1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C1F-4ED2-A135-6945C09AFB1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C1F-4ED2-A135-6945C09AFB1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C1F-4ED2-A135-6945C09AFB1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C1F-4ED2-A135-6945C09AFB1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C1F-4ED2-A135-6945C09AFB1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C1F-4ED2-A135-6945C09AFB1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C1F-4ED2-A135-6945C09AFB1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C1F-4ED2-A135-6945C09AFB1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C1F-4ED2-A135-6945C09AFB1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03'!$AA$71:$AA$90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03'!$AC$71:$AC$90</c:f>
              <c:numCache>
                <c:formatCode>0.00%</c:formatCode>
                <c:ptCount val="20"/>
                <c:pt idx="0">
                  <c:v>7.0478785293204893E-2</c:v>
                </c:pt>
                <c:pt idx="1">
                  <c:v>4.6094477195159659E-3</c:v>
                </c:pt>
                <c:pt idx="2">
                  <c:v>2.4867488881993933E-2</c:v>
                </c:pt>
                <c:pt idx="3">
                  <c:v>8.5152937222049644E-3</c:v>
                </c:pt>
                <c:pt idx="4">
                  <c:v>3.7765668631709538E-3</c:v>
                </c:pt>
                <c:pt idx="5">
                  <c:v>1.8007614541317569E-2</c:v>
                </c:pt>
                <c:pt idx="6">
                  <c:v>8.4962250491260483E-3</c:v>
                </c:pt>
                <c:pt idx="7">
                  <c:v>2.6127314096597294E-3</c:v>
                </c:pt>
                <c:pt idx="8">
                  <c:v>1.5280794291033157E-3</c:v>
                </c:pt>
                <c:pt idx="9">
                  <c:v>9.1839900713620581E-3</c:v>
                </c:pt>
                <c:pt idx="10">
                  <c:v>0</c:v>
                </c:pt>
                <c:pt idx="11">
                  <c:v>1.7426828007032738E-3</c:v>
                </c:pt>
                <c:pt idx="12">
                  <c:v>4.8395645878580888E-3</c:v>
                </c:pt>
                <c:pt idx="13">
                  <c:v>0</c:v>
                </c:pt>
                <c:pt idx="14">
                  <c:v>0</c:v>
                </c:pt>
                <c:pt idx="15">
                  <c:v>9.253154411004215E-4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C1F-4ED2-A135-6945C09A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03'!$AC$97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C-4A40-8063-A5A751BD5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C-4A40-8063-A5A751BD5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C-4A40-8063-A5A751BD5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C-4A40-8063-A5A751BD5C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EC-4A40-8063-A5A751BD5C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EC-4A40-8063-A5A751BD5C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EC-4A40-8063-A5A751BD5C4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EC-4A40-8063-A5A751BD5C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3EC-4A40-8063-A5A751BD5C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3EC-4A40-8063-A5A751BD5C4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EC-4A40-8063-A5A751BD5C4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3EC-4A40-8063-A5A751BD5C4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3EC-4A40-8063-A5A751BD5C4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3EC-4A40-8063-A5A751BD5C4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3EC-4A40-8063-A5A751BD5C4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3EC-4A40-8063-A5A751BD5C4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3EC-4A40-8063-A5A751BD5C4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3EC-4A40-8063-A5A751BD5C4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3EC-4A40-8063-A5A751BD5C4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3EC-4A40-8063-A5A751BD5C4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03'!$AA$99:$AA$118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03'!$AC$99:$AC$118</c:f>
              <c:numCache>
                <c:formatCode>0.00%</c:formatCode>
                <c:ptCount val="20"/>
                <c:pt idx="0">
                  <c:v>8.0657618852115726E-2</c:v>
                </c:pt>
                <c:pt idx="1">
                  <c:v>1.7474415711561078E-2</c:v>
                </c:pt>
                <c:pt idx="2">
                  <c:v>4.8609118208818261E-2</c:v>
                </c:pt>
                <c:pt idx="3">
                  <c:v>0</c:v>
                </c:pt>
                <c:pt idx="4">
                  <c:v>2.1094250967005769E-2</c:v>
                </c:pt>
                <c:pt idx="5">
                  <c:v>9.4126014892644116E-3</c:v>
                </c:pt>
                <c:pt idx="6">
                  <c:v>6.8191585916935636E-3</c:v>
                </c:pt>
                <c:pt idx="7">
                  <c:v>2.0321882135829797E-3</c:v>
                </c:pt>
                <c:pt idx="8">
                  <c:v>0</c:v>
                </c:pt>
                <c:pt idx="9">
                  <c:v>4.0163179221150061E-4</c:v>
                </c:pt>
                <c:pt idx="10">
                  <c:v>0</c:v>
                </c:pt>
                <c:pt idx="11">
                  <c:v>0</c:v>
                </c:pt>
                <c:pt idx="12">
                  <c:v>4.6870945063636295E-2</c:v>
                </c:pt>
                <c:pt idx="13">
                  <c:v>6.8655007215641286E-4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3EC-4A40-8063-A5A751BD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03'!$N$127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F5-4BE9-995F-BD26A6337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F5-4BE9-995F-BD26A6337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F5-4BE9-995F-BD26A6337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F5-4BE9-995F-BD26A63376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F5-4BE9-995F-BD26A63376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F5-4BE9-995F-BD26A63376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F5-4BE9-995F-BD26A63376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F5-4BE9-995F-BD26A63376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5F5-4BE9-995F-BD26A63376B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5F5-4BE9-995F-BD26A63376B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5F5-4BE9-995F-BD26A63376B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5F5-4BE9-995F-BD26A63376B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5F5-4BE9-995F-BD26A63376B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5F5-4BE9-995F-BD26A63376B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5F5-4BE9-995F-BD26A63376B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5F5-4BE9-995F-BD26A63376B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5F5-4BE9-995F-BD26A63376B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5F5-4BE9-995F-BD26A63376B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5F5-4BE9-995F-BD26A63376B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5F5-4BE9-995F-BD26A63376B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03'!$L$129:$L$148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03'!$N$129:$N$148</c:f>
              <c:numCache>
                <c:formatCode>0.00%</c:formatCode>
                <c:ptCount val="20"/>
                <c:pt idx="0">
                  <c:v>6.4771630749437051E-2</c:v>
                </c:pt>
                <c:pt idx="1">
                  <c:v>0</c:v>
                </c:pt>
                <c:pt idx="2">
                  <c:v>2.9571405596654853E-2</c:v>
                </c:pt>
                <c:pt idx="3">
                  <c:v>0</c:v>
                </c:pt>
                <c:pt idx="4">
                  <c:v>2.6133805082019916E-3</c:v>
                </c:pt>
                <c:pt idx="5">
                  <c:v>2.4726600192988076E-3</c:v>
                </c:pt>
                <c:pt idx="6">
                  <c:v>9.5086844644580171E-3</c:v>
                </c:pt>
                <c:pt idx="7">
                  <c:v>2.1108073335477625E-3</c:v>
                </c:pt>
                <c:pt idx="8">
                  <c:v>3.0757478288838827E-3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8.4432293341910503E-4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5F5-4BE9-995F-BD26A633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03'!$AC$127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9-4FDE-AD40-65CE4C21CF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69-4FDE-AD40-65CE4C21CF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69-4FDE-AD40-65CE4C21CF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9-4FDE-AD40-65CE4C21CF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69-4FDE-AD40-65CE4C21CF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69-4FDE-AD40-65CE4C21CF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69-4FDE-AD40-65CE4C21CF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A69-4FDE-AD40-65CE4C21CF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A69-4FDE-AD40-65CE4C21CF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A69-4FDE-AD40-65CE4C21CF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A69-4FDE-AD40-65CE4C21CF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A69-4FDE-AD40-65CE4C21CFA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A69-4FDE-AD40-65CE4C21CFA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A69-4FDE-AD40-65CE4C21CFA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A69-4FDE-AD40-65CE4C21CFA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A69-4FDE-AD40-65CE4C21CFA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A69-4FDE-AD40-65CE4C21CFA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A69-4FDE-AD40-65CE4C21CFA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A69-4FDE-AD40-65CE4C21CFA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A69-4FDE-AD40-65CE4C21CFA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03'!$AA$129:$AA$148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03'!$AC$129:$AC$148</c:f>
              <c:numCache>
                <c:formatCode>0.00%</c:formatCode>
                <c:ptCount val="20"/>
                <c:pt idx="0">
                  <c:v>2.4941338627898279E-2</c:v>
                </c:pt>
                <c:pt idx="1">
                  <c:v>2.8044088887828208E-3</c:v>
                </c:pt>
                <c:pt idx="2">
                  <c:v>4.9912511392911287E-2</c:v>
                </c:pt>
                <c:pt idx="3">
                  <c:v>0</c:v>
                </c:pt>
                <c:pt idx="4">
                  <c:v>1.7363467800761728E-2</c:v>
                </c:pt>
                <c:pt idx="5">
                  <c:v>1.2082825531457902E-2</c:v>
                </c:pt>
                <c:pt idx="6">
                  <c:v>8.1745535694307779E-3</c:v>
                </c:pt>
                <c:pt idx="7">
                  <c:v>0</c:v>
                </c:pt>
                <c:pt idx="8">
                  <c:v>1.3425361701619892E-3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3.1265280672103546E-2</c:v>
                </c:pt>
                <c:pt idx="13">
                  <c:v>0</c:v>
                </c:pt>
                <c:pt idx="14">
                  <c:v>4.0574426476006785E-3</c:v>
                </c:pt>
                <c:pt idx="15">
                  <c:v>4.9524667610420046E-3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A69-4FDE-AD40-65CE4C21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03'!$D$155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79-455E-A07B-2CF1736E9F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79-455E-A07B-2CF1736E9F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79-455E-A07B-2CF1736E9F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79-455E-A07B-2CF1736E9F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79-455E-A07B-2CF1736E9F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79-455E-A07B-2CF1736E9F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979-455E-A07B-2CF1736E9F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979-455E-A07B-2CF1736E9F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979-455E-A07B-2CF1736E9F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979-455E-A07B-2CF1736E9F1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979-455E-A07B-2CF1736E9F1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979-455E-A07B-2CF1736E9F1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979-455E-A07B-2CF1736E9F1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979-455E-A07B-2CF1736E9F1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979-455E-A07B-2CF1736E9F1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979-455E-A07B-2CF1736E9F1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979-455E-A07B-2CF1736E9F1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979-455E-A07B-2CF1736E9F1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979-455E-A07B-2CF1736E9F1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979-455E-A07B-2CF1736E9F1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03'!$B$157:$B$176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03'!$D$157:$D$176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0.4169042749763559</c:v>
                </c:pt>
                <c:pt idx="3">
                  <c:v>0</c:v>
                </c:pt>
                <c:pt idx="4">
                  <c:v>0</c:v>
                </c:pt>
                <c:pt idx="5">
                  <c:v>1.3496809729655048E-2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5.8591178870783758E-2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979-455E-A07B-2CF1736E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C-4FD7-AE31-10DD2C6E71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C-4FD7-AE31-10DD2C6E71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C-4FD7-AE31-10DD2C6E71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C-4FD7-AE31-10DD2C6E71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C-4FD7-AE31-10DD2C6E71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C-4FD7-AE31-10DD2C6E71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C-4FD7-AE31-10DD2C6E71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C-4FD7-AE31-10DD2C6E71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C-4FD7-AE31-10DD2C6E710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6C-4FD7-AE31-10DD2C6E710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6C-4FD7-AE31-10DD2C6E710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D6C-4FD7-AE31-10DD2C6E710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D6C-4FD7-AE31-10DD2C6E710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D6C-4FD7-AE31-10DD2C6E710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D6C-4FD7-AE31-10DD2C6E710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D6C-4FD7-AE31-10DD2C6E710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D6C-4FD7-AE31-10DD2C6E710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D6C-4FD7-AE31-10DD2C6E710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D6C-4FD7-AE31-10DD2C6E710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D6C-4FD7-AE31-10DD2C6E710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D6C-4FD7-AE31-10DD2C6E710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D6C-4FD7-AE31-10DD2C6E710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03'!$B$5:$B$26</c:f>
              <c:strCache>
                <c:ptCount val="22"/>
                <c:pt idx="0">
                  <c:v>Kinghoff</c:v>
                </c:pt>
                <c:pt idx="1">
                  <c:v>AW narzędzia</c:v>
                </c:pt>
                <c:pt idx="2">
                  <c:v>Różnicówka</c:v>
                </c:pt>
                <c:pt idx="3">
                  <c:v>Stema</c:v>
                </c:pt>
                <c:pt idx="4">
                  <c:v>Beliani</c:v>
                </c:pt>
                <c:pt idx="5">
                  <c:v>Fernity</c:v>
                </c:pt>
                <c:pt idx="6">
                  <c:v>Kokiska</c:v>
                </c:pt>
                <c:pt idx="7">
                  <c:v>Octopia</c:v>
                </c:pt>
                <c:pt idx="8">
                  <c:v>Unimet</c:v>
                </c:pt>
                <c:pt idx="9">
                  <c:v>Ikonka</c:v>
                </c:pt>
                <c:pt idx="10">
                  <c:v>Eurofirany</c:v>
                </c:pt>
                <c:pt idx="11">
                  <c:v>Duka</c:v>
                </c:pt>
                <c:pt idx="12">
                  <c:v>Andex</c:v>
                </c:pt>
                <c:pt idx="13">
                  <c:v>TWM</c:v>
                </c:pt>
                <c:pt idx="14">
                  <c:v>Detian</c:v>
                </c:pt>
                <c:pt idx="15">
                  <c:v>Rovicky</c:v>
                </c:pt>
                <c:pt idx="16">
                  <c:v>FLHF</c:v>
                </c:pt>
                <c:pt idx="17">
                  <c:v>Barbecook</c:v>
                </c:pt>
                <c:pt idx="18">
                  <c:v>Chemex</c:v>
                </c:pt>
                <c:pt idx="19">
                  <c:v>Candellux</c:v>
                </c:pt>
                <c:pt idx="20">
                  <c:v>Kinghome</c:v>
                </c:pt>
                <c:pt idx="21">
                  <c:v>Vivaldi</c:v>
                </c:pt>
              </c:strCache>
            </c:strRef>
          </c:cat>
          <c:val>
            <c:numRef>
              <c:f>'Sprzedaż per hurtownia 03'!$D$5:$D$26</c:f>
              <c:numCache>
                <c:formatCode>0.00%</c:formatCode>
                <c:ptCount val="22"/>
                <c:pt idx="0">
                  <c:v>5.3932516163842883E-2</c:v>
                </c:pt>
                <c:pt idx="1">
                  <c:v>3.4811369167199541E-2</c:v>
                </c:pt>
                <c:pt idx="2">
                  <c:v>1.2709874864105374E-2</c:v>
                </c:pt>
                <c:pt idx="3">
                  <c:v>1.7839138917850054E-2</c:v>
                </c:pt>
                <c:pt idx="4">
                  <c:v>2.6200563118918183E-3</c:v>
                </c:pt>
                <c:pt idx="5">
                  <c:v>1.1690327185268161E-2</c:v>
                </c:pt>
                <c:pt idx="6">
                  <c:v>6.6272890526893188E-3</c:v>
                </c:pt>
                <c:pt idx="7">
                  <c:v>6.5214850798216428E-3</c:v>
                </c:pt>
                <c:pt idx="8">
                  <c:v>6.8943427927777145E-3</c:v>
                </c:pt>
                <c:pt idx="9">
                  <c:v>5.4745687493628313E-3</c:v>
                </c:pt>
                <c:pt idx="10">
                  <c:v>3.9732611627357256E-3</c:v>
                </c:pt>
                <c:pt idx="11">
                  <c:v>1.6495727398270624E-3</c:v>
                </c:pt>
                <c:pt idx="12">
                  <c:v>1.0623108677714672E-3</c:v>
                </c:pt>
                <c:pt idx="13">
                  <c:v>7.495344300359005E-4</c:v>
                </c:pt>
                <c:pt idx="14">
                  <c:v>1.0160526316149909E-3</c:v>
                </c:pt>
                <c:pt idx="15">
                  <c:v>6.3540327231447499E-4</c:v>
                </c:pt>
                <c:pt idx="16">
                  <c:v>3.3150711658161761E-4</c:v>
                </c:pt>
                <c:pt idx="17">
                  <c:v>5.6077905380431215E-5</c:v>
                </c:pt>
                <c:pt idx="18">
                  <c:v>3.5222631136796871E-4</c:v>
                </c:pt>
                <c:pt idx="19">
                  <c:v>3.7751075246317679E-5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D6C-4FD7-AE31-10DD2C6E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03'!$S$155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B-46C3-8D64-7FA1B0A4DE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FB-46C3-8D64-7FA1B0A4DE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FB-46C3-8D64-7FA1B0A4DE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B-46C3-8D64-7FA1B0A4DE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FB-46C3-8D64-7FA1B0A4DE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FB-46C3-8D64-7FA1B0A4DE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FB-46C3-8D64-7FA1B0A4DE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FB-46C3-8D64-7FA1B0A4DE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7FB-46C3-8D64-7FA1B0A4DE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7FB-46C3-8D64-7FA1B0A4DE9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FB-46C3-8D64-7FA1B0A4DE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7FB-46C3-8D64-7FA1B0A4DE9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7FB-46C3-8D64-7FA1B0A4DE9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7FB-46C3-8D64-7FA1B0A4DE9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7FB-46C3-8D64-7FA1B0A4DE9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7FB-46C3-8D64-7FA1B0A4DE9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7FB-46C3-8D64-7FA1B0A4DE9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7FB-46C3-8D64-7FA1B0A4DE9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7FB-46C3-8D64-7FA1B0A4DE9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7FB-46C3-8D64-7FA1B0A4DE9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03'!$Q$157:$Q$176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03'!$S$157:$S$176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5.7392407761998245E-3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3.9063472347078528E-2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7FB-46C3-8D64-7FA1B0A4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03'!$N$69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30-4EA9-AB01-A8E2F6C15F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30-4EA9-AB01-A8E2F6C15F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30-4EA9-AB01-A8E2F6C15F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30-4EA9-AB01-A8E2F6C15F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30-4EA9-AB01-A8E2F6C15F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30-4EA9-AB01-A8E2F6C15F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30-4EA9-AB01-A8E2F6C15F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30-4EA9-AB01-A8E2F6C15F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30-4EA9-AB01-A8E2F6C15F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30-4EA9-AB01-A8E2F6C15F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930-4EA9-AB01-A8E2F6C15FA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930-4EA9-AB01-A8E2F6C15FA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930-4EA9-AB01-A8E2F6C15FA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930-4EA9-AB01-A8E2F6C15FA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930-4EA9-AB01-A8E2F6C15FA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930-4EA9-AB01-A8E2F6C15FA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930-4EA9-AB01-A8E2F6C15FA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930-4EA9-AB01-A8E2F6C15FA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930-4EA9-AB01-A8E2F6C15FA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930-4EA9-AB01-A8E2F6C15FA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03'!$L$99:$L$118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03'!$N$99:$N$118</c:f>
              <c:numCache>
                <c:formatCode>0.00%</c:formatCode>
                <c:ptCount val="20"/>
                <c:pt idx="0">
                  <c:v>1.6982674846205564E-2</c:v>
                </c:pt>
                <c:pt idx="1">
                  <c:v>1.9395010937921432E-2</c:v>
                </c:pt>
                <c:pt idx="2">
                  <c:v>1.4640975037565675E-2</c:v>
                </c:pt>
                <c:pt idx="3">
                  <c:v>2.3930716508769627E-3</c:v>
                </c:pt>
                <c:pt idx="4">
                  <c:v>0</c:v>
                </c:pt>
                <c:pt idx="5">
                  <c:v>1.693130300396849E-3</c:v>
                </c:pt>
                <c:pt idx="6">
                  <c:v>1.6610228989986788E-2</c:v>
                </c:pt>
                <c:pt idx="7">
                  <c:v>0</c:v>
                </c:pt>
                <c:pt idx="8">
                  <c:v>6.6312486354354475E-3</c:v>
                </c:pt>
                <c:pt idx="9">
                  <c:v>0</c:v>
                </c:pt>
                <c:pt idx="10">
                  <c:v>2.6970217174463085E-3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930-4EA9-AB01-A8E2F6C1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02'!$D$30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A-4752-A481-697138086A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2A-4752-A481-697138086A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2A-4752-A481-697138086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2A-4752-A481-697138086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2A-4752-A481-697138086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2A-4752-A481-697138086A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2A-4752-A481-697138086A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2A-4752-A481-697138086A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2A-4752-A481-697138086A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52A-4752-A481-697138086A8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52A-4752-A481-697138086A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52A-4752-A481-697138086A8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52A-4752-A481-697138086A8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52A-4752-A481-697138086A8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52A-4752-A481-697138086A8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52A-4752-A481-697138086A8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52A-4752-A481-697138086A8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52A-4752-A481-697138086A8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52A-4752-A481-697138086A8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52A-4752-A481-697138086A8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02'!$B$32:$B$51</c:f>
              <c:strCache>
                <c:ptCount val="20"/>
                <c:pt idx="0">
                  <c:v>Stema</c:v>
                </c:pt>
                <c:pt idx="1">
                  <c:v>Kinghoff</c:v>
                </c:pt>
                <c:pt idx="2">
                  <c:v>AW narzędzia</c:v>
                </c:pt>
                <c:pt idx="3">
                  <c:v>Fernity</c:v>
                </c:pt>
                <c:pt idx="4">
                  <c:v>Unimet</c:v>
                </c:pt>
                <c:pt idx="5">
                  <c:v>Ikonka</c:v>
                </c:pt>
                <c:pt idx="6">
                  <c:v>Kokiska</c:v>
                </c:pt>
                <c:pt idx="7">
                  <c:v>Beliani</c:v>
                </c:pt>
                <c:pt idx="8">
                  <c:v>Różnicówka</c:v>
                </c:pt>
                <c:pt idx="9">
                  <c:v>Eurofirany</c:v>
                </c:pt>
                <c:pt idx="10">
                  <c:v>Detian</c:v>
                </c:pt>
                <c:pt idx="11">
                  <c:v>DUKA</c:v>
                </c:pt>
                <c:pt idx="12">
                  <c:v>Barbecook</c:v>
                </c:pt>
                <c:pt idx="13">
                  <c:v>rovicky</c:v>
                </c:pt>
                <c:pt idx="14">
                  <c:v>Homla</c:v>
                </c:pt>
                <c:pt idx="15">
                  <c:v>TWM</c:v>
                </c:pt>
                <c:pt idx="16">
                  <c:v>Candellux</c:v>
                </c:pt>
                <c:pt idx="17">
                  <c:v>Chemex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02'!$D$32:$D$51</c:f>
              <c:numCache>
                <c:formatCode>0.00%</c:formatCode>
                <c:ptCount val="20"/>
                <c:pt idx="0">
                  <c:v>6.3033309925382433E-2</c:v>
                </c:pt>
                <c:pt idx="1">
                  <c:v>5.6143541076121795E-2</c:v>
                </c:pt>
                <c:pt idx="2">
                  <c:v>4.3592742617865624E-2</c:v>
                </c:pt>
                <c:pt idx="3">
                  <c:v>1.7054983880415382E-2</c:v>
                </c:pt>
                <c:pt idx="4">
                  <c:v>1.0618868020364962E-2</c:v>
                </c:pt>
                <c:pt idx="5">
                  <c:v>9.8567130985426979E-3</c:v>
                </c:pt>
                <c:pt idx="6">
                  <c:v>1.0014514067647329E-2</c:v>
                </c:pt>
                <c:pt idx="7">
                  <c:v>8.9943784356268236E-3</c:v>
                </c:pt>
                <c:pt idx="8">
                  <c:v>4.011839939808204E-3</c:v>
                </c:pt>
                <c:pt idx="9">
                  <c:v>3.1888874716814422E-3</c:v>
                </c:pt>
                <c:pt idx="10">
                  <c:v>1.9941373745205838E-3</c:v>
                </c:pt>
                <c:pt idx="11">
                  <c:v>1.5260629314463019E-3</c:v>
                </c:pt>
                <c:pt idx="12">
                  <c:v>9.1183632637129768E-4</c:v>
                </c:pt>
                <c:pt idx="13">
                  <c:v>4.8786588167854661E-4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52A-4752-A481-697138086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02'!$S$30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8-4DA4-A6A8-BB02E9C63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A8-4DA4-A6A8-BB02E9C63C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A8-4DA4-A6A8-BB02E9C63C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A8-4DA4-A6A8-BB02E9C63C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A8-4DA4-A6A8-BB02E9C63C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A8-4DA4-A6A8-BB02E9C63C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A8-4DA4-A6A8-BB02E9C63C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A8-4DA4-A6A8-BB02E9C63C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A8-4DA4-A6A8-BB02E9C63C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A8-4DA4-A6A8-BB02E9C63C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A8-4DA4-A6A8-BB02E9C63C7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A8-4DA4-A6A8-BB02E9C63C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A8-4DA4-A6A8-BB02E9C63C7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A8-4DA4-A6A8-BB02E9C63C7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0A8-4DA4-A6A8-BB02E9C63C7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0A8-4DA4-A6A8-BB02E9C63C7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0A8-4DA4-A6A8-BB02E9C63C7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0A8-4DA4-A6A8-BB02E9C63C7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0A8-4DA4-A6A8-BB02E9C63C7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0A8-4DA4-A6A8-BB02E9C63C7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02'!$Q$32:$Q$51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Ikonka</c:v>
                </c:pt>
                <c:pt idx="4">
                  <c:v>Fernity</c:v>
                </c:pt>
                <c:pt idx="5">
                  <c:v>Unimet</c:v>
                </c:pt>
                <c:pt idx="6">
                  <c:v>Różnicówka</c:v>
                </c:pt>
                <c:pt idx="7">
                  <c:v>Eurofirany</c:v>
                </c:pt>
                <c:pt idx="8">
                  <c:v>Kokiska</c:v>
                </c:pt>
                <c:pt idx="9">
                  <c:v>Detian</c:v>
                </c:pt>
                <c:pt idx="10">
                  <c:v>Homla</c:v>
                </c:pt>
                <c:pt idx="11">
                  <c:v>Beliani</c:v>
                </c:pt>
                <c:pt idx="12">
                  <c:v>rovicky</c:v>
                </c:pt>
                <c:pt idx="13">
                  <c:v>TWM</c:v>
                </c:pt>
                <c:pt idx="14">
                  <c:v>DUKA</c:v>
                </c:pt>
                <c:pt idx="15">
                  <c:v>Chemex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02'!$S$32:$S$51</c:f>
              <c:numCache>
                <c:formatCode>0.00%</c:formatCode>
                <c:ptCount val="20"/>
                <c:pt idx="0">
                  <c:v>6.9742233568677217E-2</c:v>
                </c:pt>
                <c:pt idx="1">
                  <c:v>3.9803100447796523E-2</c:v>
                </c:pt>
                <c:pt idx="2">
                  <c:v>2.1346726806449026E-2</c:v>
                </c:pt>
                <c:pt idx="3">
                  <c:v>1.4467677187038081E-2</c:v>
                </c:pt>
                <c:pt idx="4">
                  <c:v>8.8532934057741295E-3</c:v>
                </c:pt>
                <c:pt idx="5">
                  <c:v>7.5685168516496405E-3</c:v>
                </c:pt>
                <c:pt idx="6">
                  <c:v>6.1919518973922666E-3</c:v>
                </c:pt>
                <c:pt idx="7">
                  <c:v>6.4355295157716283E-3</c:v>
                </c:pt>
                <c:pt idx="8">
                  <c:v>3.7161651278920611E-3</c:v>
                </c:pt>
                <c:pt idx="9">
                  <c:v>2.6262506684710685E-3</c:v>
                </c:pt>
                <c:pt idx="10">
                  <c:v>2.1070568422544489E-3</c:v>
                </c:pt>
                <c:pt idx="11">
                  <c:v>6.1973736580651787E-3</c:v>
                </c:pt>
                <c:pt idx="12">
                  <c:v>1.546456828972846E-3</c:v>
                </c:pt>
                <c:pt idx="13">
                  <c:v>1.6870209945668718E-3</c:v>
                </c:pt>
                <c:pt idx="14">
                  <c:v>1.2882203761815354E-3</c:v>
                </c:pt>
                <c:pt idx="15">
                  <c:v>1.7771326650101849E-4</c:v>
                </c:pt>
                <c:pt idx="16">
                  <c:v>1.5401816430088273E-4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0A8-4DA4-A6A8-BB02E9C63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02'!$N$57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0-408D-987B-91B4B039F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90-408D-987B-91B4B039F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90-408D-987B-91B4B039F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90-408D-987B-91B4B039F3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90-408D-987B-91B4B039F3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90-408D-987B-91B4B039F3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90-408D-987B-91B4B039F3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90-408D-987B-91B4B039F3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90-408D-987B-91B4B039F3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90-408D-987B-91B4B039F3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90-408D-987B-91B4B039F3C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90-408D-987B-91B4B039F3C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90-408D-987B-91B4B039F3C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90-408D-987B-91B4B039F3C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90-408D-987B-91B4B039F3C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90-408D-987B-91B4B039F3C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90-408D-987B-91B4B039F3C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90-408D-987B-91B4B039F3C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90-408D-987B-91B4B039F3C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A90-408D-987B-91B4B039F3C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02'!$L$59:$L$78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02'!$N$59:$N$78</c:f>
              <c:numCache>
                <c:formatCode>0.00%</c:formatCode>
                <c:ptCount val="20"/>
                <c:pt idx="0">
                  <c:v>4.8218395872163443E-2</c:v>
                </c:pt>
                <c:pt idx="1">
                  <c:v>0.10177141832046654</c:v>
                </c:pt>
                <c:pt idx="2">
                  <c:v>4.8622787627436478E-2</c:v>
                </c:pt>
                <c:pt idx="3">
                  <c:v>4.0509107936112086E-2</c:v>
                </c:pt>
                <c:pt idx="4">
                  <c:v>2.7994247299240712E-2</c:v>
                </c:pt>
                <c:pt idx="5">
                  <c:v>1.0553712650772727E-2</c:v>
                </c:pt>
                <c:pt idx="6">
                  <c:v>2.640100459425514E-2</c:v>
                </c:pt>
                <c:pt idx="7">
                  <c:v>1.9316547528193357E-2</c:v>
                </c:pt>
                <c:pt idx="8">
                  <c:v>2.1420600871418574E-3</c:v>
                </c:pt>
                <c:pt idx="9">
                  <c:v>7.6256730994347455E-3</c:v>
                </c:pt>
                <c:pt idx="10">
                  <c:v>1.2861482141391138E-3</c:v>
                </c:pt>
                <c:pt idx="11">
                  <c:v>0</c:v>
                </c:pt>
                <c:pt idx="12">
                  <c:v>3.2837826743977372E-3</c:v>
                </c:pt>
                <c:pt idx="13">
                  <c:v>1.5582765005822594E-3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90-408D-987B-91B4B039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02'!$AC$57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CC-4E5B-A58B-DB67ADC211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CC-4E5B-A58B-DB67ADC211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CC-4E5B-A58B-DB67ADC211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CC-4E5B-A58B-DB67ADC211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CC-4E5B-A58B-DB67ADC211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CC-4E5B-A58B-DB67ADC211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CC-4E5B-A58B-DB67ADC211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CC-4E5B-A58B-DB67ADC211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CC-4E5B-A58B-DB67ADC211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4CC-4E5B-A58B-DB67ADC2113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4CC-4E5B-A58B-DB67ADC2113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4CC-4E5B-A58B-DB67ADC2113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4CC-4E5B-A58B-DB67ADC2113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4CC-4E5B-A58B-DB67ADC2113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4CC-4E5B-A58B-DB67ADC2113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4CC-4E5B-A58B-DB67ADC2113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4CC-4E5B-A58B-DB67ADC2113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4CC-4E5B-A58B-DB67ADC2113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4CC-4E5B-A58B-DB67ADC2113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4CC-4E5B-A58B-DB67ADC2113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02'!$AA$59:$AA$78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02'!$AC$59:$AC$78</c:f>
              <c:numCache>
                <c:formatCode>0.00%</c:formatCode>
                <c:ptCount val="20"/>
                <c:pt idx="0">
                  <c:v>7.0752398487710963E-2</c:v>
                </c:pt>
                <c:pt idx="1">
                  <c:v>1.1306302356907789E-2</c:v>
                </c:pt>
                <c:pt idx="2">
                  <c:v>2.4678762501671756E-2</c:v>
                </c:pt>
                <c:pt idx="3">
                  <c:v>6.5558221279920018E-3</c:v>
                </c:pt>
                <c:pt idx="4">
                  <c:v>8.2199072044522436E-3</c:v>
                </c:pt>
                <c:pt idx="5">
                  <c:v>1.0117353865610346E-2</c:v>
                </c:pt>
                <c:pt idx="6">
                  <c:v>5.8056996906520166E-3</c:v>
                </c:pt>
                <c:pt idx="7">
                  <c:v>1.8859335658978681E-3</c:v>
                </c:pt>
                <c:pt idx="8">
                  <c:v>2.7281607653197376E-3</c:v>
                </c:pt>
                <c:pt idx="9">
                  <c:v>7.0823248304697096E-3</c:v>
                </c:pt>
                <c:pt idx="10">
                  <c:v>0</c:v>
                </c:pt>
                <c:pt idx="11">
                  <c:v>2.9761351247709717E-3</c:v>
                </c:pt>
                <c:pt idx="12">
                  <c:v>2.5736196020188788E-3</c:v>
                </c:pt>
                <c:pt idx="13">
                  <c:v>9.469963662900165E-3</c:v>
                </c:pt>
                <c:pt idx="14">
                  <c:v>0</c:v>
                </c:pt>
                <c:pt idx="15">
                  <c:v>1.1907197367220864E-3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4CC-4E5B-A58B-DB67ADC2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02'!$AC$85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1-4191-9FD6-E9E7D532BA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01-4191-9FD6-E9E7D532BA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01-4191-9FD6-E9E7D532BA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1-4191-9FD6-E9E7D532BA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01-4191-9FD6-E9E7D532BA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01-4191-9FD6-E9E7D532BA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01-4191-9FD6-E9E7D532BA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01-4191-9FD6-E9E7D532BA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301-4191-9FD6-E9E7D532BA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301-4191-9FD6-E9E7D532BA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301-4191-9FD6-E9E7D532BA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301-4191-9FD6-E9E7D532BA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301-4191-9FD6-E9E7D532BA6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301-4191-9FD6-E9E7D532BA6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301-4191-9FD6-E9E7D532BA6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301-4191-9FD6-E9E7D532BA6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301-4191-9FD6-E9E7D532BA6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301-4191-9FD6-E9E7D532BA6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301-4191-9FD6-E9E7D532BA6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301-4191-9FD6-E9E7D532BA6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02'!$AA$87:$AA$106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02'!$AC$87:$AC$106</c:f>
              <c:numCache>
                <c:formatCode>0.00%</c:formatCode>
                <c:ptCount val="20"/>
                <c:pt idx="0">
                  <c:v>9.908551693420227E-2</c:v>
                </c:pt>
                <c:pt idx="1">
                  <c:v>3.2571827671886787E-2</c:v>
                </c:pt>
                <c:pt idx="2">
                  <c:v>8.7110837492989535E-2</c:v>
                </c:pt>
                <c:pt idx="3">
                  <c:v>0</c:v>
                </c:pt>
                <c:pt idx="4">
                  <c:v>9.269591193538573E-3</c:v>
                </c:pt>
                <c:pt idx="5">
                  <c:v>6.6577818509566339E-3</c:v>
                </c:pt>
                <c:pt idx="6">
                  <c:v>9.9137986318316614E-3</c:v>
                </c:pt>
                <c:pt idx="7">
                  <c:v>1.0785373401287018E-3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5.2900799050420756E-3</c:v>
                </c:pt>
                <c:pt idx="13">
                  <c:v>4.0809520977842777E-3</c:v>
                </c:pt>
                <c:pt idx="14">
                  <c:v>0</c:v>
                </c:pt>
                <c:pt idx="15">
                  <c:v>3.8885643560315894E-3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301-4191-9FD6-E9E7D532B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02'!$N$115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1-4E8D-9094-DC39D2D450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91-4E8D-9094-DC39D2D450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91-4E8D-9094-DC39D2D450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91-4E8D-9094-DC39D2D450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91-4E8D-9094-DC39D2D450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91-4E8D-9094-DC39D2D450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91-4E8D-9094-DC39D2D450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91-4E8D-9094-DC39D2D450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91-4E8D-9094-DC39D2D450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91-4E8D-9094-DC39D2D4502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491-4E8D-9094-DC39D2D4502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491-4E8D-9094-DC39D2D4502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491-4E8D-9094-DC39D2D4502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491-4E8D-9094-DC39D2D4502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491-4E8D-9094-DC39D2D4502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491-4E8D-9094-DC39D2D4502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491-4E8D-9094-DC39D2D4502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491-4E8D-9094-DC39D2D4502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491-4E8D-9094-DC39D2D4502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491-4E8D-9094-DC39D2D4502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02'!$L$117:$L$136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02'!$N$117:$N$136</c:f>
              <c:numCache>
                <c:formatCode>0.00%</c:formatCode>
                <c:ptCount val="20"/>
                <c:pt idx="0">
                  <c:v>8.5181691106312657E-2</c:v>
                </c:pt>
                <c:pt idx="1">
                  <c:v>1.0324448678278666E-2</c:v>
                </c:pt>
                <c:pt idx="2">
                  <c:v>3.7958660753968775E-2</c:v>
                </c:pt>
                <c:pt idx="3">
                  <c:v>3.1564411126454922E-3</c:v>
                </c:pt>
                <c:pt idx="4">
                  <c:v>9.1346423250197855E-3</c:v>
                </c:pt>
                <c:pt idx="5">
                  <c:v>0</c:v>
                </c:pt>
                <c:pt idx="6">
                  <c:v>2.1877084559921334E-3</c:v>
                </c:pt>
                <c:pt idx="7">
                  <c:v>0</c:v>
                </c:pt>
                <c:pt idx="8">
                  <c:v>5.0662722138765199E-3</c:v>
                </c:pt>
                <c:pt idx="9">
                  <c:v>2.5715169570433853E-3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491-4E8D-9094-DC39D2D4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02'!$AC$115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53-4C6A-B2D4-A85AF6B648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3-4C6A-B2D4-A85AF6B648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53-4C6A-B2D4-A85AF6B648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53-4C6A-B2D4-A85AF6B648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53-4C6A-B2D4-A85AF6B648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53-4C6A-B2D4-A85AF6B648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53-4C6A-B2D4-A85AF6B648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53-4C6A-B2D4-A85AF6B648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53-4C6A-B2D4-A85AF6B648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53-4C6A-B2D4-A85AF6B648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53-4C6A-B2D4-A85AF6B648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853-4C6A-B2D4-A85AF6B648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853-4C6A-B2D4-A85AF6B648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853-4C6A-B2D4-A85AF6B648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853-4C6A-B2D4-A85AF6B648E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853-4C6A-B2D4-A85AF6B648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853-4C6A-B2D4-A85AF6B648E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853-4C6A-B2D4-A85AF6B648E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853-4C6A-B2D4-A85AF6B648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853-4C6A-B2D4-A85AF6B648E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02'!$AA$117:$AA$136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02'!$AC$117:$AC$136</c:f>
              <c:numCache>
                <c:formatCode>0.00%</c:formatCode>
                <c:ptCount val="20"/>
                <c:pt idx="0">
                  <c:v>6.0954885480602156E-2</c:v>
                </c:pt>
                <c:pt idx="1">
                  <c:v>1.1298273967800396E-2</c:v>
                </c:pt>
                <c:pt idx="2">
                  <c:v>6.0768905662202145E-2</c:v>
                </c:pt>
                <c:pt idx="3">
                  <c:v>0</c:v>
                </c:pt>
                <c:pt idx="4">
                  <c:v>0.11619089154540412</c:v>
                </c:pt>
                <c:pt idx="5">
                  <c:v>1.3855496470800489E-2</c:v>
                </c:pt>
                <c:pt idx="6">
                  <c:v>1.7761072657200627E-2</c:v>
                </c:pt>
                <c:pt idx="7">
                  <c:v>0</c:v>
                </c:pt>
                <c:pt idx="8">
                  <c:v>0</c:v>
                </c:pt>
                <c:pt idx="9">
                  <c:v>4.6494954600001638E-3</c:v>
                </c:pt>
                <c:pt idx="10">
                  <c:v>1.3483536834000475E-3</c:v>
                </c:pt>
                <c:pt idx="11">
                  <c:v>0</c:v>
                </c:pt>
                <c:pt idx="12">
                  <c:v>2.8711564364593014E-2</c:v>
                </c:pt>
                <c:pt idx="13">
                  <c:v>0</c:v>
                </c:pt>
                <c:pt idx="14">
                  <c:v>1.3948486380000492E-3</c:v>
                </c:pt>
                <c:pt idx="15">
                  <c:v>9.1130111016003209E-3</c:v>
                </c:pt>
                <c:pt idx="16">
                  <c:v>1.2088688196000429E-3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853-4C6A-B2D4-A85AF6B6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02'!$D$143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1-4370-9752-39483C7DC2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C1-4370-9752-39483C7DC2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C1-4370-9752-39483C7DC2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C1-4370-9752-39483C7DC2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C1-4370-9752-39483C7DC2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C1-4370-9752-39483C7DC28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C1-4370-9752-39483C7DC28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C1-4370-9752-39483C7DC28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C1-4370-9752-39483C7DC28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C1-4370-9752-39483C7DC28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9C1-4370-9752-39483C7DC28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9C1-4370-9752-39483C7DC28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9C1-4370-9752-39483C7DC28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9C1-4370-9752-39483C7DC28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9C1-4370-9752-39483C7DC28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9C1-4370-9752-39483C7DC28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9C1-4370-9752-39483C7DC28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9C1-4370-9752-39483C7DC28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9C1-4370-9752-39483C7DC28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9C1-4370-9752-39483C7DC2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02'!$B$145:$B$164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02'!$D$145:$D$164</c:f>
              <c:numCache>
                <c:formatCode>0.00%</c:formatCode>
                <c:ptCount val="20"/>
                <c:pt idx="0">
                  <c:v>5.2799099818626061E-3</c:v>
                </c:pt>
                <c:pt idx="1">
                  <c:v>5.3192535733817018E-3</c:v>
                </c:pt>
                <c:pt idx="2">
                  <c:v>0.43026807411808082</c:v>
                </c:pt>
                <c:pt idx="3">
                  <c:v>0</c:v>
                </c:pt>
                <c:pt idx="4">
                  <c:v>0</c:v>
                </c:pt>
                <c:pt idx="5">
                  <c:v>1.9115739666077828E-2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1.7353146766022357E-2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9C1-4370-9752-39483C7D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0F-4E59-8CC4-E5DCDDFFFD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0F-4E59-8CC4-E5DCDDFFFD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0F-4E59-8CC4-E5DCDDFFFD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0F-4E59-8CC4-E5DCDDFFFD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0F-4E59-8CC4-E5DCDDFFFD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0F-4E59-8CC4-E5DCDDFFFD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0F-4E59-8CC4-E5DCDDFFFD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0F-4E59-8CC4-E5DCDDFFFD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0F-4E59-8CC4-E5DCDDFFFD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0F-4E59-8CC4-E5DCDDFFFD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70F-4E59-8CC4-E5DCDDFFFD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70F-4E59-8CC4-E5DCDDFFFD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70F-4E59-8CC4-E5DCDDFFFD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70F-4E59-8CC4-E5DCDDFFFD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70F-4E59-8CC4-E5DCDDFFFDC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70F-4E59-8CC4-E5DCDDFFFDC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70F-4E59-8CC4-E5DCDDFFFDC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70F-4E59-8CC4-E5DCDDFFFDC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70F-4E59-8CC4-E5DCDDFFFDC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70F-4E59-8CC4-E5DCDDFFFDC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02'!$B$5:$B$24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Ikonka</c:v>
                </c:pt>
                <c:pt idx="4">
                  <c:v>Unimet</c:v>
                </c:pt>
                <c:pt idx="5">
                  <c:v>Fernity</c:v>
                </c:pt>
                <c:pt idx="6">
                  <c:v>Różnicówka</c:v>
                </c:pt>
                <c:pt idx="7">
                  <c:v>Kokiska</c:v>
                </c:pt>
                <c:pt idx="8">
                  <c:v>Eurofirany</c:v>
                </c:pt>
                <c:pt idx="9">
                  <c:v>Beliani</c:v>
                </c:pt>
                <c:pt idx="10">
                  <c:v>Detian</c:v>
                </c:pt>
                <c:pt idx="11">
                  <c:v>TWM</c:v>
                </c:pt>
                <c:pt idx="12">
                  <c:v>Rovicky</c:v>
                </c:pt>
                <c:pt idx="13">
                  <c:v>Homla</c:v>
                </c:pt>
                <c:pt idx="14">
                  <c:v>DUKA</c:v>
                </c:pt>
                <c:pt idx="15">
                  <c:v>Barbecook</c:v>
                </c:pt>
                <c:pt idx="16">
                  <c:v>Chemex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02'!$D$5:$D$24</c:f>
              <c:numCache>
                <c:formatCode>0.00%</c:formatCode>
                <c:ptCount val="20"/>
                <c:pt idx="0">
                  <c:v>6.5889476417753418E-2</c:v>
                </c:pt>
                <c:pt idx="1">
                  <c:v>5.9035251948424558E-2</c:v>
                </c:pt>
                <c:pt idx="2">
                  <c:v>3.4650191835341224E-2</c:v>
                </c:pt>
                <c:pt idx="3">
                  <c:v>1.5405964812659738E-2</c:v>
                </c:pt>
                <c:pt idx="4">
                  <c:v>8.6588502591346383E-3</c:v>
                </c:pt>
                <c:pt idx="5">
                  <c:v>1.2340867719413047E-2</c:v>
                </c:pt>
                <c:pt idx="6">
                  <c:v>5.638415102523245E-3</c:v>
                </c:pt>
                <c:pt idx="7">
                  <c:v>5.735713455649741E-3</c:v>
                </c:pt>
                <c:pt idx="8">
                  <c:v>4.2582017994216362E-3</c:v>
                </c:pt>
                <c:pt idx="9">
                  <c:v>7.182701438803926E-3</c:v>
                </c:pt>
                <c:pt idx="10">
                  <c:v>2.4819231389122853E-3</c:v>
                </c:pt>
                <c:pt idx="11">
                  <c:v>1.1982757805297289E-3</c:v>
                </c:pt>
                <c:pt idx="12">
                  <c:v>1.2492662392756748E-3</c:v>
                </c:pt>
                <c:pt idx="13">
                  <c:v>1.2202052435568314E-4</c:v>
                </c:pt>
                <c:pt idx="14">
                  <c:v>1.3868192418339694E-3</c:v>
                </c:pt>
                <c:pt idx="15">
                  <c:v>3.9130719879581149E-4</c:v>
                </c:pt>
                <c:pt idx="16">
                  <c:v>1.2622812864381013E-4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70F-4E59-8CC4-E5DCDDFFF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02'!$S$143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D-4027-B659-5EC4F29D0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8D-4027-B659-5EC4F29D0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8D-4027-B659-5EC4F29D0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8D-4027-B659-5EC4F29D03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8D-4027-B659-5EC4F29D03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8D-4027-B659-5EC4F29D03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8D-4027-B659-5EC4F29D03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8D-4027-B659-5EC4F29D03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8D-4027-B659-5EC4F29D03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68D-4027-B659-5EC4F29D03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8D-4027-B659-5EC4F29D03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68D-4027-B659-5EC4F29D03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68D-4027-B659-5EC4F29D03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68D-4027-B659-5EC4F29D03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68D-4027-B659-5EC4F29D03E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68D-4027-B659-5EC4F29D03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68D-4027-B659-5EC4F29D03E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68D-4027-B659-5EC4F29D03E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68D-4027-B659-5EC4F29D03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68D-4027-B659-5EC4F29D03E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02'!$Q$145:$Q$164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02'!$S$145:$S$164</c:f>
              <c:numCache>
                <c:formatCode>0.00%</c:formatCode>
                <c:ptCount val="20"/>
                <c:pt idx="0">
                  <c:v>8.2671688326920486E-4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0.10466317192127372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68D-4027-B659-5EC4F29D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02'!$N$57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3-4543-AC2E-1676C6DBDA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C3-4543-AC2E-1676C6DBDA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C3-4543-AC2E-1676C6DBDA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C3-4543-AC2E-1676C6DBDA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C3-4543-AC2E-1676C6DBDA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C3-4543-AC2E-1676C6DBDA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C3-4543-AC2E-1676C6DBDA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6C3-4543-AC2E-1676C6DBDA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6C3-4543-AC2E-1676C6DBDA3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6C3-4543-AC2E-1676C6DBDA3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6C3-4543-AC2E-1676C6DBDA3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6C3-4543-AC2E-1676C6DBDA3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6C3-4543-AC2E-1676C6DBDA3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6C3-4543-AC2E-1676C6DBDA3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6C3-4543-AC2E-1676C6DBDA3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6C3-4543-AC2E-1676C6DBDA3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6C3-4543-AC2E-1676C6DBDA3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6C3-4543-AC2E-1676C6DBDA3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6C3-4543-AC2E-1676C6DBDA3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6C3-4543-AC2E-1676C6DBDA3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02'!$L$87:$L$106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02'!$N$87:$N$106</c:f>
              <c:numCache>
                <c:formatCode>0.00%</c:formatCode>
                <c:ptCount val="20"/>
                <c:pt idx="0">
                  <c:v>2.874461230320554E-2</c:v>
                </c:pt>
                <c:pt idx="1">
                  <c:v>4.3930155706802913E-2</c:v>
                </c:pt>
                <c:pt idx="2">
                  <c:v>7.8050317392689778E-2</c:v>
                </c:pt>
                <c:pt idx="3">
                  <c:v>9.8253381200102928E-3</c:v>
                </c:pt>
                <c:pt idx="4">
                  <c:v>0</c:v>
                </c:pt>
                <c:pt idx="5">
                  <c:v>3.4319634974111952E-3</c:v>
                </c:pt>
                <c:pt idx="6">
                  <c:v>6.2655071301471145E-3</c:v>
                </c:pt>
                <c:pt idx="7">
                  <c:v>2.8130848339436021E-3</c:v>
                </c:pt>
                <c:pt idx="8">
                  <c:v>0</c:v>
                </c:pt>
                <c:pt idx="9">
                  <c:v>3.5137986925804637E-3</c:v>
                </c:pt>
                <c:pt idx="10">
                  <c:v>2.17937354135158E-3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6C3-4543-AC2E-1676C6DB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B1-4288-A09B-A8302A7CD1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8-46F5-B533-B85FA58B37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A8-46F5-B533-B85FA58B37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A8-46F5-B533-B85FA58B37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A8-46F5-B533-B85FA58B37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A8-46F5-B533-B85FA58B37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A8-46F5-B533-B85FA58B37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A8-46F5-B533-B85FA58B37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A8-46F5-B533-B85FA58B37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A8-46F5-B533-B85FA58B37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3A8-46F5-B533-B85FA58B37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3A8-46F5-B533-B85FA58B37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3A8-46F5-B533-B85FA58B37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3A8-46F5-B533-B85FA58B37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3A8-46F5-B533-B85FA58B37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3A8-46F5-B533-B85FA58B37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3A8-46F5-B533-B85FA58B375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3A8-46F5-B533-B85FA58B375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B1-4288-A09B-A8302A7CD1C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1B1-4288-A09B-A8302A7CD1C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01'!$B$32:$B$51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01'!$D$32:$D$51</c:f>
              <c:numCache>
                <c:formatCode>0.00%</c:formatCode>
                <c:ptCount val="20"/>
                <c:pt idx="0">
                  <c:v>6.7185693984802147E-2</c:v>
                </c:pt>
                <c:pt idx="1">
                  <c:v>4.9558808970645823E-2</c:v>
                </c:pt>
                <c:pt idx="2">
                  <c:v>1.2702262151886331E-2</c:v>
                </c:pt>
                <c:pt idx="3">
                  <c:v>3.2953768421618373E-3</c:v>
                </c:pt>
                <c:pt idx="4">
                  <c:v>5.8974857406146761E-2</c:v>
                </c:pt>
                <c:pt idx="5">
                  <c:v>3.8606565561338201E-2</c:v>
                </c:pt>
                <c:pt idx="6">
                  <c:v>2.0843599414203224E-4</c:v>
                </c:pt>
                <c:pt idx="7">
                  <c:v>1.2594834636888978E-2</c:v>
                </c:pt>
                <c:pt idx="8">
                  <c:v>9.1031872467525112E-3</c:v>
                </c:pt>
                <c:pt idx="9">
                  <c:v>8.2508009849061228E-3</c:v>
                </c:pt>
                <c:pt idx="10">
                  <c:v>3.231374583740382E-4</c:v>
                </c:pt>
                <c:pt idx="11">
                  <c:v>1.7242220107133793E-3</c:v>
                </c:pt>
                <c:pt idx="12">
                  <c:v>1.9536062569088648E-2</c:v>
                </c:pt>
                <c:pt idx="13">
                  <c:v>2.3630626620079974E-3</c:v>
                </c:pt>
                <c:pt idx="14">
                  <c:v>4.2920547906169954E-4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1.721927125557292E-3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3A8-46F5-B533-B85FA58B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5-4EE9-B546-1499CA4C84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D-4CF7-BC11-21F03DF5F2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BD-4CF7-BC11-21F03DF5F2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BD-4CF7-BC11-21F03DF5F2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D-4CF7-BC11-21F03DF5F2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BD-4CF7-BC11-21F03DF5F2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BD-4CF7-BC11-21F03DF5F2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BD-4CF7-BC11-21F03DF5F2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BD-4CF7-BC11-21F03DF5F2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BD-4CF7-BC11-21F03DF5F20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6BD-4CF7-BC11-21F03DF5F20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6BD-4CF7-BC11-21F03DF5F20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6BD-4CF7-BC11-21F03DF5F20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6BD-4CF7-BC11-21F03DF5F20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6BD-4CF7-BC11-21F03DF5F20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6BD-4CF7-BC11-21F03DF5F20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6BD-4CF7-BC11-21F03DF5F20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6BD-4CF7-BC11-21F03DF5F20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3C5-4EE9-B546-1499CA4C848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3C5-4EE9-B546-1499CA4C848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01'!$Q$32:$Q$51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01'!$S$32:$S$51</c:f>
              <c:numCache>
                <c:formatCode>0.00%</c:formatCode>
                <c:ptCount val="20"/>
                <c:pt idx="0">
                  <c:v>0.11318016708716711</c:v>
                </c:pt>
                <c:pt idx="1">
                  <c:v>2.470051428400467E-2</c:v>
                </c:pt>
                <c:pt idx="2">
                  <c:v>3.6827518852794484E-2</c:v>
                </c:pt>
                <c:pt idx="3">
                  <c:v>5.6682048128824025E-3</c:v>
                </c:pt>
                <c:pt idx="4">
                  <c:v>4.2226201420907578E-2</c:v>
                </c:pt>
                <c:pt idx="5">
                  <c:v>3.9688767068051765E-2</c:v>
                </c:pt>
                <c:pt idx="6">
                  <c:v>1.4061305819266125E-2</c:v>
                </c:pt>
                <c:pt idx="7">
                  <c:v>6.1405679052683095E-3</c:v>
                </c:pt>
                <c:pt idx="8">
                  <c:v>7.8753144599420322E-4</c:v>
                </c:pt>
                <c:pt idx="9">
                  <c:v>4.5604485234625415E-3</c:v>
                </c:pt>
                <c:pt idx="10">
                  <c:v>1.2412277507141672E-2</c:v>
                </c:pt>
                <c:pt idx="11">
                  <c:v>3.1096938184595576E-4</c:v>
                </c:pt>
                <c:pt idx="12">
                  <c:v>5.034839286247564E-3</c:v>
                </c:pt>
                <c:pt idx="13">
                  <c:v>6.4631686054790396E-4</c:v>
                </c:pt>
                <c:pt idx="14">
                  <c:v>4.4754689122143574E-4</c:v>
                </c:pt>
                <c:pt idx="15">
                  <c:v>3.3288612876165181E-3</c:v>
                </c:pt>
                <c:pt idx="16">
                  <c:v>1.4425203577807359E-3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6BD-4CF7-BC11-21F03DF5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9-4962-92FD-D6FBCD5D3C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1-465B-A747-1F2512EB7E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1-465B-A747-1F2512EB7E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61-465B-A747-1F2512EB7E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1-465B-A747-1F2512EB7E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61-465B-A747-1F2512EB7E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61-465B-A747-1F2512EB7E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61-465B-A747-1F2512EB7E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61-465B-A747-1F2512EB7E4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61-465B-A747-1F2512EB7E4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61-465B-A747-1F2512EB7E4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61-465B-A747-1F2512EB7E4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61-465B-A747-1F2512EB7E4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61-465B-A747-1F2512EB7E4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E61-465B-A747-1F2512EB7E4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E61-465B-A747-1F2512EB7E4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E61-465B-A747-1F2512EB7E4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E61-465B-A747-1F2512EB7E4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C69-4962-92FD-D6FBCD5D3CB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C69-4962-92FD-D6FBCD5D3CB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01'!$B$59:$B$78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01'!$D$59:$D$78</c:f>
              <c:numCache>
                <c:formatCode>0.00%</c:formatCode>
                <c:ptCount val="20"/>
                <c:pt idx="0">
                  <c:v>8.4583708119867984E-2</c:v>
                </c:pt>
                <c:pt idx="1">
                  <c:v>5.4755769539957699E-2</c:v>
                </c:pt>
                <c:pt idx="2">
                  <c:v>2.9835180831787114E-2</c:v>
                </c:pt>
                <c:pt idx="3">
                  <c:v>1.2514611243161508E-3</c:v>
                </c:pt>
                <c:pt idx="4">
                  <c:v>6.8392929824027782E-2</c:v>
                </c:pt>
                <c:pt idx="5">
                  <c:v>6.3810032836370018E-2</c:v>
                </c:pt>
                <c:pt idx="6">
                  <c:v>4.8957622687367927E-4</c:v>
                </c:pt>
                <c:pt idx="7">
                  <c:v>7.1799685106888412E-3</c:v>
                </c:pt>
                <c:pt idx="8">
                  <c:v>1.454823557017525E-2</c:v>
                </c:pt>
                <c:pt idx="9">
                  <c:v>1.4930626469271853E-2</c:v>
                </c:pt>
                <c:pt idx="10">
                  <c:v>7.5898799669173948E-4</c:v>
                </c:pt>
                <c:pt idx="11">
                  <c:v>4.0498672495230988E-3</c:v>
                </c:pt>
                <c:pt idx="12">
                  <c:v>3.6777603480915952E-2</c:v>
                </c:pt>
                <c:pt idx="13">
                  <c:v>1.6946869391781208E-4</c:v>
                </c:pt>
                <c:pt idx="14">
                  <c:v>1.0081214612546769E-3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E61-465B-A747-1F2512EB7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B6-462E-B181-23CC22ECC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4-45F4-8A91-FE19B20BA3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D4-45F4-8A91-FE19B20BA3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D4-45F4-8A91-FE19B20BA3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D4-45F4-8A91-FE19B20BA3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D4-45F4-8A91-FE19B20BA3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D4-45F4-8A91-FE19B20BA3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D4-45F4-8A91-FE19B20BA3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D4-45F4-8A91-FE19B20BA3F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D4-45F4-8A91-FE19B20BA3F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D4-45F4-8A91-FE19B20BA3F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D4-45F4-8A91-FE19B20BA3F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5D4-45F4-8A91-FE19B20BA3F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5D4-45F4-8A91-FE19B20BA3F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5D4-45F4-8A91-FE19B20BA3F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5D4-45F4-8A91-FE19B20BA3F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5D4-45F4-8A91-FE19B20BA3F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5D4-45F4-8A91-FE19B20BA3F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7B6-462E-B181-23CC22ECC50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7B6-462E-B181-23CC22ECC50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01'!$Q$59:$Q$78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01'!$S$59:$S$78</c:f>
              <c:numCache>
                <c:formatCode>0.00%</c:formatCode>
                <c:ptCount val="20"/>
                <c:pt idx="0">
                  <c:v>0.11167807964633222</c:v>
                </c:pt>
                <c:pt idx="1">
                  <c:v>1.8587698973101131E-2</c:v>
                </c:pt>
                <c:pt idx="2">
                  <c:v>2.2410158467526059E-2</c:v>
                </c:pt>
                <c:pt idx="3">
                  <c:v>1.0268988688277541E-2</c:v>
                </c:pt>
                <c:pt idx="4">
                  <c:v>1.2472410104607309E-2</c:v>
                </c:pt>
                <c:pt idx="5">
                  <c:v>3.3047012427706107E-2</c:v>
                </c:pt>
                <c:pt idx="6">
                  <c:v>7.1515594148195277E-3</c:v>
                </c:pt>
                <c:pt idx="7">
                  <c:v>5.2319813342037134E-3</c:v>
                </c:pt>
                <c:pt idx="8">
                  <c:v>1.4267571087405431E-3</c:v>
                </c:pt>
                <c:pt idx="9">
                  <c:v>6.4325255378211814E-3</c:v>
                </c:pt>
                <c:pt idx="10">
                  <c:v>1.44830119494274E-3</c:v>
                </c:pt>
                <c:pt idx="11">
                  <c:v>5.6337785418747021E-4</c:v>
                </c:pt>
                <c:pt idx="12">
                  <c:v>3.9775769150807517E-3</c:v>
                </c:pt>
                <c:pt idx="13">
                  <c:v>1.1709210850894452E-3</c:v>
                </c:pt>
                <c:pt idx="14">
                  <c:v>0</c:v>
                </c:pt>
                <c:pt idx="15">
                  <c:v>1.2603290428285656E-4</c:v>
                </c:pt>
                <c:pt idx="16">
                  <c:v>1.1983897949972473E-3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5D4-45F4-8A91-FE19B20BA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01'!$S$85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39-495C-B702-47FA065263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6D-4C88-AB71-9315249456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6D-4C88-AB71-9315249456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6D-4C88-AB71-9315249456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6D-4C88-AB71-9315249456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6D-4C88-AB71-9315249456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6D-4C88-AB71-9315249456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6D-4C88-AB71-9315249456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6D-4C88-AB71-9315249456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66D-4C88-AB71-93152494565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66D-4C88-AB71-93152494565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66D-4C88-AB71-93152494565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66D-4C88-AB71-93152494565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66D-4C88-AB71-93152494565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66D-4C88-AB71-93152494565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66D-4C88-AB71-93152494565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B39-495C-B702-47FA065263A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B39-495C-B702-47FA065263A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B39-495C-B702-47FA065263A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B39-495C-B702-47FA065263A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01'!$Q$87:$Q$106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01'!$S$87:$S$106</c:f>
              <c:numCache>
                <c:formatCode>0.00%</c:formatCode>
                <c:ptCount val="20"/>
                <c:pt idx="0">
                  <c:v>0.21473753412543664</c:v>
                </c:pt>
                <c:pt idx="1">
                  <c:v>6.9832605372510986E-2</c:v>
                </c:pt>
                <c:pt idx="2">
                  <c:v>5.3968004631023615E-2</c:v>
                </c:pt>
                <c:pt idx="3">
                  <c:v>0</c:v>
                </c:pt>
                <c:pt idx="4">
                  <c:v>7.0178041327230512E-3</c:v>
                </c:pt>
                <c:pt idx="5">
                  <c:v>8.636989718371535E-2</c:v>
                </c:pt>
                <c:pt idx="6">
                  <c:v>4.6401139138693703E-2</c:v>
                </c:pt>
                <c:pt idx="7">
                  <c:v>1.6384572757538896E-2</c:v>
                </c:pt>
                <c:pt idx="8">
                  <c:v>0</c:v>
                </c:pt>
                <c:pt idx="9">
                  <c:v>5.0869989542381101E-3</c:v>
                </c:pt>
                <c:pt idx="10">
                  <c:v>9.0904198610402154E-4</c:v>
                </c:pt>
                <c:pt idx="11">
                  <c:v>0</c:v>
                </c:pt>
                <c:pt idx="12">
                  <c:v>4.3564928142049162E-3</c:v>
                </c:pt>
                <c:pt idx="13">
                  <c:v>0</c:v>
                </c:pt>
                <c:pt idx="14">
                  <c:v>1.1272120627689873E-3</c:v>
                </c:pt>
                <c:pt idx="15">
                  <c:v>7.1996125299438555E-3</c:v>
                </c:pt>
                <c:pt idx="16">
                  <c:v>2.7707599736450598E-3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66D-4C88-AB71-93152494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6A-4CAB-9FE1-F3355FEEBB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1-49FB-8BB9-16C7B9D276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41-49FB-8BB9-16C7B9D276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41-49FB-8BB9-16C7B9D276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41-49FB-8BB9-16C7B9D276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41-49FB-8BB9-16C7B9D276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41-49FB-8BB9-16C7B9D276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6A-4CAB-9FE1-F3355FEEBB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6A-4CAB-9FE1-F3355FEEBB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6A-4CAB-9FE1-F3355FEEBB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6A-4CAB-9FE1-F3355FEEBB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6A-4CAB-9FE1-F3355FEEBB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6A-4CAB-9FE1-F3355FEEBB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36A-4CAB-9FE1-F3355FEEBB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41-49FB-8BB9-16C7B9D2762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36A-4CAB-9FE1-F3355FEEBBC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36A-4CAB-9FE1-F3355FEEBBC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36A-4CAB-9FE1-F3355FEEBBC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36A-4CAB-9FE1-F3355FEEBBC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36A-4CAB-9FE1-F3355FEEBBC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01'!$B$117:$B$136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01'!$D$117:$D$136</c:f>
              <c:numCache>
                <c:formatCode>0.00%</c:formatCode>
                <c:ptCount val="20"/>
                <c:pt idx="0">
                  <c:v>3.9872572191963787E-2</c:v>
                </c:pt>
                <c:pt idx="1">
                  <c:v>3.9941081766176792E-2</c:v>
                </c:pt>
                <c:pt idx="2">
                  <c:v>0</c:v>
                </c:pt>
                <c:pt idx="3">
                  <c:v>2.5005994587743614E-3</c:v>
                </c:pt>
                <c:pt idx="4">
                  <c:v>6.8304045490357221E-2</c:v>
                </c:pt>
                <c:pt idx="5">
                  <c:v>2.5005994587743614E-2</c:v>
                </c:pt>
                <c:pt idx="6">
                  <c:v>0</c:v>
                </c:pt>
                <c:pt idx="7">
                  <c:v>1.0310690919055928E-2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5.2409824272942104E-3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3.9393005172472812E-3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41-49FB-8BB9-16C7B9D2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A-4B22-9EC3-EF6FF21D12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53-4FFB-AE78-8B79DFFC2B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53-4FFB-AE78-8B79DFFC2B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53-4FFB-AE78-8B79DFFC2B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53-4FFB-AE78-8B79DFFC2B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53-4FFB-AE78-8B79DFFC2B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8A-4B22-9EC3-EF6FF21D12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8A-4B22-9EC3-EF6FF21D12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53-4FFB-AE78-8B79DFFC2B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53-4FFB-AE78-8B79DFFC2BA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953-4FFB-AE78-8B79DFFC2BA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953-4FFB-AE78-8B79DFFC2BA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78A-4B22-9EC3-EF6FF21D12A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78A-4B22-9EC3-EF6FF21D12A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78A-4B22-9EC3-EF6FF21D12A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78A-4B22-9EC3-EF6FF21D12A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78A-4B22-9EC3-EF6FF21D12A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78A-4B22-9EC3-EF6FF21D12A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78A-4B22-9EC3-EF6FF21D12A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78A-4B22-9EC3-EF6FF21D12A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01'!$B$145:$B$164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01'!$D$145:$D$164</c:f>
              <c:numCache>
                <c:formatCode>0.00%</c:formatCode>
                <c:ptCount val="20"/>
                <c:pt idx="0">
                  <c:v>0</c:v>
                </c:pt>
                <c:pt idx="1">
                  <c:v>5.198966524883511E-3</c:v>
                </c:pt>
                <c:pt idx="2">
                  <c:v>0.32443559396613025</c:v>
                </c:pt>
                <c:pt idx="3">
                  <c:v>0</c:v>
                </c:pt>
                <c:pt idx="4">
                  <c:v>0</c:v>
                </c:pt>
                <c:pt idx="5">
                  <c:v>3.0334074216149757E-2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1.870635090767547E-2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53-4FFB-AE78-8B79DFFC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7-4B5F-A965-44F4AF0B92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4A-4FA5-B06E-B4B4CE3BF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4A-4FA5-B06E-B4B4CE3BF1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4A-4FA5-B06E-B4B4CE3BF1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4A-4FA5-B06E-B4B4CE3BF1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4A-4FA5-B06E-B4B4CE3BF1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4A-4FA5-B06E-B4B4CE3BF1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4A-4FA5-B06E-B4B4CE3BF1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4A-4FA5-B06E-B4B4CE3BF1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4A-4FA5-B06E-B4B4CE3BF1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4A-4FA5-B06E-B4B4CE3BF10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4A-4FA5-B06E-B4B4CE3BF10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34A-4FA5-B06E-B4B4CE3BF10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34A-4FA5-B06E-B4B4CE3BF10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34A-4FA5-B06E-B4B4CE3BF10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34A-4FA5-B06E-B4B4CE3BF10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34A-4FA5-B06E-B4B4CE3BF10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34A-4FA5-B06E-B4B4CE3BF10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DF7-4B5F-A965-44F4AF0B928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DF7-4B5F-A965-44F4AF0B928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01'!$B$5:$B$24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Fernity</c:v>
                </c:pt>
                <c:pt idx="4">
                  <c:v>Ikonka</c:v>
                </c:pt>
                <c:pt idx="5">
                  <c:v>Unimet</c:v>
                </c:pt>
                <c:pt idx="6">
                  <c:v>Kokiska</c:v>
                </c:pt>
                <c:pt idx="7">
                  <c:v>Beliani</c:v>
                </c:pt>
                <c:pt idx="8">
                  <c:v>Eurofirany</c:v>
                </c:pt>
                <c:pt idx="9">
                  <c:v>DUKA</c:v>
                </c:pt>
                <c:pt idx="10">
                  <c:v>Homla</c:v>
                </c:pt>
                <c:pt idx="11">
                  <c:v>Różnicówka</c:v>
                </c:pt>
                <c:pt idx="12">
                  <c:v>Detian</c:v>
                </c:pt>
                <c:pt idx="13">
                  <c:v>Barbecook</c:v>
                </c:pt>
                <c:pt idx="14">
                  <c:v>TWM</c:v>
                </c:pt>
                <c:pt idx="15">
                  <c:v>Rovicky</c:v>
                </c:pt>
                <c:pt idx="16">
                  <c:v>Chemex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01'!$D$5:$D$24</c:f>
              <c:numCache>
                <c:formatCode>0.00%</c:formatCode>
                <c:ptCount val="20"/>
                <c:pt idx="0">
                  <c:v>9.3692286715660128E-2</c:v>
                </c:pt>
                <c:pt idx="1">
                  <c:v>5.5422050712026417E-2</c:v>
                </c:pt>
                <c:pt idx="2">
                  <c:v>4.5476885641029911E-2</c:v>
                </c:pt>
                <c:pt idx="3">
                  <c:v>3.9051636139183103E-2</c:v>
                </c:pt>
                <c:pt idx="4">
                  <c:v>2.5220747756726735E-2</c:v>
                </c:pt>
                <c:pt idx="5">
                  <c:v>1.1610306221161153E-2</c:v>
                </c:pt>
                <c:pt idx="6">
                  <c:v>7.5895294546147679E-3</c:v>
                </c:pt>
                <c:pt idx="7">
                  <c:v>6.477753905169103E-3</c:v>
                </c:pt>
                <c:pt idx="8">
                  <c:v>6.8432173840555569E-3</c:v>
                </c:pt>
                <c:pt idx="9">
                  <c:v>4.0168931754742685E-3</c:v>
                </c:pt>
                <c:pt idx="10">
                  <c:v>3.8950129243265344E-3</c:v>
                </c:pt>
                <c:pt idx="11">
                  <c:v>3.7748346912517888E-3</c:v>
                </c:pt>
                <c:pt idx="12">
                  <c:v>2.8640545761080961E-3</c:v>
                </c:pt>
                <c:pt idx="13">
                  <c:v>1.0616175715783749E-3</c:v>
                </c:pt>
                <c:pt idx="14">
                  <c:v>7.3514956042330427E-4</c:v>
                </c:pt>
                <c:pt idx="15">
                  <c:v>6.0713939490451428E-4</c:v>
                </c:pt>
                <c:pt idx="16">
                  <c:v>2.8805203006865927E-4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34A-4FA5-B06E-B4B4CE3B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1-4744-BCB3-B8736DDDFC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D-4A05-9D1F-A01973226D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D-4A05-9D1F-A01973226D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D-4A05-9D1F-A01973226D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8D-4A05-9D1F-A01973226D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8D-4A05-9D1F-A01973226D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8D-4A05-9D1F-A01973226D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8D-4A05-9D1F-A01973226D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8D-4A05-9D1F-A01973226D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8D-4A05-9D1F-A01973226D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8D-4A05-9D1F-A01973226D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8D-4A05-9D1F-A01973226D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8D-4A05-9D1F-A01973226D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98D-4A05-9D1F-A01973226D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98D-4A05-9D1F-A01973226D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98D-4A05-9D1F-A01973226D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98D-4A05-9D1F-A01973226D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98D-4A05-9D1F-A01973226D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98D-4A05-9D1F-A01973226D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98D-4A05-9D1F-A01973226D3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01'!$Q$145:$Q$164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01'!$S$145:$S$164</c:f>
              <c:numCache>
                <c:formatCode>0.00%</c:formatCode>
                <c:ptCount val="20"/>
                <c:pt idx="0">
                  <c:v>1.6050450927725671E-2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2.7341654980799282E-2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0.47111886692083288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7.4954499707823008E-4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1-4744-BCB3-B8736DDD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E7-4B4B-BE8D-841701F93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7-4A8D-984C-73D934F37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7-4A8D-984C-73D934F37A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7-4A8D-984C-73D934F37A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7-4A8D-984C-73D934F37A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C7-4A8D-984C-73D934F37A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C7-4A8D-984C-73D934F37A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C7-4A8D-984C-73D934F37A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C7-4A8D-984C-73D934F37A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C7-4A8D-984C-73D934F37A3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C7-4A8D-984C-73D934F37A3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C7-4A8D-984C-73D934F37A3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C7-4A8D-984C-73D934F37A3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C7-4A8D-984C-73D934F37A3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C7-4A8D-984C-73D934F37A3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C7-4A8D-984C-73D934F37A3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C7-4A8D-984C-73D934F37A3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C7-4A8D-984C-73D934F37A3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7E7-4B4B-BE8D-841701F938F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7E7-4B4B-BE8D-841701F938F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01'!$B$87:$B$106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01'!$D$87:$D$106</c:f>
              <c:numCache>
                <c:formatCode>0.00%</c:formatCode>
                <c:ptCount val="20"/>
                <c:pt idx="0">
                  <c:v>0.10023147137179544</c:v>
                </c:pt>
                <c:pt idx="1">
                  <c:v>6.4080447220159861E-2</c:v>
                </c:pt>
                <c:pt idx="2">
                  <c:v>0</c:v>
                </c:pt>
                <c:pt idx="3">
                  <c:v>1.2174083941127662E-2</c:v>
                </c:pt>
                <c:pt idx="4">
                  <c:v>0</c:v>
                </c:pt>
                <c:pt idx="5">
                  <c:v>3.7122767174739054E-3</c:v>
                </c:pt>
                <c:pt idx="6">
                  <c:v>0</c:v>
                </c:pt>
                <c:pt idx="7">
                  <c:v>3.668602873738918E-2</c:v>
                </c:pt>
                <c:pt idx="8">
                  <c:v>2.121456959427E-2</c:v>
                </c:pt>
                <c:pt idx="9">
                  <c:v>1.3811853081189677E-2</c:v>
                </c:pt>
                <c:pt idx="10">
                  <c:v>0</c:v>
                </c:pt>
                <c:pt idx="11">
                  <c:v>0</c:v>
                </c:pt>
                <c:pt idx="12">
                  <c:v>2.8278813818404167E-2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8C7-4A8D-984C-73D934F3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12'!$D$30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6-41BB-8A7B-77148E584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56-41BB-8A7B-77148E584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56-41BB-8A7B-77148E584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56-41BB-8A7B-77148E5849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56-41BB-8A7B-77148E5849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56-41BB-8A7B-77148E5849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56-41BB-8A7B-77148E5849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56-41BB-8A7B-77148E5849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56-41BB-8A7B-77148E5849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B56-41BB-8A7B-77148E5849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B56-41BB-8A7B-77148E58495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B56-41BB-8A7B-77148E58495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B56-41BB-8A7B-77148E58495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B56-41BB-8A7B-77148E58495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B56-41BB-8A7B-77148E58495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B56-41BB-8A7B-77148E58495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B56-41BB-8A7B-77148E58495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B56-41BB-8A7B-77148E58495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B56-41BB-8A7B-77148E58495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B56-41BB-8A7B-77148E58495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12'!$B$32:$B$51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12'!$D$32:$D$51</c:f>
              <c:numCache>
                <c:formatCode>0.00%</c:formatCode>
                <c:ptCount val="20"/>
                <c:pt idx="0">
                  <c:v>0.10687377922436396</c:v>
                </c:pt>
                <c:pt idx="1">
                  <c:v>4.6529931711547248E-2</c:v>
                </c:pt>
                <c:pt idx="2">
                  <c:v>4.1403242973045803E-2</c:v>
                </c:pt>
                <c:pt idx="3">
                  <c:v>2.9073367823063002E-2</c:v>
                </c:pt>
                <c:pt idx="4">
                  <c:v>2.9733448080689805E-2</c:v>
                </c:pt>
                <c:pt idx="5">
                  <c:v>2.5543328107345557E-2</c:v>
                </c:pt>
                <c:pt idx="6">
                  <c:v>8.0015595875331698E-3</c:v>
                </c:pt>
                <c:pt idx="7">
                  <c:v>9.4055562469698359E-3</c:v>
                </c:pt>
                <c:pt idx="8">
                  <c:v>1.3171985227644531E-2</c:v>
                </c:pt>
                <c:pt idx="9">
                  <c:v>1.5102287997353941E-2</c:v>
                </c:pt>
                <c:pt idx="10">
                  <c:v>2.635327317611613E-3</c:v>
                </c:pt>
                <c:pt idx="11">
                  <c:v>9.8848220383012135E-4</c:v>
                </c:pt>
                <c:pt idx="12">
                  <c:v>7.9024020405849757E-3</c:v>
                </c:pt>
                <c:pt idx="13">
                  <c:v>2.8655028048838751E-3</c:v>
                </c:pt>
                <c:pt idx="14">
                  <c:v>8.3114697886578059E-4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3.0695806298628192E-3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B56-41BB-8A7B-77148E58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12'!$S$30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A7-4026-A93A-DAD7E047B3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A7-4026-A93A-DAD7E047B3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A7-4026-A93A-DAD7E047B3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A7-4026-A93A-DAD7E047B3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A7-4026-A93A-DAD7E047B3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A7-4026-A93A-DAD7E047B3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A7-4026-A93A-DAD7E047B3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A7-4026-A93A-DAD7E047B3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A7-4026-A93A-DAD7E047B3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A7-4026-A93A-DAD7E047B3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0A7-4026-A93A-DAD7E047B33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0A7-4026-A93A-DAD7E047B33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0A7-4026-A93A-DAD7E047B33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0A7-4026-A93A-DAD7E047B33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0A7-4026-A93A-DAD7E047B33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0A7-4026-A93A-DAD7E047B33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0A7-4026-A93A-DAD7E047B33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0A7-4026-A93A-DAD7E047B33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0A7-4026-A93A-DAD7E047B33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0A7-4026-A93A-DAD7E047B33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12'!$Q$32:$Q$51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12'!$S$32:$S$51</c:f>
              <c:numCache>
                <c:formatCode>0.00%</c:formatCode>
                <c:ptCount val="20"/>
                <c:pt idx="0">
                  <c:v>0.147493255820105</c:v>
                </c:pt>
                <c:pt idx="1">
                  <c:v>7.3902255671892736E-2</c:v>
                </c:pt>
                <c:pt idx="2">
                  <c:v>3.3766740507206738E-2</c:v>
                </c:pt>
                <c:pt idx="3">
                  <c:v>2.4193618340847576E-2</c:v>
                </c:pt>
                <c:pt idx="4">
                  <c:v>9.8565534345461895E-3</c:v>
                </c:pt>
                <c:pt idx="5">
                  <c:v>1.5664633814773898E-2</c:v>
                </c:pt>
                <c:pt idx="6">
                  <c:v>1.1418062033250407E-2</c:v>
                </c:pt>
                <c:pt idx="7">
                  <c:v>1.2071248408798469E-2</c:v>
                </c:pt>
                <c:pt idx="8">
                  <c:v>8.19836465406216E-3</c:v>
                </c:pt>
                <c:pt idx="9">
                  <c:v>5.4841039068057977E-3</c:v>
                </c:pt>
                <c:pt idx="10">
                  <c:v>6.479018053592263E-3</c:v>
                </c:pt>
                <c:pt idx="11">
                  <c:v>1.2587737204263652E-3</c:v>
                </c:pt>
                <c:pt idx="12">
                  <c:v>3.0600969874604268E-3</c:v>
                </c:pt>
                <c:pt idx="13">
                  <c:v>8.2274279875570715E-3</c:v>
                </c:pt>
                <c:pt idx="14">
                  <c:v>4.2714690264732098E-4</c:v>
                </c:pt>
                <c:pt idx="15">
                  <c:v>1.961962512873157E-3</c:v>
                </c:pt>
                <c:pt idx="16">
                  <c:v>3.3507547380922959E-4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0A7-4026-A93A-DAD7E047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12'!$D$57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E-4F5C-BD75-C785C811D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E-4F5C-BD75-C785C811D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1E-4F5C-BD75-C785C811D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1E-4F5C-BD75-C785C811D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1E-4F5C-BD75-C785C811D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1E-4F5C-BD75-C785C811D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1E-4F5C-BD75-C785C811D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A1E-4F5C-BD75-C785C811D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A1E-4F5C-BD75-C785C811D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A1E-4F5C-BD75-C785C811D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A1E-4F5C-BD75-C785C811D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A1E-4F5C-BD75-C785C811D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A1E-4F5C-BD75-C785C811D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A1E-4F5C-BD75-C785C811D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A1E-4F5C-BD75-C785C811D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A1E-4F5C-BD75-C785C811D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A1E-4F5C-BD75-C785C811D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A1E-4F5C-BD75-C785C811D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A1E-4F5C-BD75-C785C811D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A1E-4F5C-BD75-C785C811DC9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12'!$B$59:$B$78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12'!$D$59:$D$78</c:f>
              <c:numCache>
                <c:formatCode>0.00%</c:formatCode>
                <c:ptCount val="20"/>
                <c:pt idx="0">
                  <c:v>0.13391520373623642</c:v>
                </c:pt>
                <c:pt idx="1">
                  <c:v>5.0868877637572758E-2</c:v>
                </c:pt>
                <c:pt idx="2">
                  <c:v>0.10052748608987414</c:v>
                </c:pt>
                <c:pt idx="3">
                  <c:v>4.3429650114935714E-2</c:v>
                </c:pt>
                <c:pt idx="4">
                  <c:v>3.8466749476555727E-2</c:v>
                </c:pt>
                <c:pt idx="5">
                  <c:v>4.2543865142084226E-2</c:v>
                </c:pt>
                <c:pt idx="6">
                  <c:v>9.8324409068707517E-3</c:v>
                </c:pt>
                <c:pt idx="7">
                  <c:v>5.213379679546222E-3</c:v>
                </c:pt>
                <c:pt idx="8">
                  <c:v>1.5939575346941934E-2</c:v>
                </c:pt>
                <c:pt idx="9">
                  <c:v>3.1175532296425994E-2</c:v>
                </c:pt>
                <c:pt idx="10">
                  <c:v>6.3986009607009744E-3</c:v>
                </c:pt>
                <c:pt idx="11">
                  <c:v>2.4000446308109712E-3</c:v>
                </c:pt>
                <c:pt idx="12">
                  <c:v>1.491602690144902E-2</c:v>
                </c:pt>
                <c:pt idx="13">
                  <c:v>2.2827748979013271E-3</c:v>
                </c:pt>
                <c:pt idx="14">
                  <c:v>6.9109444539955378E-4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A1E-4F5C-BD75-C785C811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12'!$S$57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6-4013-804D-D8BD28144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46-4013-804D-D8BD28144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46-4013-804D-D8BD28144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6-4013-804D-D8BD281449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46-4013-804D-D8BD281449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46-4013-804D-D8BD281449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46-4013-804D-D8BD281449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46-4013-804D-D8BD281449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46-4013-804D-D8BD2814491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A46-4013-804D-D8BD2814491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A46-4013-804D-D8BD2814491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46-4013-804D-D8BD2814491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A46-4013-804D-D8BD2814491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A46-4013-804D-D8BD2814491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A46-4013-804D-D8BD2814491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A46-4013-804D-D8BD2814491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A46-4013-804D-D8BD2814491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A46-4013-804D-D8BD2814491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A46-4013-804D-D8BD2814491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A46-4013-804D-D8BD2814491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12'!$Q$59:$Q$78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12'!$S$59:$S$78</c:f>
              <c:numCache>
                <c:formatCode>0.00%</c:formatCode>
                <c:ptCount val="20"/>
                <c:pt idx="0">
                  <c:v>0.15642645206259148</c:v>
                </c:pt>
                <c:pt idx="1">
                  <c:v>5.6690870374278515E-2</c:v>
                </c:pt>
                <c:pt idx="2">
                  <c:v>2.8709263486826151E-2</c:v>
                </c:pt>
                <c:pt idx="3">
                  <c:v>4.1039992070648172E-2</c:v>
                </c:pt>
                <c:pt idx="4">
                  <c:v>5.7282640900535994E-3</c:v>
                </c:pt>
                <c:pt idx="5">
                  <c:v>1.733106963122126E-2</c:v>
                </c:pt>
                <c:pt idx="6">
                  <c:v>8.6636697126463054E-3</c:v>
                </c:pt>
                <c:pt idx="7">
                  <c:v>1.3747141063599016E-2</c:v>
                </c:pt>
                <c:pt idx="8">
                  <c:v>1.3907007031971143E-2</c:v>
                </c:pt>
                <c:pt idx="9">
                  <c:v>7.1633275994739728E-3</c:v>
                </c:pt>
                <c:pt idx="10">
                  <c:v>1.9575587827165824E-3</c:v>
                </c:pt>
                <c:pt idx="11">
                  <c:v>2.1352764508902524E-3</c:v>
                </c:pt>
                <c:pt idx="12">
                  <c:v>2.2962081923848503E-3</c:v>
                </c:pt>
                <c:pt idx="13">
                  <c:v>1.2895321895456254E-2</c:v>
                </c:pt>
                <c:pt idx="14">
                  <c:v>0</c:v>
                </c:pt>
                <c:pt idx="15">
                  <c:v>1.3122331570544661E-3</c:v>
                </c:pt>
                <c:pt idx="16">
                  <c:v>3.5490244978610131E-4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A46-4013-804D-D8BD2814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12'!$S$85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1-4648-AABF-F5B628EB25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C1-4648-AABF-F5B628EB25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C1-4648-AABF-F5B628EB25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C1-4648-AABF-F5B628EB25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C1-4648-AABF-F5B628EB25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C1-4648-AABF-F5B628EB25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C1-4648-AABF-F5B628EB25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C1-4648-AABF-F5B628EB25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C1-4648-AABF-F5B628EB25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C1-4648-AABF-F5B628EB259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C1-4648-AABF-F5B628EB25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C1-4648-AABF-F5B628EB259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C1-4648-AABF-F5B628EB259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C1-4648-AABF-F5B628EB259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CC1-4648-AABF-F5B628EB259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CC1-4648-AABF-F5B628EB259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CC1-4648-AABF-F5B628EB259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CC1-4648-AABF-F5B628EB259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CC1-4648-AABF-F5B628EB259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CC1-4648-AABF-F5B628EB259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12'!$Q$87:$Q$106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12'!$S$87:$S$106</c:f>
              <c:numCache>
                <c:formatCode>0.00%</c:formatCode>
                <c:ptCount val="20"/>
                <c:pt idx="0">
                  <c:v>0.20890257972424239</c:v>
                </c:pt>
                <c:pt idx="1">
                  <c:v>0.17012135494316971</c:v>
                </c:pt>
                <c:pt idx="2">
                  <c:v>5.4872418569360475E-2</c:v>
                </c:pt>
                <c:pt idx="3">
                  <c:v>0</c:v>
                </c:pt>
                <c:pt idx="4">
                  <c:v>2.8079103412247286E-2</c:v>
                </c:pt>
                <c:pt idx="5">
                  <c:v>1.9967729689627529E-2</c:v>
                </c:pt>
                <c:pt idx="6">
                  <c:v>2.7346964341521823E-2</c:v>
                </c:pt>
                <c:pt idx="7">
                  <c:v>1.1109342739089242E-2</c:v>
                </c:pt>
                <c:pt idx="8">
                  <c:v>0</c:v>
                </c:pt>
                <c:pt idx="9">
                  <c:v>2.8541854969364932E-3</c:v>
                </c:pt>
                <c:pt idx="10">
                  <c:v>8.9079674745151812E-4</c:v>
                </c:pt>
                <c:pt idx="11">
                  <c:v>0</c:v>
                </c:pt>
                <c:pt idx="12">
                  <c:v>3.8449696344080801E-3</c:v>
                </c:pt>
                <c:pt idx="13">
                  <c:v>2.7104019774035044E-3</c:v>
                </c:pt>
                <c:pt idx="14">
                  <c:v>5.28858922420196E-4</c:v>
                </c:pt>
                <c:pt idx="15">
                  <c:v>5.1497637570666593E-3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CC1-4648-AABF-F5B628EB2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12'!$D$115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3-4C23-8BC0-0B7FDF3B8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93-4C23-8BC0-0B7FDF3B81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93-4C23-8BC0-0B7FDF3B81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93-4C23-8BC0-0B7FDF3B81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93-4C23-8BC0-0B7FDF3B81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93-4C23-8BC0-0B7FDF3B81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93-4C23-8BC0-0B7FDF3B818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93-4C23-8BC0-0B7FDF3B818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93-4C23-8BC0-0B7FDF3B818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93-4C23-8BC0-0B7FDF3B818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993-4C23-8BC0-0B7FDF3B818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993-4C23-8BC0-0B7FDF3B818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993-4C23-8BC0-0B7FDF3B818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993-4C23-8BC0-0B7FDF3B818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993-4C23-8BC0-0B7FDF3B818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993-4C23-8BC0-0B7FDF3B818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993-4C23-8BC0-0B7FDF3B818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993-4C23-8BC0-0B7FDF3B818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993-4C23-8BC0-0B7FDF3B818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993-4C23-8BC0-0B7FDF3B818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12'!$B$117:$B$136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12'!$D$117:$D$136</c:f>
              <c:numCache>
                <c:formatCode>0.00%</c:formatCode>
                <c:ptCount val="20"/>
                <c:pt idx="0">
                  <c:v>9.1202317085212051E-2</c:v>
                </c:pt>
                <c:pt idx="1">
                  <c:v>4.8908929335483617E-2</c:v>
                </c:pt>
                <c:pt idx="2">
                  <c:v>0</c:v>
                </c:pt>
                <c:pt idx="3">
                  <c:v>1.2112036336109E-2</c:v>
                </c:pt>
                <c:pt idx="4">
                  <c:v>1.8892143632952621E-2</c:v>
                </c:pt>
                <c:pt idx="5">
                  <c:v>7.9649804166803725E-3</c:v>
                </c:pt>
                <c:pt idx="6">
                  <c:v>8.0966329855511211E-3</c:v>
                </c:pt>
                <c:pt idx="7">
                  <c:v>9.6435506697824334E-3</c:v>
                </c:pt>
                <c:pt idx="8">
                  <c:v>1.9089622486258746E-3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2.2051805285850622E-3</c:v>
                </c:pt>
                <c:pt idx="14">
                  <c:v>1.5798308264489995E-3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993-4C23-8BC0-0B7FDF3B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12'!$S$115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7-4CEF-90F8-E22914F79B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77-4CEF-90F8-E22914F79B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77-4CEF-90F8-E22914F79B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77-4CEF-90F8-E22914F79B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77-4CEF-90F8-E22914F79B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77-4CEF-90F8-E22914F79B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77-4CEF-90F8-E22914F79B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277-4CEF-90F8-E22914F79B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277-4CEF-90F8-E22914F79B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277-4CEF-90F8-E22914F79B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277-4CEF-90F8-E22914F79B6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277-4CEF-90F8-E22914F79B6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277-4CEF-90F8-E22914F79B6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277-4CEF-90F8-E22914F79B6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277-4CEF-90F8-E22914F79B6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277-4CEF-90F8-E22914F79B6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277-4CEF-90F8-E22914F79B6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277-4CEF-90F8-E22914F79B6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277-4CEF-90F8-E22914F79B6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277-4CEF-90F8-E22914F79B6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12'!$Q$117:$Q$136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12'!$S$117:$S$136</c:f>
              <c:numCache>
                <c:formatCode>0.00%</c:formatCode>
                <c:ptCount val="20"/>
                <c:pt idx="0">
                  <c:v>2.5935300842245355E-2</c:v>
                </c:pt>
                <c:pt idx="1">
                  <c:v>7.7516122629057282E-3</c:v>
                </c:pt>
                <c:pt idx="2">
                  <c:v>2.646463212200513E-2</c:v>
                </c:pt>
                <c:pt idx="3">
                  <c:v>0</c:v>
                </c:pt>
                <c:pt idx="4">
                  <c:v>0</c:v>
                </c:pt>
                <c:pt idx="5">
                  <c:v>3.7912869946299041E-3</c:v>
                </c:pt>
                <c:pt idx="6">
                  <c:v>0</c:v>
                </c:pt>
                <c:pt idx="7">
                  <c:v>8.8865835288140464E-3</c:v>
                </c:pt>
                <c:pt idx="8">
                  <c:v>0</c:v>
                </c:pt>
                <c:pt idx="9">
                  <c:v>3.815435319436465E-3</c:v>
                </c:pt>
                <c:pt idx="10">
                  <c:v>1.5937894372329536E-3</c:v>
                </c:pt>
                <c:pt idx="11">
                  <c:v>0</c:v>
                </c:pt>
                <c:pt idx="12">
                  <c:v>5.1868186852010029E-3</c:v>
                </c:pt>
                <c:pt idx="13">
                  <c:v>0</c:v>
                </c:pt>
                <c:pt idx="14">
                  <c:v>1.9318659845247925E-3</c:v>
                </c:pt>
                <c:pt idx="15">
                  <c:v>0</c:v>
                </c:pt>
                <c:pt idx="16">
                  <c:v>7.9689471861647712E-4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277-4CEF-90F8-E22914F7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12'!$D$143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F-428B-8948-BA78310E4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DF-428B-8948-BA78310E48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F-428B-8948-BA78310E48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DF-428B-8948-BA78310E48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DF-428B-8948-BA78310E48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DF-428B-8948-BA78310E4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DF-428B-8948-BA78310E4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DF-428B-8948-BA78310E48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EDF-428B-8948-BA78310E48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EDF-428B-8948-BA78310E48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EDF-428B-8948-BA78310E481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EDF-428B-8948-BA78310E481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EDF-428B-8948-BA78310E481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EDF-428B-8948-BA78310E481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EDF-428B-8948-BA78310E481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EDF-428B-8948-BA78310E481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EDF-428B-8948-BA78310E481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EDF-428B-8948-BA78310E481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EDF-428B-8948-BA78310E481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EDF-428B-8948-BA78310E481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12'!$B$145:$B$164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12'!$D$145:$D$164</c:f>
              <c:numCache>
                <c:formatCode>0.00%</c:formatCode>
                <c:ptCount val="20"/>
                <c:pt idx="0">
                  <c:v>4.0447323673607781E-2</c:v>
                </c:pt>
                <c:pt idx="1">
                  <c:v>2.6541318088798217E-2</c:v>
                </c:pt>
                <c:pt idx="2">
                  <c:v>0.28092173466623765</c:v>
                </c:pt>
                <c:pt idx="3">
                  <c:v>0</c:v>
                </c:pt>
                <c:pt idx="4">
                  <c:v>1.1698601812155837E-2</c:v>
                </c:pt>
                <c:pt idx="5">
                  <c:v>5.568500426164371E-2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9.133815610521236E-3</c:v>
                </c:pt>
                <c:pt idx="10">
                  <c:v>3.4561149977238192E-2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EDF-428B-8948-BA78310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F-4AC8-BF6D-EEAC9FDAB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BF-4AC8-BF6D-EEAC9FDAB2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BF-4AC8-BF6D-EEAC9FDAB2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F-4AC8-BF6D-EEAC9FDAB2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BF-4AC8-BF6D-EEAC9FDAB2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BF-4AC8-BF6D-EEAC9FDAB2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BF-4AC8-BF6D-EEAC9FDAB2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BF-4AC8-BF6D-EEAC9FDAB2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BF-4AC8-BF6D-EEAC9FDAB2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0BF-4AC8-BF6D-EEAC9FDAB2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0BF-4AC8-BF6D-EEAC9FDAB2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0BF-4AC8-BF6D-EEAC9FDAB23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0BF-4AC8-BF6D-EEAC9FDAB23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0BF-4AC8-BF6D-EEAC9FDAB23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0BF-4AC8-BF6D-EEAC9FDAB23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0BF-4AC8-BF6D-EEAC9FDAB23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0BF-4AC8-BF6D-EEAC9FDAB23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0BF-4AC8-BF6D-EEAC9FDAB23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0BF-4AC8-BF6D-EEAC9FDAB23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0BF-4AC8-BF6D-EEAC9FDAB23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12'!$B$5:$B$24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Fernity</c:v>
                </c:pt>
                <c:pt idx="5">
                  <c:v>Stema</c:v>
                </c:pt>
                <c:pt idx="6">
                  <c:v>DUKA</c:v>
                </c:pt>
                <c:pt idx="7">
                  <c:v>Unimet</c:v>
                </c:pt>
                <c:pt idx="8">
                  <c:v>Beliani</c:v>
                </c:pt>
                <c:pt idx="9">
                  <c:v>Homla</c:v>
                </c:pt>
                <c:pt idx="10">
                  <c:v>rovicky</c:v>
                </c:pt>
                <c:pt idx="11">
                  <c:v>Eurofirany</c:v>
                </c:pt>
                <c:pt idx="12">
                  <c:v>Różnicówka</c:v>
                </c:pt>
                <c:pt idx="13">
                  <c:v>Detian</c:v>
                </c:pt>
                <c:pt idx="14">
                  <c:v>TWM</c:v>
                </c:pt>
                <c:pt idx="15">
                  <c:v>Barbecook</c:v>
                </c:pt>
                <c:pt idx="16">
                  <c:v>Chemex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12'!$D$5:$D$24</c:f>
              <c:numCache>
                <c:formatCode>0.00%</c:formatCode>
                <c:ptCount val="20"/>
                <c:pt idx="0">
                  <c:v>0.13281812368147666</c:v>
                </c:pt>
                <c:pt idx="1">
                  <c:v>6.4841741429821798E-2</c:v>
                </c:pt>
                <c:pt idx="2">
                  <c:v>4.8450771123136387E-2</c:v>
                </c:pt>
                <c:pt idx="3">
                  <c:v>2.7186190948743645E-2</c:v>
                </c:pt>
                <c:pt idx="4">
                  <c:v>1.9916424950735791E-2</c:v>
                </c:pt>
                <c:pt idx="5">
                  <c:v>1.415385361784874E-2</c:v>
                </c:pt>
                <c:pt idx="6">
                  <c:v>1.0536336583662261E-2</c:v>
                </c:pt>
                <c:pt idx="7">
                  <c:v>1.176865068490795E-2</c:v>
                </c:pt>
                <c:pt idx="8">
                  <c:v>7.7671430988800793E-3</c:v>
                </c:pt>
                <c:pt idx="9">
                  <c:v>9.0689159989610028E-3</c:v>
                </c:pt>
                <c:pt idx="10">
                  <c:v>6.4862317793599276E-3</c:v>
                </c:pt>
                <c:pt idx="11">
                  <c:v>6.167339819965827E-3</c:v>
                </c:pt>
                <c:pt idx="12">
                  <c:v>2.9200912656707663E-3</c:v>
                </c:pt>
                <c:pt idx="13">
                  <c:v>2.0869168423884444E-3</c:v>
                </c:pt>
                <c:pt idx="14">
                  <c:v>1.135581390135452E-3</c:v>
                </c:pt>
                <c:pt idx="15">
                  <c:v>4.3818221707938026E-4</c:v>
                </c:pt>
                <c:pt idx="16">
                  <c:v>3.0509203228042895E-4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0BF-4AC8-BF6D-EEAC9FDA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12'!$S$143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F-479B-91D0-EB65D8DC4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0F-479B-91D0-EB65D8DC4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0F-479B-91D0-EB65D8DC4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F-479B-91D0-EB65D8DC4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0F-479B-91D0-EB65D8DC4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0F-479B-91D0-EB65D8DC4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30F-479B-91D0-EB65D8DC4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30F-479B-91D0-EB65D8DC4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30F-479B-91D0-EB65D8DC4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30F-479B-91D0-EB65D8DC4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30F-479B-91D0-EB65D8DC489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30F-479B-91D0-EB65D8DC489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30F-479B-91D0-EB65D8DC489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30F-479B-91D0-EB65D8DC489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30F-479B-91D0-EB65D8DC489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30F-479B-91D0-EB65D8DC489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30F-479B-91D0-EB65D8DC489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30F-479B-91D0-EB65D8DC489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30F-479B-91D0-EB65D8DC489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30F-479B-91D0-EB65D8DC489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12'!$Q$145:$Q$164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12'!$S$145:$S$164</c:f>
              <c:numCache>
                <c:formatCode>0.00%</c:formatCode>
                <c:ptCount val="20"/>
                <c:pt idx="0">
                  <c:v>0.1365081308924242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1.1066132171854754E-2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0.22340021940435398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30F-479B-91D0-EB65D8DC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12'!$D$57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EA-4528-ADE9-02F2F3A218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EA-4528-ADE9-02F2F3A218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EA-4528-ADE9-02F2F3A218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EA-4528-ADE9-02F2F3A218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EA-4528-ADE9-02F2F3A218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EA-4528-ADE9-02F2F3A218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EA-4528-ADE9-02F2F3A218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1EA-4528-ADE9-02F2F3A218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1EA-4528-ADE9-02F2F3A218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1EA-4528-ADE9-02F2F3A218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1EA-4528-ADE9-02F2F3A2183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1EA-4528-ADE9-02F2F3A2183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1EA-4528-ADE9-02F2F3A2183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1EA-4528-ADE9-02F2F3A2183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1EA-4528-ADE9-02F2F3A2183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1EA-4528-ADE9-02F2F3A2183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1EA-4528-ADE9-02F2F3A2183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1EA-4528-ADE9-02F2F3A2183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1EA-4528-ADE9-02F2F3A2183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1EA-4528-ADE9-02F2F3A2183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12'!$B$87:$B$106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12'!$D$87:$D$106</c:f>
              <c:numCache>
                <c:formatCode>0.00%</c:formatCode>
                <c:ptCount val="20"/>
                <c:pt idx="0">
                  <c:v>8.3274181948094037E-2</c:v>
                </c:pt>
                <c:pt idx="1">
                  <c:v>3.5754074394422998E-2</c:v>
                </c:pt>
                <c:pt idx="2">
                  <c:v>0</c:v>
                </c:pt>
                <c:pt idx="3">
                  <c:v>2.8886246010219468E-2</c:v>
                </c:pt>
                <c:pt idx="4">
                  <c:v>3.0366989296341382E-2</c:v>
                </c:pt>
                <c:pt idx="5">
                  <c:v>2.1741072058139146E-2</c:v>
                </c:pt>
                <c:pt idx="6">
                  <c:v>4.7524808326007955E-3</c:v>
                </c:pt>
                <c:pt idx="7">
                  <c:v>1.6194160700603106E-2</c:v>
                </c:pt>
                <c:pt idx="8">
                  <c:v>2.455213391560233E-2</c:v>
                </c:pt>
                <c:pt idx="9">
                  <c:v>9.3404346334102668E-3</c:v>
                </c:pt>
                <c:pt idx="10">
                  <c:v>0</c:v>
                </c:pt>
                <c:pt idx="11">
                  <c:v>0</c:v>
                </c:pt>
                <c:pt idx="12">
                  <c:v>7.2626932605026982E-3</c:v>
                </c:pt>
                <c:pt idx="13">
                  <c:v>4.7994885559697444E-3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1.2673282220268789E-2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1EA-4528-ADE9-02F2F3A2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BB-42DA-943B-6E4F70CF0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BB-42DA-943B-6E4F70CF0F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BB-42DA-943B-6E4F70CF0F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BB-42DA-943B-6E4F70CF0F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BB-42DA-943B-6E4F70CF0F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BB-42DA-943B-6E4F70CF0F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BBB-42DA-943B-6E4F70CF0F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BBB-42DA-943B-6E4F70CF0F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BBB-42DA-943B-6E4F70CF0F5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BBB-42DA-943B-6E4F70CF0F5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BBB-42DA-943B-6E4F70CF0F5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BBB-42DA-943B-6E4F70CF0F5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BBB-42DA-943B-6E4F70CF0F5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BBB-42DA-943B-6E4F70CF0F5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BBB-42DA-943B-6E4F70CF0F5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BBB-42DA-943B-6E4F70CF0F5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BBB-42DA-943B-6E4F70CF0F5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BBB-42DA-943B-6E4F70CF0F5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BBB-42DA-943B-6E4F70CF0F5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BBB-42DA-943B-6E4F70CF0F5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01'!$B$32:$B$51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01'!$D$32:$D$51</c:f>
              <c:numCache>
                <c:formatCode>0.00%</c:formatCode>
                <c:ptCount val="20"/>
                <c:pt idx="0">
                  <c:v>6.7185693984802147E-2</c:v>
                </c:pt>
                <c:pt idx="1">
                  <c:v>4.9558808970645823E-2</c:v>
                </c:pt>
                <c:pt idx="2">
                  <c:v>1.2702262151886331E-2</c:v>
                </c:pt>
                <c:pt idx="3">
                  <c:v>3.2953768421618373E-3</c:v>
                </c:pt>
                <c:pt idx="4">
                  <c:v>5.8974857406146761E-2</c:v>
                </c:pt>
                <c:pt idx="5">
                  <c:v>3.8606565561338201E-2</c:v>
                </c:pt>
                <c:pt idx="6">
                  <c:v>2.0843599414203224E-4</c:v>
                </c:pt>
                <c:pt idx="7">
                  <c:v>1.2594834636888978E-2</c:v>
                </c:pt>
                <c:pt idx="8">
                  <c:v>9.1031872467525112E-3</c:v>
                </c:pt>
                <c:pt idx="9">
                  <c:v>8.2508009849061228E-3</c:v>
                </c:pt>
                <c:pt idx="10">
                  <c:v>3.231374583740382E-4</c:v>
                </c:pt>
                <c:pt idx="11">
                  <c:v>1.7242220107133793E-3</c:v>
                </c:pt>
                <c:pt idx="12">
                  <c:v>1.9536062569088648E-2</c:v>
                </c:pt>
                <c:pt idx="13">
                  <c:v>2.3630626620079974E-3</c:v>
                </c:pt>
                <c:pt idx="14">
                  <c:v>4.2920547906169954E-4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1.721927125557292E-3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BBB-42DA-943B-6E4F70CF0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01'!$S$30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AC-4123-AB6F-C023742BD6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AC-4123-AB6F-C023742BD6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AC-4123-AB6F-C023742BD6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AC-4123-AB6F-C023742BD6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AC-4123-AB6F-C023742BD6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AC-4123-AB6F-C023742BD6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AC-4123-AB6F-C023742BD6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AC-4123-AB6F-C023742BD6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AC-4123-AB6F-C023742BD6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AC-4123-AB6F-C023742BD65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FAC-4123-AB6F-C023742BD65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FAC-4123-AB6F-C023742BD65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FAC-4123-AB6F-C023742BD65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FAC-4123-AB6F-C023742BD65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FAC-4123-AB6F-C023742BD65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FAC-4123-AB6F-C023742BD65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FAC-4123-AB6F-C023742BD65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FAC-4123-AB6F-C023742BD65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FAC-4123-AB6F-C023742BD65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FAC-4123-AB6F-C023742BD65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01'!$Q$32:$Q$51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01'!$S$32:$S$51</c:f>
              <c:numCache>
                <c:formatCode>0.00%</c:formatCode>
                <c:ptCount val="20"/>
                <c:pt idx="0">
                  <c:v>0.11318016708716711</c:v>
                </c:pt>
                <c:pt idx="1">
                  <c:v>2.470051428400467E-2</c:v>
                </c:pt>
                <c:pt idx="2">
                  <c:v>3.6827518852794484E-2</c:v>
                </c:pt>
                <c:pt idx="3">
                  <c:v>5.6682048128824025E-3</c:v>
                </c:pt>
                <c:pt idx="4">
                  <c:v>4.2226201420907578E-2</c:v>
                </c:pt>
                <c:pt idx="5">
                  <c:v>3.9688767068051765E-2</c:v>
                </c:pt>
                <c:pt idx="6">
                  <c:v>1.4061305819266125E-2</c:v>
                </c:pt>
                <c:pt idx="7">
                  <c:v>6.1405679052683095E-3</c:v>
                </c:pt>
                <c:pt idx="8">
                  <c:v>7.8753144599420322E-4</c:v>
                </c:pt>
                <c:pt idx="9">
                  <c:v>4.5604485234625415E-3</c:v>
                </c:pt>
                <c:pt idx="10">
                  <c:v>1.2412277507141672E-2</c:v>
                </c:pt>
                <c:pt idx="11">
                  <c:v>3.1096938184595576E-4</c:v>
                </c:pt>
                <c:pt idx="12">
                  <c:v>5.034839286247564E-3</c:v>
                </c:pt>
                <c:pt idx="13">
                  <c:v>6.4631686054790396E-4</c:v>
                </c:pt>
                <c:pt idx="14">
                  <c:v>4.4754689122143574E-4</c:v>
                </c:pt>
                <c:pt idx="15">
                  <c:v>3.3288612876165181E-3</c:v>
                </c:pt>
                <c:pt idx="16">
                  <c:v>1.4425203577807359E-3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FAC-4123-AB6F-C023742B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26-4464-A321-2FE3E4027B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26-4464-A321-2FE3E4027B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26-4464-A321-2FE3E4027B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26-4464-A321-2FE3E4027B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26-4464-A321-2FE3E4027B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26-4464-A321-2FE3E4027B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26-4464-A321-2FE3E4027B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26-4464-A321-2FE3E4027B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26-4464-A321-2FE3E4027B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26-4464-A321-2FE3E4027B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26-4464-A321-2FE3E4027B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26-4464-A321-2FE3E4027B0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F26-4464-A321-2FE3E4027B0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F26-4464-A321-2FE3E4027B0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F26-4464-A321-2FE3E4027B0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F26-4464-A321-2FE3E4027B0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F26-4464-A321-2FE3E4027B0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F26-4464-A321-2FE3E4027B0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F26-4464-A321-2FE3E4027B0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F26-4464-A321-2FE3E4027B0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01'!$B$59:$B$78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01'!$D$59:$D$78</c:f>
              <c:numCache>
                <c:formatCode>0.00%</c:formatCode>
                <c:ptCount val="20"/>
                <c:pt idx="0">
                  <c:v>8.4583708119867984E-2</c:v>
                </c:pt>
                <c:pt idx="1">
                  <c:v>5.4755769539957699E-2</c:v>
                </c:pt>
                <c:pt idx="2">
                  <c:v>2.9835180831787114E-2</c:v>
                </c:pt>
                <c:pt idx="3">
                  <c:v>1.2514611243161508E-3</c:v>
                </c:pt>
                <c:pt idx="4">
                  <c:v>6.8392929824027782E-2</c:v>
                </c:pt>
                <c:pt idx="5">
                  <c:v>6.3810032836370018E-2</c:v>
                </c:pt>
                <c:pt idx="6">
                  <c:v>4.8957622687367927E-4</c:v>
                </c:pt>
                <c:pt idx="7">
                  <c:v>7.1799685106888412E-3</c:v>
                </c:pt>
                <c:pt idx="8">
                  <c:v>1.454823557017525E-2</c:v>
                </c:pt>
                <c:pt idx="9">
                  <c:v>1.4930626469271853E-2</c:v>
                </c:pt>
                <c:pt idx="10">
                  <c:v>7.5898799669173948E-4</c:v>
                </c:pt>
                <c:pt idx="11">
                  <c:v>4.0498672495230988E-3</c:v>
                </c:pt>
                <c:pt idx="12">
                  <c:v>3.6777603480915952E-2</c:v>
                </c:pt>
                <c:pt idx="13">
                  <c:v>1.6946869391781208E-4</c:v>
                </c:pt>
                <c:pt idx="14">
                  <c:v>1.0081214612546769E-3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F26-4464-A321-2FE3E402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6-4574-BF1F-4CACF264DF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56-4574-BF1F-4CACF264DF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56-4574-BF1F-4CACF264DF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6-4574-BF1F-4CACF264DF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56-4574-BF1F-4CACF264DF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56-4574-BF1F-4CACF264DF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56-4574-BF1F-4CACF264DF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56-4574-BF1F-4CACF264DF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56-4574-BF1F-4CACF264DF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56-4574-BF1F-4CACF264DF2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56-4574-BF1F-4CACF264DF2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156-4574-BF1F-4CACF264DF2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156-4574-BF1F-4CACF264DF2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156-4574-BF1F-4CACF264DF2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156-4574-BF1F-4CACF264DF2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156-4574-BF1F-4CACF264DF2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156-4574-BF1F-4CACF264DF2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156-4574-BF1F-4CACF264DF2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156-4574-BF1F-4CACF264DF2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156-4574-BF1F-4CACF264DF2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01'!$Q$59:$Q$78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01'!$S$59:$S$78</c:f>
              <c:numCache>
                <c:formatCode>0.00%</c:formatCode>
                <c:ptCount val="20"/>
                <c:pt idx="0">
                  <c:v>0.11167807964633222</c:v>
                </c:pt>
                <c:pt idx="1">
                  <c:v>1.8587698973101131E-2</c:v>
                </c:pt>
                <c:pt idx="2">
                  <c:v>2.2410158467526059E-2</c:v>
                </c:pt>
                <c:pt idx="3">
                  <c:v>1.0268988688277541E-2</c:v>
                </c:pt>
                <c:pt idx="4">
                  <c:v>1.2472410104607309E-2</c:v>
                </c:pt>
                <c:pt idx="5">
                  <c:v>3.3047012427706107E-2</c:v>
                </c:pt>
                <c:pt idx="6">
                  <c:v>7.1515594148195277E-3</c:v>
                </c:pt>
                <c:pt idx="7">
                  <c:v>5.2319813342037134E-3</c:v>
                </c:pt>
                <c:pt idx="8">
                  <c:v>1.4267571087405431E-3</c:v>
                </c:pt>
                <c:pt idx="9">
                  <c:v>6.4325255378211814E-3</c:v>
                </c:pt>
                <c:pt idx="10">
                  <c:v>1.44830119494274E-3</c:v>
                </c:pt>
                <c:pt idx="11">
                  <c:v>5.6337785418747021E-4</c:v>
                </c:pt>
                <c:pt idx="12">
                  <c:v>3.9775769150807517E-3</c:v>
                </c:pt>
                <c:pt idx="13">
                  <c:v>1.1709210850894452E-3</c:v>
                </c:pt>
                <c:pt idx="14">
                  <c:v>0</c:v>
                </c:pt>
                <c:pt idx="15">
                  <c:v>1.2603290428285656E-4</c:v>
                </c:pt>
                <c:pt idx="16">
                  <c:v>1.1983897949972473E-3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156-4574-BF1F-4CACF264D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01'!$S$85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0-413B-8B3B-C75BC5EE0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80-413B-8B3B-C75BC5EE0F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80-413B-8B3B-C75BC5EE0F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0-413B-8B3B-C75BC5EE0F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80-413B-8B3B-C75BC5EE0F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80-413B-8B3B-C75BC5EE0F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80-413B-8B3B-C75BC5EE0F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80-413B-8B3B-C75BC5EE0F1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80-413B-8B3B-C75BC5EE0F1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B80-413B-8B3B-C75BC5EE0F1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B80-413B-8B3B-C75BC5EE0F1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80-413B-8B3B-C75BC5EE0F1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B80-413B-8B3B-C75BC5EE0F1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80-413B-8B3B-C75BC5EE0F1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80-413B-8B3B-C75BC5EE0F1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80-413B-8B3B-C75BC5EE0F1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80-413B-8B3B-C75BC5EE0F1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80-413B-8B3B-C75BC5EE0F1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80-413B-8B3B-C75BC5EE0F1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80-413B-8B3B-C75BC5EE0F1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01'!$Q$87:$Q$106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01'!$S$87:$S$106</c:f>
              <c:numCache>
                <c:formatCode>0.00%</c:formatCode>
                <c:ptCount val="20"/>
                <c:pt idx="0">
                  <c:v>0.21473753412543664</c:v>
                </c:pt>
                <c:pt idx="1">
                  <c:v>6.9832605372510986E-2</c:v>
                </c:pt>
                <c:pt idx="2">
                  <c:v>5.3968004631023615E-2</c:v>
                </c:pt>
                <c:pt idx="3">
                  <c:v>0</c:v>
                </c:pt>
                <c:pt idx="4">
                  <c:v>7.0178041327230512E-3</c:v>
                </c:pt>
                <c:pt idx="5">
                  <c:v>8.636989718371535E-2</c:v>
                </c:pt>
                <c:pt idx="6">
                  <c:v>4.6401139138693703E-2</c:v>
                </c:pt>
                <c:pt idx="7">
                  <c:v>1.6384572757538896E-2</c:v>
                </c:pt>
                <c:pt idx="8">
                  <c:v>0</c:v>
                </c:pt>
                <c:pt idx="9">
                  <c:v>5.0869989542381101E-3</c:v>
                </c:pt>
                <c:pt idx="10">
                  <c:v>9.0904198610402154E-4</c:v>
                </c:pt>
                <c:pt idx="11">
                  <c:v>0</c:v>
                </c:pt>
                <c:pt idx="12">
                  <c:v>4.3564928142049162E-3</c:v>
                </c:pt>
                <c:pt idx="13">
                  <c:v>0</c:v>
                </c:pt>
                <c:pt idx="14">
                  <c:v>1.1272120627689873E-3</c:v>
                </c:pt>
                <c:pt idx="15">
                  <c:v>7.1996125299438555E-3</c:v>
                </c:pt>
                <c:pt idx="16">
                  <c:v>2.7707599736450598E-3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B80-413B-8B3B-C75BC5EE0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6-49B8-91BE-56B3FD3D06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A6-49B8-91BE-56B3FD3D06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A6-49B8-91BE-56B3FD3D06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A6-49B8-91BE-56B3FD3D06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A6-49B8-91BE-56B3FD3D06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A6-49B8-91BE-56B3FD3D06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A6-49B8-91BE-56B3FD3D06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A6-49B8-91BE-56B3FD3D06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A6-49B8-91BE-56B3FD3D06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A6-49B8-91BE-56B3FD3D06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A6-49B8-91BE-56B3FD3D06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A6-49B8-91BE-56B3FD3D06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A6-49B8-91BE-56B3FD3D062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A6-49B8-91BE-56B3FD3D062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A6-49B8-91BE-56B3FD3D062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2A6-49B8-91BE-56B3FD3D062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2A6-49B8-91BE-56B3FD3D062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2A6-49B8-91BE-56B3FD3D062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2A6-49B8-91BE-56B3FD3D062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2A6-49B8-91BE-56B3FD3D062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01'!$B$117:$B$136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01'!$D$117:$D$136</c:f>
              <c:numCache>
                <c:formatCode>0.00%</c:formatCode>
                <c:ptCount val="20"/>
                <c:pt idx="0">
                  <c:v>3.9872572191963787E-2</c:v>
                </c:pt>
                <c:pt idx="1">
                  <c:v>3.9941081766176792E-2</c:v>
                </c:pt>
                <c:pt idx="2">
                  <c:v>0</c:v>
                </c:pt>
                <c:pt idx="3">
                  <c:v>2.5005994587743614E-3</c:v>
                </c:pt>
                <c:pt idx="4">
                  <c:v>6.8304045490357221E-2</c:v>
                </c:pt>
                <c:pt idx="5">
                  <c:v>2.5005994587743614E-2</c:v>
                </c:pt>
                <c:pt idx="6">
                  <c:v>0</c:v>
                </c:pt>
                <c:pt idx="7">
                  <c:v>1.0310690919055928E-2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5.2409824272942104E-3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3.9393005172472812E-3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2A6-49B8-91BE-56B3FD3D0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01'!$S$115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5-43A6-B590-4C04C629F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85-43A6-B590-4C04C629F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85-43A6-B590-4C04C629F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5-43A6-B590-4C04C629F1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85-43A6-B590-4C04C629F1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85-43A6-B590-4C04C629F1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85-43A6-B590-4C04C629F1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85-43A6-B590-4C04C629F1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85-43A6-B590-4C04C629F1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A85-43A6-B590-4C04C629F17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A85-43A6-B590-4C04C629F17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85-43A6-B590-4C04C629F17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A85-43A6-B590-4C04C629F17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A85-43A6-B590-4C04C629F17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A85-43A6-B590-4C04C629F17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A85-43A6-B590-4C04C629F17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A85-43A6-B590-4C04C629F17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A85-43A6-B590-4C04C629F17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A85-43A6-B590-4C04C629F17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A85-43A6-B590-4C04C629F17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01'!$Q$117:$Q$136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01'!$S$117:$S$136</c:f>
              <c:numCache>
                <c:formatCode>0.00%</c:formatCode>
                <c:ptCount val="20"/>
                <c:pt idx="0">
                  <c:v>3.8900102887475606E-2</c:v>
                </c:pt>
                <c:pt idx="1">
                  <c:v>2.6372951110152942E-3</c:v>
                </c:pt>
                <c:pt idx="2">
                  <c:v>6.2767623642163983E-2</c:v>
                </c:pt>
                <c:pt idx="3">
                  <c:v>0</c:v>
                </c:pt>
                <c:pt idx="4">
                  <c:v>0.15503998633881161</c:v>
                </c:pt>
                <c:pt idx="5">
                  <c:v>1.6614959199396352E-2</c:v>
                </c:pt>
                <c:pt idx="6">
                  <c:v>4.1207736109613972E-3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9.0172416464501665E-3</c:v>
                </c:pt>
                <c:pt idx="13">
                  <c:v>0</c:v>
                </c:pt>
                <c:pt idx="14">
                  <c:v>1.0219518555184264E-3</c:v>
                </c:pt>
                <c:pt idx="15">
                  <c:v>8.274513410810487E-3</c:v>
                </c:pt>
                <c:pt idx="16">
                  <c:v>1.0549180444061176E-3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A85-43A6-B590-4C04C629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3A-4212-B303-235493EF2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3A-4212-B303-235493EF2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3A-4212-B303-235493EF2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3A-4212-B303-235493EF26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3A-4212-B303-235493EF26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3A-4212-B303-235493EF26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D3A-4212-B303-235493EF26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D3A-4212-B303-235493EF261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3A-4212-B303-235493EF261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D3A-4212-B303-235493EF261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D3A-4212-B303-235493EF261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D3A-4212-B303-235493EF261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D3A-4212-B303-235493EF261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D3A-4212-B303-235493EF261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D3A-4212-B303-235493EF261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D3A-4212-B303-235493EF261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D3A-4212-B303-235493EF261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D3A-4212-B303-235493EF261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D3A-4212-B303-235493EF261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D3A-4212-B303-235493EF261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01'!$B$145:$B$164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01'!$D$145:$D$164</c:f>
              <c:numCache>
                <c:formatCode>0.00%</c:formatCode>
                <c:ptCount val="20"/>
                <c:pt idx="0">
                  <c:v>0</c:v>
                </c:pt>
                <c:pt idx="1">
                  <c:v>5.198966524883511E-3</c:v>
                </c:pt>
                <c:pt idx="2">
                  <c:v>0.32443559396613025</c:v>
                </c:pt>
                <c:pt idx="3">
                  <c:v>0</c:v>
                </c:pt>
                <c:pt idx="4">
                  <c:v>0</c:v>
                </c:pt>
                <c:pt idx="5">
                  <c:v>3.0334074216149757E-2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1.870635090767547E-2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D3A-4212-B303-235493EF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7-4E40-B749-D88B53729C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A7-4E40-B749-D88B53729C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A7-4E40-B749-D88B53729C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A7-4E40-B749-D88B53729C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A7-4E40-B749-D88B53729C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A7-4E40-B749-D88B53729C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A7-4E40-B749-D88B53729C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A7-4E40-B749-D88B53729C3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A7-4E40-B749-D88B53729C3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CA7-4E40-B749-D88B53729C3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CA7-4E40-B749-D88B53729C3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CA7-4E40-B749-D88B53729C3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CA7-4E40-B749-D88B53729C3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CA7-4E40-B749-D88B53729C3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CA7-4E40-B749-D88B53729C3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CA7-4E40-B749-D88B53729C3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CA7-4E40-B749-D88B53729C3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CA7-4E40-B749-D88B53729C3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CA7-4E40-B749-D88B53729C3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CA7-4E40-B749-D88B53729C3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01'!$B$5:$B$24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Fernity</c:v>
                </c:pt>
                <c:pt idx="4">
                  <c:v>Ikonka</c:v>
                </c:pt>
                <c:pt idx="5">
                  <c:v>Unimet</c:v>
                </c:pt>
                <c:pt idx="6">
                  <c:v>Kokiska</c:v>
                </c:pt>
                <c:pt idx="7">
                  <c:v>Beliani</c:v>
                </c:pt>
                <c:pt idx="8">
                  <c:v>Eurofirany</c:v>
                </c:pt>
                <c:pt idx="9">
                  <c:v>DUKA</c:v>
                </c:pt>
                <c:pt idx="10">
                  <c:v>Homla</c:v>
                </c:pt>
                <c:pt idx="11">
                  <c:v>Różnicówka</c:v>
                </c:pt>
                <c:pt idx="12">
                  <c:v>Detian</c:v>
                </c:pt>
                <c:pt idx="13">
                  <c:v>Barbecook</c:v>
                </c:pt>
                <c:pt idx="14">
                  <c:v>TWM</c:v>
                </c:pt>
                <c:pt idx="15">
                  <c:v>Rovicky</c:v>
                </c:pt>
                <c:pt idx="16">
                  <c:v>Chemex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01'!$D$5:$D$24</c:f>
              <c:numCache>
                <c:formatCode>0.00%</c:formatCode>
                <c:ptCount val="20"/>
                <c:pt idx="0">
                  <c:v>9.3692286715660128E-2</c:v>
                </c:pt>
                <c:pt idx="1">
                  <c:v>5.5422050712026417E-2</c:v>
                </c:pt>
                <c:pt idx="2">
                  <c:v>4.5476885641029911E-2</c:v>
                </c:pt>
                <c:pt idx="3">
                  <c:v>3.9051636139183103E-2</c:v>
                </c:pt>
                <c:pt idx="4">
                  <c:v>2.5220747756726735E-2</c:v>
                </c:pt>
                <c:pt idx="5">
                  <c:v>1.1610306221161153E-2</c:v>
                </c:pt>
                <c:pt idx="6">
                  <c:v>7.5895294546147679E-3</c:v>
                </c:pt>
                <c:pt idx="7">
                  <c:v>6.477753905169103E-3</c:v>
                </c:pt>
                <c:pt idx="8">
                  <c:v>6.8432173840555569E-3</c:v>
                </c:pt>
                <c:pt idx="9">
                  <c:v>4.0168931754742685E-3</c:v>
                </c:pt>
                <c:pt idx="10">
                  <c:v>3.8950129243265344E-3</c:v>
                </c:pt>
                <c:pt idx="11">
                  <c:v>3.7748346912517888E-3</c:v>
                </c:pt>
                <c:pt idx="12">
                  <c:v>2.8640545761080961E-3</c:v>
                </c:pt>
                <c:pt idx="13">
                  <c:v>1.0616175715783749E-3</c:v>
                </c:pt>
                <c:pt idx="14">
                  <c:v>7.3514956042330427E-4</c:v>
                </c:pt>
                <c:pt idx="15">
                  <c:v>6.0713939490451428E-4</c:v>
                </c:pt>
                <c:pt idx="16">
                  <c:v>2.8805203006865927E-4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CA7-4E40-B749-D88B5372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01'!$S$143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06-459B-93E6-F97F591F99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6-459B-93E6-F97F591F99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06-459B-93E6-F97F591F99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06-459B-93E6-F97F591F99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06-459B-93E6-F97F591F99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06-459B-93E6-F97F591F99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06-459B-93E6-F97F591F99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06-459B-93E6-F97F591F99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06-459B-93E6-F97F591F999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06-459B-93E6-F97F591F999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06-459B-93E6-F97F591F99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06-459B-93E6-F97F591F999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06-459B-93E6-F97F591F999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C06-459B-93E6-F97F591F999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C06-459B-93E6-F97F591F999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C06-459B-93E6-F97F591F999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C06-459B-93E6-F97F591F999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C06-459B-93E6-F97F591F999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C06-459B-93E6-F97F591F999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C06-459B-93E6-F97F591F999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01'!$Q$145:$Q$164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01'!$S$145:$S$164</c:f>
              <c:numCache>
                <c:formatCode>0.00%</c:formatCode>
                <c:ptCount val="20"/>
                <c:pt idx="0">
                  <c:v>1.6050450927725671E-2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2.7341654980799282E-2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0.47111886692083288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7.4954499707823008E-4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C06-459B-93E6-F97F591F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01'!$D$57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5-40B5-A99F-D443F04563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5-40B5-A99F-D443F04563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5-40B5-A99F-D443F04563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5-40B5-A99F-D443F04563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F5-40B5-A99F-D443F04563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F5-40B5-A99F-D443F04563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F5-40B5-A99F-D443F04563A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F5-40B5-A99F-D443F04563A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F5-40B5-A99F-D443F04563A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F5-40B5-A99F-D443F04563A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CF5-40B5-A99F-D443F04563A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F5-40B5-A99F-D443F04563A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CF5-40B5-A99F-D443F04563A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CF5-40B5-A99F-D443F04563A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CF5-40B5-A99F-D443F04563A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CF5-40B5-A99F-D443F04563A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CF5-40B5-A99F-D443F04563A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CF5-40B5-A99F-D443F04563A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CF5-40B5-A99F-D443F04563A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CF5-40B5-A99F-D443F04563A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01'!$B$87:$B$106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01'!$D$87:$D$106</c:f>
              <c:numCache>
                <c:formatCode>0.00%</c:formatCode>
                <c:ptCount val="20"/>
                <c:pt idx="0">
                  <c:v>0.10023147137179544</c:v>
                </c:pt>
                <c:pt idx="1">
                  <c:v>6.4080447220159861E-2</c:v>
                </c:pt>
                <c:pt idx="2">
                  <c:v>0</c:v>
                </c:pt>
                <c:pt idx="3">
                  <c:v>1.2174083941127662E-2</c:v>
                </c:pt>
                <c:pt idx="4">
                  <c:v>0</c:v>
                </c:pt>
                <c:pt idx="5">
                  <c:v>3.7122767174739054E-3</c:v>
                </c:pt>
                <c:pt idx="6">
                  <c:v>0</c:v>
                </c:pt>
                <c:pt idx="7">
                  <c:v>3.668602873738918E-2</c:v>
                </c:pt>
                <c:pt idx="8">
                  <c:v>2.121456959427E-2</c:v>
                </c:pt>
                <c:pt idx="9">
                  <c:v>1.3811853081189677E-2</c:v>
                </c:pt>
                <c:pt idx="10">
                  <c:v>0</c:v>
                </c:pt>
                <c:pt idx="11">
                  <c:v>0</c:v>
                </c:pt>
                <c:pt idx="12">
                  <c:v>2.8278813818404167E-2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CF5-40B5-A99F-D443F045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10.2022'!$D$42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A-4D6D-8AB0-01A554C3B1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0A-4D6D-8AB0-01A554C3B1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0A-4D6D-8AB0-01A554C3B1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0A-4D6D-8AB0-01A554C3B1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0A-4D6D-8AB0-01A554C3B1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0A-4D6D-8AB0-01A554C3B1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0A-4D6D-8AB0-01A554C3B1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0A-4D6D-8AB0-01A554C3B1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0A-4D6D-8AB0-01A554C3B1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0A-4D6D-8AB0-01A554C3B1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B0A-4D6D-8AB0-01A554C3B1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B0A-4D6D-8AB0-01A554C3B13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B0A-4D6D-8AB0-01A554C3B13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B0A-4D6D-8AB0-01A554C3B13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B0A-4D6D-8AB0-01A554C3B13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B0A-4D6D-8AB0-01A554C3B13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B0A-4D6D-8AB0-01A554C3B13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B0A-4D6D-8AB0-01A554C3B13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B0A-4D6D-8AB0-01A554C3B13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B0A-4D6D-8AB0-01A554C3B13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10.2022'!$B$44:$B$63</c:f>
              <c:strCache>
                <c:ptCount val="20"/>
                <c:pt idx="0">
                  <c:v>Stema</c:v>
                </c:pt>
                <c:pt idx="1">
                  <c:v>Kinghoff</c:v>
                </c:pt>
                <c:pt idx="2">
                  <c:v>AW narzędzia</c:v>
                </c:pt>
                <c:pt idx="3">
                  <c:v>Fernity</c:v>
                </c:pt>
                <c:pt idx="4">
                  <c:v>Unimet</c:v>
                </c:pt>
                <c:pt idx="5">
                  <c:v>Ikonka</c:v>
                </c:pt>
                <c:pt idx="6">
                  <c:v>Kokiska</c:v>
                </c:pt>
                <c:pt idx="7">
                  <c:v>Beliani</c:v>
                </c:pt>
                <c:pt idx="8">
                  <c:v>Różnicówka</c:v>
                </c:pt>
                <c:pt idx="9">
                  <c:v>Eurofirany</c:v>
                </c:pt>
                <c:pt idx="10">
                  <c:v>Detian</c:v>
                </c:pt>
                <c:pt idx="11">
                  <c:v>DUKA</c:v>
                </c:pt>
                <c:pt idx="12">
                  <c:v>Barbecook</c:v>
                </c:pt>
                <c:pt idx="13">
                  <c:v>rovicky</c:v>
                </c:pt>
                <c:pt idx="14">
                  <c:v>Homla</c:v>
                </c:pt>
                <c:pt idx="15">
                  <c:v>TWM</c:v>
                </c:pt>
                <c:pt idx="16">
                  <c:v>Candellux</c:v>
                </c:pt>
                <c:pt idx="17">
                  <c:v>Chemex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10.2022'!$D$44:$D$63</c:f>
              <c:numCache>
                <c:formatCode>0.00%</c:formatCode>
                <c:ptCount val="20"/>
                <c:pt idx="0">
                  <c:v>3.2036122585118405E-2</c:v>
                </c:pt>
                <c:pt idx="1">
                  <c:v>6.8690764118889164E-2</c:v>
                </c:pt>
                <c:pt idx="2">
                  <c:v>6.7975517170142177E-2</c:v>
                </c:pt>
                <c:pt idx="3">
                  <c:v>1.7116289520514635E-2</c:v>
                </c:pt>
                <c:pt idx="4">
                  <c:v>1.2589039062718024E-3</c:v>
                </c:pt>
                <c:pt idx="5">
                  <c:v>2.201890738055249E-2</c:v>
                </c:pt>
                <c:pt idx="6">
                  <c:v>2.5499952323405604E-2</c:v>
                </c:pt>
                <c:pt idx="7">
                  <c:v>1.1847257916128277E-2</c:v>
                </c:pt>
                <c:pt idx="8">
                  <c:v>1.6541719568951306E-2</c:v>
                </c:pt>
                <c:pt idx="9">
                  <c:v>8.8503967287386093E-3</c:v>
                </c:pt>
                <c:pt idx="10">
                  <c:v>4.7382496147803073E-5</c:v>
                </c:pt>
                <c:pt idx="11">
                  <c:v>7.6570113774849765E-3</c:v>
                </c:pt>
                <c:pt idx="12">
                  <c:v>3.7905996918242459E-4</c:v>
                </c:pt>
                <c:pt idx="13">
                  <c:v>3.506304714937427E-3</c:v>
                </c:pt>
                <c:pt idx="14">
                  <c:v>1.716292043224078E-2</c:v>
                </c:pt>
                <c:pt idx="15">
                  <c:v>1.9516686775362334E-3</c:v>
                </c:pt>
                <c:pt idx="16">
                  <c:v>1.0685569820918347E-3</c:v>
                </c:pt>
                <c:pt idx="17">
                  <c:v>0</c:v>
                </c:pt>
                <c:pt idx="18">
                  <c:v>6.9578744774282542E-3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B0A-4D6D-8AB0-01A554C3B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10.2022'!$S$42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C-4869-B880-35EEC1295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7C-4869-B880-35EEC12958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7C-4869-B880-35EEC12958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C-4869-B880-35EEC12958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7C-4869-B880-35EEC12958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7C-4869-B880-35EEC1295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7C-4869-B880-35EEC1295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17C-4869-B880-35EEC12958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17C-4869-B880-35EEC12958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17C-4869-B880-35EEC12958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17C-4869-B880-35EEC129581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17C-4869-B880-35EEC129581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17C-4869-B880-35EEC129581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17C-4869-B880-35EEC129581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17C-4869-B880-35EEC129581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17C-4869-B880-35EEC129581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17C-4869-B880-35EEC129581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17C-4869-B880-35EEC129581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7C-4869-B880-35EEC129581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17C-4869-B880-35EEC129581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10.2022'!$Q$44:$Q$63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Stema</c:v>
                </c:pt>
                <c:pt idx="3">
                  <c:v>Ikonka</c:v>
                </c:pt>
                <c:pt idx="4">
                  <c:v>Fernity</c:v>
                </c:pt>
                <c:pt idx="5">
                  <c:v>Unimet</c:v>
                </c:pt>
                <c:pt idx="6">
                  <c:v>Różnicówka</c:v>
                </c:pt>
                <c:pt idx="7">
                  <c:v>Eurofirany</c:v>
                </c:pt>
                <c:pt idx="8">
                  <c:v>Kokiska</c:v>
                </c:pt>
                <c:pt idx="9">
                  <c:v>Detian</c:v>
                </c:pt>
                <c:pt idx="10">
                  <c:v>Homla</c:v>
                </c:pt>
                <c:pt idx="11">
                  <c:v>Beliani</c:v>
                </c:pt>
                <c:pt idx="12">
                  <c:v>rovicky</c:v>
                </c:pt>
                <c:pt idx="13">
                  <c:v>TWM</c:v>
                </c:pt>
                <c:pt idx="14">
                  <c:v>DUKA</c:v>
                </c:pt>
                <c:pt idx="15">
                  <c:v>Chemex</c:v>
                </c:pt>
                <c:pt idx="16">
                  <c:v>Barbecook</c:v>
                </c:pt>
                <c:pt idx="17">
                  <c:v>Kinghome</c:v>
                </c:pt>
                <c:pt idx="18">
                  <c:v>Candellux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10.2022'!$S$44:$S$63</c:f>
              <c:numCache>
                <c:formatCode>0.00%</c:formatCode>
                <c:ptCount val="20"/>
                <c:pt idx="0">
                  <c:v>7.8644972911078304E-2</c:v>
                </c:pt>
                <c:pt idx="1">
                  <c:v>6.401615297325447E-2</c:v>
                </c:pt>
                <c:pt idx="2">
                  <c:v>1.2165371302963458E-2</c:v>
                </c:pt>
                <c:pt idx="3">
                  <c:v>7.8385153672150987E-2</c:v>
                </c:pt>
                <c:pt idx="4">
                  <c:v>5.7979916960201276E-3</c:v>
                </c:pt>
                <c:pt idx="5">
                  <c:v>1.4114989269731185E-3</c:v>
                </c:pt>
                <c:pt idx="6">
                  <c:v>2.5211963250278647E-3</c:v>
                </c:pt>
                <c:pt idx="7">
                  <c:v>3.6168145992850984E-3</c:v>
                </c:pt>
                <c:pt idx="8">
                  <c:v>9.7104268081157578E-3</c:v>
                </c:pt>
                <c:pt idx="9">
                  <c:v>3.4957964498145387E-3</c:v>
                </c:pt>
                <c:pt idx="10">
                  <c:v>8.4042345570417461E-3</c:v>
                </c:pt>
                <c:pt idx="11">
                  <c:v>4.6659780992467023E-3</c:v>
                </c:pt>
                <c:pt idx="12">
                  <c:v>4.7665126985911436E-4</c:v>
                </c:pt>
                <c:pt idx="13">
                  <c:v>1.6693708162750075E-3</c:v>
                </c:pt>
                <c:pt idx="14">
                  <c:v>3.710313060642218E-3</c:v>
                </c:pt>
                <c:pt idx="15">
                  <c:v>1.4140754203237086E-4</c:v>
                </c:pt>
                <c:pt idx="16">
                  <c:v>0</c:v>
                </c:pt>
                <c:pt idx="17">
                  <c:v>1.12499029845396E-2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17C-4869-B880-35EEC129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10.2022'!$N$69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6-41BB-81C0-1EE7BFC246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06-41BB-81C0-1EE7BFC246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06-41BB-81C0-1EE7BFC246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06-41BB-81C0-1EE7BFC246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06-41BB-81C0-1EE7BFC246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06-41BB-81C0-1EE7BFC246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06-41BB-81C0-1EE7BFC246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106-41BB-81C0-1EE7BFC246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106-41BB-81C0-1EE7BFC246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06-41BB-81C0-1EE7BFC246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106-41BB-81C0-1EE7BFC2465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106-41BB-81C0-1EE7BFC2465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106-41BB-81C0-1EE7BFC2465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106-41BB-81C0-1EE7BFC2465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106-41BB-81C0-1EE7BFC2465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106-41BB-81C0-1EE7BFC2465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106-41BB-81C0-1EE7BFC2465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106-41BB-81C0-1EE7BFC2465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106-41BB-81C0-1EE7BFC2465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106-41BB-81C0-1EE7BFC2465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10.2022'!$L$71:$L$90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10.2022'!$N$71:$N$90</c:f>
              <c:numCache>
                <c:formatCode>0.00%</c:formatCode>
                <c:ptCount val="20"/>
                <c:pt idx="0">
                  <c:v>8.8042647579637978E-2</c:v>
                </c:pt>
                <c:pt idx="1">
                  <c:v>0.10678670618278062</c:v>
                </c:pt>
                <c:pt idx="2">
                  <c:v>0.38869130831888737</c:v>
                </c:pt>
                <c:pt idx="3">
                  <c:v>5.818188596245967E-2</c:v>
                </c:pt>
                <c:pt idx="4">
                  <c:v>2.8723741355850055E-3</c:v>
                </c:pt>
                <c:pt idx="5">
                  <c:v>3.2336110645119188E-2</c:v>
                </c:pt>
                <c:pt idx="6">
                  <c:v>2.703125873734831E-2</c:v>
                </c:pt>
                <c:pt idx="7">
                  <c:v>6.5611660981565335E-3</c:v>
                </c:pt>
                <c:pt idx="8">
                  <c:v>4.0354899438945727E-2</c:v>
                </c:pt>
                <c:pt idx="9">
                  <c:v>4.4530186955954428E-3</c:v>
                </c:pt>
                <c:pt idx="10">
                  <c:v>1.443083748066133E-2</c:v>
                </c:pt>
                <c:pt idx="11">
                  <c:v>8.6488098566608862E-4</c:v>
                </c:pt>
                <c:pt idx="12">
                  <c:v>2.4380696751104395E-3</c:v>
                </c:pt>
                <c:pt idx="13">
                  <c:v>2.9208372942645708E-2</c:v>
                </c:pt>
                <c:pt idx="14">
                  <c:v>2.721392756621744E-3</c:v>
                </c:pt>
                <c:pt idx="15">
                  <c:v>1.0811012320826108E-4</c:v>
                </c:pt>
                <c:pt idx="16">
                  <c:v>2.9350034483401354E-2</c:v>
                </c:pt>
                <c:pt idx="17">
                  <c:v>0</c:v>
                </c:pt>
                <c:pt idx="18">
                  <c:v>1.2796137859046762E-2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106-41BB-81C0-1EE7BFC24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10.2022'!$AC$69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C-4A41-96AC-C60DE35A6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FC-4A41-96AC-C60DE35A6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FC-4A41-96AC-C60DE35A6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FC-4A41-96AC-C60DE35A67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FC-4A41-96AC-C60DE35A67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FC-4A41-96AC-C60DE35A67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2FC-4A41-96AC-C60DE35A67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2FC-4A41-96AC-C60DE35A67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2FC-4A41-96AC-C60DE35A67B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2FC-4A41-96AC-C60DE35A67B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2FC-4A41-96AC-C60DE35A67B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2FC-4A41-96AC-C60DE35A67B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2FC-4A41-96AC-C60DE35A67B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2FC-4A41-96AC-C60DE35A67B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2FC-4A41-96AC-C60DE35A67B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2FC-4A41-96AC-C60DE35A67B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2FC-4A41-96AC-C60DE35A67B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2FC-4A41-96AC-C60DE35A67B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2FC-4A41-96AC-C60DE35A67B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2FC-4A41-96AC-C60DE35A67B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10.2022'!$AA$71:$AA$90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10.2022'!$AC$71:$AC$90</c:f>
              <c:numCache>
                <c:formatCode>0.00%</c:formatCode>
                <c:ptCount val="20"/>
                <c:pt idx="0">
                  <c:v>7.709245086855944E-2</c:v>
                </c:pt>
                <c:pt idx="1">
                  <c:v>8.667435321391205E-2</c:v>
                </c:pt>
                <c:pt idx="2">
                  <c:v>6.3119454814912018E-2</c:v>
                </c:pt>
                <c:pt idx="3">
                  <c:v>1.5488119642541444E-2</c:v>
                </c:pt>
                <c:pt idx="4">
                  <c:v>8.4487168722442718E-3</c:v>
                </c:pt>
                <c:pt idx="5">
                  <c:v>3.9982333228889156E-3</c:v>
                </c:pt>
                <c:pt idx="6">
                  <c:v>6.5158164703730105E-4</c:v>
                </c:pt>
                <c:pt idx="7">
                  <c:v>4.1248633862995205E-3</c:v>
                </c:pt>
                <c:pt idx="8">
                  <c:v>5.6693405747980982E-4</c:v>
                </c:pt>
                <c:pt idx="9">
                  <c:v>3.3490409223310628E-3</c:v>
                </c:pt>
                <c:pt idx="10">
                  <c:v>1.1045145153550072E-3</c:v>
                </c:pt>
                <c:pt idx="11">
                  <c:v>2.662644540878987E-3</c:v>
                </c:pt>
                <c:pt idx="12">
                  <c:v>2.3489706102203804E-3</c:v>
                </c:pt>
                <c:pt idx="13">
                  <c:v>6.9025330791175187E-3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2.6588900106970011E-3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2FC-4A41-96AC-C60DE35A6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10.2022'!$AC$97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5-4C3D-9929-6C56F7AA6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A5-4C3D-9929-6C56F7AA6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A5-4C3D-9929-6C56F7AA6C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A5-4C3D-9929-6C56F7AA6C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A5-4C3D-9929-6C56F7AA6C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A5-4C3D-9929-6C56F7AA6C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A5-4C3D-9929-6C56F7AA6C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A5-4C3D-9929-6C56F7AA6C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7A5-4C3D-9929-6C56F7AA6C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7A5-4C3D-9929-6C56F7AA6C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A5-4C3D-9929-6C56F7AA6C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7A5-4C3D-9929-6C56F7AA6C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7A5-4C3D-9929-6C56F7AA6C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7A5-4C3D-9929-6C56F7AA6C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7A5-4C3D-9929-6C56F7AA6C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7A5-4C3D-9929-6C56F7AA6C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7A5-4C3D-9929-6C56F7AA6C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7A5-4C3D-9929-6C56F7AA6C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7A5-4C3D-9929-6C56F7AA6C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7A5-4C3D-9929-6C56F7AA6CD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10.2022'!$AA$99:$AA$118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10.2022'!$AC$99:$AC$118</c:f>
              <c:numCache>
                <c:formatCode>0.00%</c:formatCode>
                <c:ptCount val="20"/>
                <c:pt idx="0">
                  <c:v>0.1066867645884053</c:v>
                </c:pt>
                <c:pt idx="1">
                  <c:v>0.10171123834751111</c:v>
                </c:pt>
                <c:pt idx="2">
                  <c:v>8.1417499833666931E-2</c:v>
                </c:pt>
                <c:pt idx="3">
                  <c:v>0</c:v>
                </c:pt>
                <c:pt idx="4">
                  <c:v>1.5509578666830427E-2</c:v>
                </c:pt>
                <c:pt idx="5">
                  <c:v>1.2343132405295323E-2</c:v>
                </c:pt>
                <c:pt idx="6">
                  <c:v>4.4192285842647389E-3</c:v>
                </c:pt>
                <c:pt idx="7">
                  <c:v>2.7948394269066046E-3</c:v>
                </c:pt>
                <c:pt idx="8">
                  <c:v>0</c:v>
                </c:pt>
                <c:pt idx="9">
                  <c:v>2.7236333268580268E-3</c:v>
                </c:pt>
                <c:pt idx="10">
                  <c:v>0</c:v>
                </c:pt>
                <c:pt idx="11">
                  <c:v>0</c:v>
                </c:pt>
                <c:pt idx="12">
                  <c:v>4.6197182597140108E-3</c:v>
                </c:pt>
                <c:pt idx="13">
                  <c:v>1.490877719767057E-3</c:v>
                </c:pt>
                <c:pt idx="14">
                  <c:v>6.2305337542503875E-4</c:v>
                </c:pt>
                <c:pt idx="15">
                  <c:v>1.5402769516757564E-2</c:v>
                </c:pt>
                <c:pt idx="16">
                  <c:v>0</c:v>
                </c:pt>
                <c:pt idx="17">
                  <c:v>0</c:v>
                </c:pt>
                <c:pt idx="18">
                  <c:v>4.2222992138178962E-2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7A5-4C3D-9929-6C56F7AA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10.2022'!$N$127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4-4762-99D6-A542A2AE7B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4-4762-99D6-A542A2AE7B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4-4762-99D6-A542A2AE7B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4-4762-99D6-A542A2AE7B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B4-4762-99D6-A542A2AE7B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B4-4762-99D6-A542A2AE7B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B4-4762-99D6-A542A2AE7B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B4-4762-99D6-A542A2AE7BC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B4-4762-99D6-A542A2AE7BC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B4-4762-99D6-A542A2AE7BC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B4-4762-99D6-A542A2AE7BC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B4-4762-99D6-A542A2AE7BC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B4-4762-99D6-A542A2AE7BC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AB4-4762-99D6-A542A2AE7BC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B4-4762-99D6-A542A2AE7BC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B4-4762-99D6-A542A2AE7BC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AB4-4762-99D6-A542A2AE7BC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AB4-4762-99D6-A542A2AE7BC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AB4-4762-99D6-A542A2AE7BC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AB4-4762-99D6-A542A2AE7BC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10.2022'!$L$129:$L$148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10.2022'!$N$129:$N$148</c:f>
              <c:numCache>
                <c:formatCode>0.00%</c:formatCode>
                <c:ptCount val="20"/>
                <c:pt idx="0">
                  <c:v>5.5555555555555546E-2</c:v>
                </c:pt>
                <c:pt idx="1">
                  <c:v>6.6038995726495728E-2</c:v>
                </c:pt>
                <c:pt idx="2">
                  <c:v>3.6525106837606847E-2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8.2131410256410242E-3</c:v>
                </c:pt>
                <c:pt idx="7">
                  <c:v>0</c:v>
                </c:pt>
                <c:pt idx="8">
                  <c:v>8.7473290598290582E-3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2.203525641025641E-3</c:v>
                </c:pt>
                <c:pt idx="14">
                  <c:v>0</c:v>
                </c:pt>
                <c:pt idx="15">
                  <c:v>8.0128205128205121E-3</c:v>
                </c:pt>
                <c:pt idx="16">
                  <c:v>0</c:v>
                </c:pt>
                <c:pt idx="17">
                  <c:v>0</c:v>
                </c:pt>
                <c:pt idx="18">
                  <c:v>4.674145299145299E-3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AB4-4762-99D6-A542A2AE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10.2022'!$AC$127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E-469A-922C-679D681241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FE-469A-922C-679D681241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FE-469A-922C-679D681241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E-469A-922C-679D681241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FE-469A-922C-679D681241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FE-469A-922C-679D681241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FE-469A-922C-679D681241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FE-469A-922C-679D681241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FE-469A-922C-679D6812419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FE-469A-922C-679D6812419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9FE-469A-922C-679D681241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9FE-469A-922C-679D6812419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9FE-469A-922C-679D6812419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9FE-469A-922C-679D6812419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9FE-469A-922C-679D6812419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9FE-469A-922C-679D6812419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9FE-469A-922C-679D6812419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9FE-469A-922C-679D6812419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9FE-469A-922C-679D6812419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9FE-469A-922C-679D6812419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10.2022'!$AA$129:$AA$148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10.2022'!$AC$129:$AC$148</c:f>
              <c:numCache>
                <c:formatCode>0.00%</c:formatCode>
                <c:ptCount val="20"/>
                <c:pt idx="0">
                  <c:v>4.7679360568152702E-2</c:v>
                </c:pt>
                <c:pt idx="1">
                  <c:v>7.7229995805191938E-3</c:v>
                </c:pt>
                <c:pt idx="2">
                  <c:v>4.800453949785876E-2</c:v>
                </c:pt>
                <c:pt idx="3">
                  <c:v>0</c:v>
                </c:pt>
                <c:pt idx="4">
                  <c:v>2.6949203799390666E-2</c:v>
                </c:pt>
                <c:pt idx="5">
                  <c:v>3.9427945226861143E-3</c:v>
                </c:pt>
                <c:pt idx="6">
                  <c:v>0</c:v>
                </c:pt>
                <c:pt idx="7">
                  <c:v>3.9427945226861143E-3</c:v>
                </c:pt>
                <c:pt idx="8">
                  <c:v>9.7553678911821374E-4</c:v>
                </c:pt>
                <c:pt idx="9">
                  <c:v>7.2352311859600858E-3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9FE-469A-922C-679D6812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10.2022'!$D$155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0-4256-A550-205854EE72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40-4256-A550-205854EE72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40-4256-A550-205854EE72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40-4256-A550-205854EE72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40-4256-A550-205854EE72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40-4256-A550-205854EE72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40-4256-A550-205854EE72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40-4256-A550-205854EE72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40-4256-A550-205854EE72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740-4256-A550-205854EE72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740-4256-A550-205854EE72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740-4256-A550-205854EE72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740-4256-A550-205854EE726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740-4256-A550-205854EE726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740-4256-A550-205854EE726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740-4256-A550-205854EE726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740-4256-A550-205854EE726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740-4256-A550-205854EE726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740-4256-A550-205854EE726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740-4256-A550-205854EE726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10.2022'!$B$157:$B$176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10.2022'!$D$157:$D$176</c:f>
              <c:numCache>
                <c:formatCode>0.00%</c:formatCode>
                <c:ptCount val="20"/>
                <c:pt idx="0">
                  <c:v>2.7872178260955501E-2</c:v>
                </c:pt>
                <c:pt idx="1">
                  <c:v>2.2289493605733754E-3</c:v>
                </c:pt>
                <c:pt idx="2">
                  <c:v>0.33026344394158003</c:v>
                </c:pt>
                <c:pt idx="3">
                  <c:v>0</c:v>
                </c:pt>
                <c:pt idx="4">
                  <c:v>0</c:v>
                </c:pt>
                <c:pt idx="5">
                  <c:v>6.3036131492545415E-3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1.0873217119774669E-2</c:v>
                </c:pt>
                <c:pt idx="10">
                  <c:v>2.3423731522448092E-3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740-4256-A550-205854EE7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10.2022'!$D$3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9-41CE-8427-0713971BCB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9-41CE-8427-0713971BCB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9-41CE-8427-0713971BCB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9-41CE-8427-0713971BCB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9-41CE-8427-0713971BCB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19-41CE-8427-0713971BCB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19-41CE-8427-0713971BCB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19-41CE-8427-0713971BCB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19-41CE-8427-0713971BCBC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19-41CE-8427-0713971BCBC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19-41CE-8427-0713971BCBC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19-41CE-8427-0713971BCBC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319-41CE-8427-0713971BCBC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319-41CE-8427-0713971BCBC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319-41CE-8427-0713971BCBC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319-41CE-8427-0713971BCBC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319-41CE-8427-0713971BCBC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319-41CE-8427-0713971BCBC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319-41CE-8427-0713971BCBC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319-41CE-8427-0713971BCBC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319-41CE-8427-0713971BCBC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319-41CE-8427-0713971BCBC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10.2022'!$B$5:$B$26</c:f>
              <c:strCache>
                <c:ptCount val="22"/>
                <c:pt idx="0">
                  <c:v>Kinghoff</c:v>
                </c:pt>
                <c:pt idx="1">
                  <c:v>AW narzędzia</c:v>
                </c:pt>
                <c:pt idx="2">
                  <c:v>Różnicówka</c:v>
                </c:pt>
                <c:pt idx="3">
                  <c:v>Stema</c:v>
                </c:pt>
                <c:pt idx="4">
                  <c:v>Beliani</c:v>
                </c:pt>
                <c:pt idx="5">
                  <c:v>Fernity</c:v>
                </c:pt>
                <c:pt idx="6">
                  <c:v>Kokiska</c:v>
                </c:pt>
                <c:pt idx="7">
                  <c:v>Octopia</c:v>
                </c:pt>
                <c:pt idx="8">
                  <c:v>Unimet</c:v>
                </c:pt>
                <c:pt idx="9">
                  <c:v>Ikonka</c:v>
                </c:pt>
                <c:pt idx="10">
                  <c:v>Eurofirany</c:v>
                </c:pt>
                <c:pt idx="11">
                  <c:v>Duka</c:v>
                </c:pt>
                <c:pt idx="12">
                  <c:v>Andex</c:v>
                </c:pt>
                <c:pt idx="13">
                  <c:v>TWM</c:v>
                </c:pt>
                <c:pt idx="14">
                  <c:v>Detian</c:v>
                </c:pt>
                <c:pt idx="15">
                  <c:v>Rovicky</c:v>
                </c:pt>
                <c:pt idx="16">
                  <c:v>FLHF</c:v>
                </c:pt>
                <c:pt idx="17">
                  <c:v>Barbecook</c:v>
                </c:pt>
                <c:pt idx="18">
                  <c:v>Chemex</c:v>
                </c:pt>
                <c:pt idx="19">
                  <c:v>Candellux</c:v>
                </c:pt>
                <c:pt idx="20">
                  <c:v>Kinghome</c:v>
                </c:pt>
                <c:pt idx="21">
                  <c:v>Vivaldi</c:v>
                </c:pt>
              </c:strCache>
            </c:strRef>
          </c:cat>
          <c:val>
            <c:numRef>
              <c:f>'Sprzedaż per hurtownia 10.2022'!$D$5:$D$26</c:f>
              <c:numCache>
                <c:formatCode>0.00%</c:formatCode>
                <c:ptCount val="22"/>
                <c:pt idx="0">
                  <c:v>7.7412596576174997E-2</c:v>
                </c:pt>
                <c:pt idx="1">
                  <c:v>6.5544021227139759E-2</c:v>
                </c:pt>
                <c:pt idx="2">
                  <c:v>5.4906261683588479E-3</c:v>
                </c:pt>
                <c:pt idx="3">
                  <c:v>1.6467389321934058E-2</c:v>
                </c:pt>
                <c:pt idx="4">
                  <c:v>5.9526074775738645E-3</c:v>
                </c:pt>
                <c:pt idx="5">
                  <c:v>8.2360842750271411E-3</c:v>
                </c:pt>
                <c:pt idx="6">
                  <c:v>1.3129335041464648E-2</c:v>
                </c:pt>
                <c:pt idx="7">
                  <c:v>0</c:v>
                </c:pt>
                <c:pt idx="8">
                  <c:v>1.3948489255786731E-3</c:v>
                </c:pt>
                <c:pt idx="9">
                  <c:v>6.7411142916001837E-2</c:v>
                </c:pt>
                <c:pt idx="10">
                  <c:v>4.7543788767403939E-3</c:v>
                </c:pt>
                <c:pt idx="11">
                  <c:v>4.5788639525031509E-3</c:v>
                </c:pt>
                <c:pt idx="12">
                  <c:v>0</c:v>
                </c:pt>
                <c:pt idx="13">
                  <c:v>1.7467838789482412E-3</c:v>
                </c:pt>
                <c:pt idx="14">
                  <c:v>2.8102684169545775E-3</c:v>
                </c:pt>
                <c:pt idx="15">
                  <c:v>1.1175645554872583E-3</c:v>
                </c:pt>
                <c:pt idx="16">
                  <c:v>0</c:v>
                </c:pt>
                <c:pt idx="17">
                  <c:v>7.9539521082628461E-5</c:v>
                </c:pt>
                <c:pt idx="18">
                  <c:v>1.132752489900881E-4</c:v>
                </c:pt>
                <c:pt idx="19">
                  <c:v>2.2421916718982332E-4</c:v>
                </c:pt>
                <c:pt idx="20">
                  <c:v>1.0471789361843979E-2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319-41CE-8427-0713971BC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10.2022'!$S$155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5-4A76-90F3-42CA6F4A89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05-4A76-90F3-42CA6F4A89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05-4A76-90F3-42CA6F4A89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05-4A76-90F3-42CA6F4A89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05-4A76-90F3-42CA6F4A89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05-4A76-90F3-42CA6F4A89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05-4A76-90F3-42CA6F4A89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05-4A76-90F3-42CA6F4A89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05-4A76-90F3-42CA6F4A89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05-4A76-90F3-42CA6F4A89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05-4A76-90F3-42CA6F4A89D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05-4A76-90F3-42CA6F4A89D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05-4A76-90F3-42CA6F4A89D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705-4A76-90F3-42CA6F4A89D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705-4A76-90F3-42CA6F4A89D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705-4A76-90F3-42CA6F4A89D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705-4A76-90F3-42CA6F4A89D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705-4A76-90F3-42CA6F4A89D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705-4A76-90F3-42CA6F4A89D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705-4A76-90F3-42CA6F4A89D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10.2022'!$Q$157:$Q$176</c:f>
              <c:strCache>
                <c:ptCount val="20"/>
                <c:pt idx="0">
                  <c:v>Kinghoff</c:v>
                </c:pt>
                <c:pt idx="1">
                  <c:v>Ikonka</c:v>
                </c:pt>
                <c:pt idx="2">
                  <c:v>AW narzędzia</c:v>
                </c:pt>
                <c:pt idx="3">
                  <c:v>Kokiska</c:v>
                </c:pt>
                <c:pt idx="4">
                  <c:v>Stema</c:v>
                </c:pt>
                <c:pt idx="5">
                  <c:v>Fernity</c:v>
                </c:pt>
                <c:pt idx="6">
                  <c:v>Unimet</c:v>
                </c:pt>
                <c:pt idx="7">
                  <c:v>DUKA</c:v>
                </c:pt>
                <c:pt idx="8">
                  <c:v>rovicky</c:v>
                </c:pt>
                <c:pt idx="9">
                  <c:v>Eurofirany</c:v>
                </c:pt>
                <c:pt idx="10">
                  <c:v>Homla</c:v>
                </c:pt>
                <c:pt idx="11">
                  <c:v>TWM</c:v>
                </c:pt>
                <c:pt idx="12">
                  <c:v>Różnicówka</c:v>
                </c:pt>
                <c:pt idx="13">
                  <c:v>Beliani</c:v>
                </c:pt>
                <c:pt idx="14">
                  <c:v>Chemex</c:v>
                </c:pt>
                <c:pt idx="15">
                  <c:v>Detian</c:v>
                </c:pt>
                <c:pt idx="16">
                  <c:v>Barbecook</c:v>
                </c:pt>
                <c:pt idx="17">
                  <c:v>Candellux</c:v>
                </c:pt>
                <c:pt idx="18">
                  <c:v>Kinghome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10.2022'!$S$157:$S$176</c:f>
              <c:numCache>
                <c:formatCode>0.00%</c:formatCode>
                <c:ptCount val="20"/>
                <c:pt idx="0">
                  <c:v>8.8576320522746367E-3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0.39340842310176294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705-4A76-90F3-42CA6F4A8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'Sprzedaż per hurtownia 10.2022'!$N$69</c:f>
              <c:strCache>
                <c:ptCount val="1"/>
                <c:pt idx="0">
                  <c:v>Udział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B-436C-8AE5-213B1BB8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B-436C-8AE5-213B1BB8D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DB-436C-8AE5-213B1BB8D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DB-436C-8AE5-213B1BB8D3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DB-436C-8AE5-213B1BB8D3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DB-436C-8AE5-213B1BB8D3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DB-436C-8AE5-213B1BB8D3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DB-436C-8AE5-213B1BB8D3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DB-436C-8AE5-213B1BB8D3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DB-436C-8AE5-213B1BB8D3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DB-436C-8AE5-213B1BB8D3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8DB-436C-8AE5-213B1BB8D3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8DB-436C-8AE5-213B1BB8D3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8DB-436C-8AE5-213B1BB8D3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8DB-436C-8AE5-213B1BB8D3E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8DB-436C-8AE5-213B1BB8D3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8DB-436C-8AE5-213B1BB8D3E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8DB-436C-8AE5-213B1BB8D3E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8DB-436C-8AE5-213B1BB8D3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8DB-436C-8AE5-213B1BB8D3E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'Sprzedaż per hurtownia 10.2022'!$L$99:$L$118</c:f>
              <c:strCache>
                <c:ptCount val="20"/>
                <c:pt idx="0">
                  <c:v>Kinghoff</c:v>
                </c:pt>
                <c:pt idx="1">
                  <c:v>AW narzędzia</c:v>
                </c:pt>
                <c:pt idx="2">
                  <c:v>Kokiska</c:v>
                </c:pt>
                <c:pt idx="3">
                  <c:v>Ikonka</c:v>
                </c:pt>
                <c:pt idx="4">
                  <c:v>Stema</c:v>
                </c:pt>
                <c:pt idx="5">
                  <c:v>Fernity</c:v>
                </c:pt>
                <c:pt idx="6">
                  <c:v>DUKA</c:v>
                </c:pt>
                <c:pt idx="7">
                  <c:v>Eurofirany</c:v>
                </c:pt>
                <c:pt idx="8">
                  <c:v>Homla</c:v>
                </c:pt>
                <c:pt idx="9">
                  <c:v>Unimet</c:v>
                </c:pt>
                <c:pt idx="10">
                  <c:v>rovicky</c:v>
                </c:pt>
                <c:pt idx="11">
                  <c:v>TWM</c:v>
                </c:pt>
                <c:pt idx="12">
                  <c:v>Beliani</c:v>
                </c:pt>
                <c:pt idx="13">
                  <c:v>Detian</c:v>
                </c:pt>
                <c:pt idx="14">
                  <c:v>Barbecook</c:v>
                </c:pt>
                <c:pt idx="15">
                  <c:v>Candellux</c:v>
                </c:pt>
                <c:pt idx="16">
                  <c:v>Chemex</c:v>
                </c:pt>
                <c:pt idx="17">
                  <c:v>Kinghome</c:v>
                </c:pt>
                <c:pt idx="18">
                  <c:v>Różnicówka</c:v>
                </c:pt>
                <c:pt idx="19">
                  <c:v>Vivaldi</c:v>
                </c:pt>
              </c:strCache>
            </c:strRef>
          </c:cat>
          <c:val>
            <c:numRef>
              <c:f>'Sprzedaż per hurtownia 10.2022'!$N$99:$N$118</c:f>
              <c:numCache>
                <c:formatCode>0.00%</c:formatCode>
                <c:ptCount val="20"/>
                <c:pt idx="0">
                  <c:v>5.1514209842363989E-2</c:v>
                </c:pt>
                <c:pt idx="1">
                  <c:v>3.8928753036894748E-2</c:v>
                </c:pt>
                <c:pt idx="2">
                  <c:v>1.8291993897960341E-2</c:v>
                </c:pt>
                <c:pt idx="3">
                  <c:v>1.5869540652014239E-2</c:v>
                </c:pt>
                <c:pt idx="4">
                  <c:v>0</c:v>
                </c:pt>
                <c:pt idx="5">
                  <c:v>2.0975761342448729E-3</c:v>
                </c:pt>
                <c:pt idx="6">
                  <c:v>0</c:v>
                </c:pt>
                <c:pt idx="7">
                  <c:v>0</c:v>
                </c:pt>
                <c:pt idx="8">
                  <c:v>1.3701339058703885E-2</c:v>
                </c:pt>
                <c:pt idx="9">
                  <c:v>1.5184473699079045E-2</c:v>
                </c:pt>
                <c:pt idx="10">
                  <c:v>0</c:v>
                </c:pt>
                <c:pt idx="11">
                  <c:v>0</c:v>
                </c:pt>
                <c:pt idx="12">
                  <c:v>1.5749477371602923E-2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8DB-436C-8AE5-213B1BB8D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5" Type="http://schemas.openxmlformats.org/officeDocument/2006/relationships/chart" Target="../charts/chart70.xml"/><Relationship Id="rId10" Type="http://schemas.openxmlformats.org/officeDocument/2006/relationships/chart" Target="../charts/chart75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40</xdr:row>
      <xdr:rowOff>158752</xdr:rowOff>
    </xdr:from>
    <xdr:to>
      <xdr:col>13</xdr:col>
      <xdr:colOff>346528</xdr:colOff>
      <xdr:row>64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A057645-0B2A-421F-A8B0-9D8A7F891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40</xdr:row>
      <xdr:rowOff>228601</xdr:rowOff>
    </xdr:from>
    <xdr:to>
      <xdr:col>30</xdr:col>
      <xdr:colOff>108856</xdr:colOff>
      <xdr:row>62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1017CF9-70F6-4738-ACA9-F16184B07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873125</xdr:colOff>
      <xdr:row>68</xdr:row>
      <xdr:rowOff>133351</xdr:rowOff>
    </xdr:from>
    <xdr:to>
      <xdr:col>24</xdr:col>
      <xdr:colOff>46264</xdr:colOff>
      <xdr:row>88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FC48CE3D-5037-44AB-9CB0-E7D6A1608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413656</xdr:colOff>
      <xdr:row>67</xdr:row>
      <xdr:rowOff>228601</xdr:rowOff>
    </xdr:from>
    <xdr:to>
      <xdr:col>39</xdr:col>
      <xdr:colOff>337456</xdr:colOff>
      <xdr:row>87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7C6176C4-0900-4309-9933-85A7E696E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95</xdr:row>
      <xdr:rowOff>228601</xdr:rowOff>
    </xdr:from>
    <xdr:to>
      <xdr:col>38</xdr:col>
      <xdr:colOff>12700</xdr:colOff>
      <xdr:row>113</xdr:row>
      <xdr:rowOff>228600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18DC3F9F-C27F-49DD-9B0C-66B28007E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647700</xdr:colOff>
      <xdr:row>124</xdr:row>
      <xdr:rowOff>6351</xdr:rowOff>
    </xdr:from>
    <xdr:to>
      <xdr:col>24</xdr:col>
      <xdr:colOff>172357</xdr:colOff>
      <xdr:row>149</xdr:row>
      <xdr:rowOff>196850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A2D91FDA-9902-40F9-9F28-F10D102EB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125</xdr:row>
      <xdr:rowOff>228601</xdr:rowOff>
    </xdr:from>
    <xdr:to>
      <xdr:col>39</xdr:col>
      <xdr:colOff>326572</xdr:colOff>
      <xdr:row>143</xdr:row>
      <xdr:rowOff>228600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81A6C237-4A43-4F91-B7DE-522DA949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789668</xdr:colOff>
      <xdr:row>153</xdr:row>
      <xdr:rowOff>150133</xdr:rowOff>
    </xdr:from>
    <xdr:to>
      <xdr:col>13</xdr:col>
      <xdr:colOff>517525</xdr:colOff>
      <xdr:row>167</xdr:row>
      <xdr:rowOff>153760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C3483834-0BE6-4DAF-8480-3DE11CDC5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874940</xdr:colOff>
      <xdr:row>1</xdr:row>
      <xdr:rowOff>38100</xdr:rowOff>
    </xdr:from>
    <xdr:to>
      <xdr:col>17</xdr:col>
      <xdr:colOff>1253218</xdr:colOff>
      <xdr:row>26</xdr:row>
      <xdr:rowOff>38098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AE04A0B4-0FE1-41F1-8DF4-1071C02E9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43543</xdr:colOff>
      <xdr:row>153</xdr:row>
      <xdr:rowOff>261257</xdr:rowOff>
    </xdr:from>
    <xdr:to>
      <xdr:col>30</xdr:col>
      <xdr:colOff>359228</xdr:colOff>
      <xdr:row>170</xdr:row>
      <xdr:rowOff>87085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AC10DD62-9EFB-4838-AF38-49464F1DD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666750</xdr:colOff>
      <xdr:row>95</xdr:row>
      <xdr:rowOff>180976</xdr:rowOff>
    </xdr:from>
    <xdr:to>
      <xdr:col>23</xdr:col>
      <xdr:colOff>427264</xdr:colOff>
      <xdr:row>115</xdr:row>
      <xdr:rowOff>180975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C466DC6E-C3B6-40E7-A907-C8AC5B56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40</xdr:row>
      <xdr:rowOff>158752</xdr:rowOff>
    </xdr:from>
    <xdr:to>
      <xdr:col>13</xdr:col>
      <xdr:colOff>346528</xdr:colOff>
      <xdr:row>64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77AB91E-595A-4047-9DE3-1691C1A51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40</xdr:row>
      <xdr:rowOff>228601</xdr:rowOff>
    </xdr:from>
    <xdr:to>
      <xdr:col>30</xdr:col>
      <xdr:colOff>108856</xdr:colOff>
      <xdr:row>62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137EC77-9856-4C7E-AF1A-CBE5456AC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873125</xdr:colOff>
      <xdr:row>68</xdr:row>
      <xdr:rowOff>133351</xdr:rowOff>
    </xdr:from>
    <xdr:to>
      <xdr:col>24</xdr:col>
      <xdr:colOff>46264</xdr:colOff>
      <xdr:row>88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CFF3A26-C55F-4121-9E4E-9493BCF59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413656</xdr:colOff>
      <xdr:row>67</xdr:row>
      <xdr:rowOff>228601</xdr:rowOff>
    </xdr:from>
    <xdr:to>
      <xdr:col>39</xdr:col>
      <xdr:colOff>337456</xdr:colOff>
      <xdr:row>87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E87A2652-3343-4BB4-B22E-B2E25D940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95</xdr:row>
      <xdr:rowOff>228601</xdr:rowOff>
    </xdr:from>
    <xdr:to>
      <xdr:col>38</xdr:col>
      <xdr:colOff>12700</xdr:colOff>
      <xdr:row>113</xdr:row>
      <xdr:rowOff>228600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D4A90F2-C4A7-4BA9-BC56-18545AD7A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647700</xdr:colOff>
      <xdr:row>124</xdr:row>
      <xdr:rowOff>6351</xdr:rowOff>
    </xdr:from>
    <xdr:to>
      <xdr:col>24</xdr:col>
      <xdr:colOff>172357</xdr:colOff>
      <xdr:row>149</xdr:row>
      <xdr:rowOff>196850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3D357314-CC84-4FFD-AA2E-FF90A8AD2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125</xdr:row>
      <xdr:rowOff>228601</xdr:rowOff>
    </xdr:from>
    <xdr:to>
      <xdr:col>39</xdr:col>
      <xdr:colOff>326572</xdr:colOff>
      <xdr:row>143</xdr:row>
      <xdr:rowOff>228600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A3119909-548C-46C1-8F04-7113BEF04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789668</xdr:colOff>
      <xdr:row>153</xdr:row>
      <xdr:rowOff>150133</xdr:rowOff>
    </xdr:from>
    <xdr:to>
      <xdr:col>13</xdr:col>
      <xdr:colOff>517525</xdr:colOff>
      <xdr:row>167</xdr:row>
      <xdr:rowOff>153760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8900C93E-503F-4588-8950-8935481E5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874940</xdr:colOff>
      <xdr:row>1</xdr:row>
      <xdr:rowOff>38100</xdr:rowOff>
    </xdr:from>
    <xdr:to>
      <xdr:col>17</xdr:col>
      <xdr:colOff>1253218</xdr:colOff>
      <xdr:row>26</xdr:row>
      <xdr:rowOff>38098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94892ABE-01BC-4EFC-9D30-6F1B7A8F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43543</xdr:colOff>
      <xdr:row>153</xdr:row>
      <xdr:rowOff>261257</xdr:rowOff>
    </xdr:from>
    <xdr:to>
      <xdr:col>30</xdr:col>
      <xdr:colOff>359228</xdr:colOff>
      <xdr:row>170</xdr:row>
      <xdr:rowOff>87085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9EBE7121-00A7-40DD-B582-0BB77DD0E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666750</xdr:colOff>
      <xdr:row>95</xdr:row>
      <xdr:rowOff>180976</xdr:rowOff>
    </xdr:from>
    <xdr:to>
      <xdr:col>23</xdr:col>
      <xdr:colOff>427264</xdr:colOff>
      <xdr:row>115</xdr:row>
      <xdr:rowOff>180975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A5DD01C1-3F54-40A7-B5B6-8D8C114AF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28</xdr:row>
      <xdr:rowOff>158752</xdr:rowOff>
    </xdr:from>
    <xdr:to>
      <xdr:col>13</xdr:col>
      <xdr:colOff>346528</xdr:colOff>
      <xdr:row>52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EC22A55-9462-41E9-9973-383090E50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28</xdr:row>
      <xdr:rowOff>228601</xdr:rowOff>
    </xdr:from>
    <xdr:to>
      <xdr:col>30</xdr:col>
      <xdr:colOff>108856</xdr:colOff>
      <xdr:row>50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226CC41-3A06-4A8A-BB4D-8EFF0FA94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873125</xdr:colOff>
      <xdr:row>56</xdr:row>
      <xdr:rowOff>133351</xdr:rowOff>
    </xdr:from>
    <xdr:to>
      <xdr:col>24</xdr:col>
      <xdr:colOff>46264</xdr:colOff>
      <xdr:row>76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1A3E6A9-1B9B-423B-9B48-681EF68E7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413656</xdr:colOff>
      <xdr:row>55</xdr:row>
      <xdr:rowOff>228601</xdr:rowOff>
    </xdr:from>
    <xdr:to>
      <xdr:col>39</xdr:col>
      <xdr:colOff>337456</xdr:colOff>
      <xdr:row>75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DBB92630-D001-465E-8583-C65BA013C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83</xdr:row>
      <xdr:rowOff>228601</xdr:rowOff>
    </xdr:from>
    <xdr:to>
      <xdr:col>38</xdr:col>
      <xdr:colOff>12700</xdr:colOff>
      <xdr:row>101</xdr:row>
      <xdr:rowOff>228600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E382EFC3-DEE7-4EF1-A5AB-91C75342C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647700</xdr:colOff>
      <xdr:row>112</xdr:row>
      <xdr:rowOff>6351</xdr:rowOff>
    </xdr:from>
    <xdr:to>
      <xdr:col>24</xdr:col>
      <xdr:colOff>172357</xdr:colOff>
      <xdr:row>137</xdr:row>
      <xdr:rowOff>196850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C9AD4AF0-A6C7-4DD4-9732-6D4E4490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113</xdr:row>
      <xdr:rowOff>228601</xdr:rowOff>
    </xdr:from>
    <xdr:to>
      <xdr:col>39</xdr:col>
      <xdr:colOff>326572</xdr:colOff>
      <xdr:row>131</xdr:row>
      <xdr:rowOff>228600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A959D513-4994-43FD-A9C1-ABB64C14B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789668</xdr:colOff>
      <xdr:row>141</xdr:row>
      <xdr:rowOff>150133</xdr:rowOff>
    </xdr:from>
    <xdr:to>
      <xdr:col>13</xdr:col>
      <xdr:colOff>517525</xdr:colOff>
      <xdr:row>155</xdr:row>
      <xdr:rowOff>153760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4CD5971C-2D27-4F43-BC0F-192B81409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287565</xdr:colOff>
      <xdr:row>1</xdr:row>
      <xdr:rowOff>228600</xdr:rowOff>
    </xdr:from>
    <xdr:to>
      <xdr:col>16</xdr:col>
      <xdr:colOff>1348468</xdr:colOff>
      <xdr:row>24</xdr:row>
      <xdr:rowOff>228598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CEA94F4E-D4A5-4719-8BB5-BCFF82EB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43543</xdr:colOff>
      <xdr:row>141</xdr:row>
      <xdr:rowOff>261257</xdr:rowOff>
    </xdr:from>
    <xdr:to>
      <xdr:col>30</xdr:col>
      <xdr:colOff>359228</xdr:colOff>
      <xdr:row>158</xdr:row>
      <xdr:rowOff>87085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3C050CF4-B341-4590-9A46-A9DA88E54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666750</xdr:colOff>
      <xdr:row>83</xdr:row>
      <xdr:rowOff>180976</xdr:rowOff>
    </xdr:from>
    <xdr:to>
      <xdr:col>23</xdr:col>
      <xdr:colOff>427264</xdr:colOff>
      <xdr:row>103</xdr:row>
      <xdr:rowOff>180975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ECB6BA45-898D-47D7-9B9F-A4CB6728A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28</xdr:row>
      <xdr:rowOff>158752</xdr:rowOff>
    </xdr:from>
    <xdr:to>
      <xdr:col>13</xdr:col>
      <xdr:colOff>346528</xdr:colOff>
      <xdr:row>52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4B7CB13-698E-49C8-8FEC-56CC1534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28</xdr:row>
      <xdr:rowOff>228601</xdr:rowOff>
    </xdr:from>
    <xdr:to>
      <xdr:col>30</xdr:col>
      <xdr:colOff>108856</xdr:colOff>
      <xdr:row>50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C9C914F-F1E0-4C58-A224-EC55F71CD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873125</xdr:colOff>
      <xdr:row>56</xdr:row>
      <xdr:rowOff>133351</xdr:rowOff>
    </xdr:from>
    <xdr:to>
      <xdr:col>14</xdr:col>
      <xdr:colOff>46264</xdr:colOff>
      <xdr:row>76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B50CB83-1D05-49C5-B6E1-F27EDB7D0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413656</xdr:colOff>
      <xdr:row>55</xdr:row>
      <xdr:rowOff>228601</xdr:rowOff>
    </xdr:from>
    <xdr:to>
      <xdr:col>29</xdr:col>
      <xdr:colOff>337456</xdr:colOff>
      <xdr:row>75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2839946F-E2FD-40EB-8F94-13ABCDBE9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83</xdr:row>
      <xdr:rowOff>228601</xdr:rowOff>
    </xdr:from>
    <xdr:to>
      <xdr:col>28</xdr:col>
      <xdr:colOff>12700</xdr:colOff>
      <xdr:row>101</xdr:row>
      <xdr:rowOff>228600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8238A28A-5BBB-4800-9227-04C0F0512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647700</xdr:colOff>
      <xdr:row>112</xdr:row>
      <xdr:rowOff>6351</xdr:rowOff>
    </xdr:from>
    <xdr:to>
      <xdr:col>14</xdr:col>
      <xdr:colOff>172357</xdr:colOff>
      <xdr:row>137</xdr:row>
      <xdr:rowOff>196850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4DA735C0-0463-4791-AC32-D043948D8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789668</xdr:colOff>
      <xdr:row>141</xdr:row>
      <xdr:rowOff>150133</xdr:rowOff>
    </xdr:from>
    <xdr:to>
      <xdr:col>13</xdr:col>
      <xdr:colOff>517525</xdr:colOff>
      <xdr:row>155</xdr:row>
      <xdr:rowOff>153760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E624CED5-33BD-4B5C-A5C2-C67A1EAF2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287565</xdr:colOff>
      <xdr:row>1</xdr:row>
      <xdr:rowOff>228600</xdr:rowOff>
    </xdr:from>
    <xdr:to>
      <xdr:col>16</xdr:col>
      <xdr:colOff>1348468</xdr:colOff>
      <xdr:row>24</xdr:row>
      <xdr:rowOff>228598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D5BE4115-264B-4064-A52B-3BA08FCA1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43543</xdr:colOff>
      <xdr:row>141</xdr:row>
      <xdr:rowOff>261257</xdr:rowOff>
    </xdr:from>
    <xdr:to>
      <xdr:col>30</xdr:col>
      <xdr:colOff>359228</xdr:colOff>
      <xdr:row>158</xdr:row>
      <xdr:rowOff>87085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B9CE40B8-A401-4B9C-A229-C886CE316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666750</xdr:colOff>
      <xdr:row>83</xdr:row>
      <xdr:rowOff>180976</xdr:rowOff>
    </xdr:from>
    <xdr:to>
      <xdr:col>13</xdr:col>
      <xdr:colOff>427264</xdr:colOff>
      <xdr:row>103</xdr:row>
      <xdr:rowOff>180975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5E00562E-6349-4F9C-8E08-4B59F64BA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28</xdr:row>
      <xdr:rowOff>158752</xdr:rowOff>
    </xdr:from>
    <xdr:to>
      <xdr:col>13</xdr:col>
      <xdr:colOff>346528</xdr:colOff>
      <xdr:row>52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CC1E910-E0B5-4E38-AF0E-7E0F58626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28</xdr:row>
      <xdr:rowOff>228601</xdr:rowOff>
    </xdr:from>
    <xdr:to>
      <xdr:col>30</xdr:col>
      <xdr:colOff>108856</xdr:colOff>
      <xdr:row>50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945DD30-FFDB-4C33-B9C1-FA4FF5857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873125</xdr:colOff>
      <xdr:row>56</xdr:row>
      <xdr:rowOff>133351</xdr:rowOff>
    </xdr:from>
    <xdr:to>
      <xdr:col>14</xdr:col>
      <xdr:colOff>46264</xdr:colOff>
      <xdr:row>76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6A30E644-A152-4AA6-8AE6-6A9D08C8C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413656</xdr:colOff>
      <xdr:row>55</xdr:row>
      <xdr:rowOff>228601</xdr:rowOff>
    </xdr:from>
    <xdr:to>
      <xdr:col>29</xdr:col>
      <xdr:colOff>337456</xdr:colOff>
      <xdr:row>75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D267C72-FF3B-4616-9883-476E1DC1F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83</xdr:row>
      <xdr:rowOff>228601</xdr:rowOff>
    </xdr:from>
    <xdr:to>
      <xdr:col>28</xdr:col>
      <xdr:colOff>12700</xdr:colOff>
      <xdr:row>101</xdr:row>
      <xdr:rowOff>228600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8C302214-F962-454A-BE0F-9F12F712B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647700</xdr:colOff>
      <xdr:row>112</xdr:row>
      <xdr:rowOff>6351</xdr:rowOff>
    </xdr:from>
    <xdr:to>
      <xdr:col>14</xdr:col>
      <xdr:colOff>172357</xdr:colOff>
      <xdr:row>137</xdr:row>
      <xdr:rowOff>196850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E80B172E-ECE4-4B7D-86E2-7D382253C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113</xdr:row>
      <xdr:rowOff>228601</xdr:rowOff>
    </xdr:from>
    <xdr:to>
      <xdr:col>29</xdr:col>
      <xdr:colOff>326572</xdr:colOff>
      <xdr:row>131</xdr:row>
      <xdr:rowOff>228600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6081871-B6F7-4F10-874B-3EA9D691B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789668</xdr:colOff>
      <xdr:row>141</xdr:row>
      <xdr:rowOff>150133</xdr:rowOff>
    </xdr:from>
    <xdr:to>
      <xdr:col>13</xdr:col>
      <xdr:colOff>517525</xdr:colOff>
      <xdr:row>155</xdr:row>
      <xdr:rowOff>153760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95AF0D90-1EAF-4B63-B2CC-DDC28AC3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287565</xdr:colOff>
      <xdr:row>1</xdr:row>
      <xdr:rowOff>228600</xdr:rowOff>
    </xdr:from>
    <xdr:to>
      <xdr:col>16</xdr:col>
      <xdr:colOff>1348468</xdr:colOff>
      <xdr:row>24</xdr:row>
      <xdr:rowOff>228598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E149B5E4-BF5C-4E4C-AAD3-9C0748694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43543</xdr:colOff>
      <xdr:row>141</xdr:row>
      <xdr:rowOff>261257</xdr:rowOff>
    </xdr:from>
    <xdr:to>
      <xdr:col>30</xdr:col>
      <xdr:colOff>359228</xdr:colOff>
      <xdr:row>158</xdr:row>
      <xdr:rowOff>87085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8101A0A5-736D-4881-A711-BA97A3AE2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666750</xdr:colOff>
      <xdr:row>83</xdr:row>
      <xdr:rowOff>180976</xdr:rowOff>
    </xdr:from>
    <xdr:to>
      <xdr:col>13</xdr:col>
      <xdr:colOff>427264</xdr:colOff>
      <xdr:row>103</xdr:row>
      <xdr:rowOff>180975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84DE6F5D-1F57-4F83-9990-FAE4E83C3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28</xdr:row>
      <xdr:rowOff>158752</xdr:rowOff>
    </xdr:from>
    <xdr:to>
      <xdr:col>13</xdr:col>
      <xdr:colOff>346528</xdr:colOff>
      <xdr:row>52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965D9AD-5BE7-4394-A69F-393B2C536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28</xdr:row>
      <xdr:rowOff>228601</xdr:rowOff>
    </xdr:from>
    <xdr:to>
      <xdr:col>30</xdr:col>
      <xdr:colOff>108856</xdr:colOff>
      <xdr:row>50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990B7D7-1541-426F-BB0D-B1482C85A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873125</xdr:colOff>
      <xdr:row>56</xdr:row>
      <xdr:rowOff>133351</xdr:rowOff>
    </xdr:from>
    <xdr:to>
      <xdr:col>14</xdr:col>
      <xdr:colOff>46264</xdr:colOff>
      <xdr:row>76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E168FE81-23F6-4E13-9346-DA3D3D056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413656</xdr:colOff>
      <xdr:row>55</xdr:row>
      <xdr:rowOff>228601</xdr:rowOff>
    </xdr:from>
    <xdr:to>
      <xdr:col>29</xdr:col>
      <xdr:colOff>337456</xdr:colOff>
      <xdr:row>75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0FE4B69-E5DA-4E75-A525-ABDCC567B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83</xdr:row>
      <xdr:rowOff>228601</xdr:rowOff>
    </xdr:from>
    <xdr:to>
      <xdr:col>28</xdr:col>
      <xdr:colOff>12700</xdr:colOff>
      <xdr:row>101</xdr:row>
      <xdr:rowOff>228600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DB247C0F-CB45-4D50-920B-C16A750B7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647700</xdr:colOff>
      <xdr:row>112</xdr:row>
      <xdr:rowOff>6351</xdr:rowOff>
    </xdr:from>
    <xdr:to>
      <xdr:col>14</xdr:col>
      <xdr:colOff>172357</xdr:colOff>
      <xdr:row>137</xdr:row>
      <xdr:rowOff>196850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CDAEAEB8-9D35-485F-AD08-A68FF981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113</xdr:row>
      <xdr:rowOff>228601</xdr:rowOff>
    </xdr:from>
    <xdr:to>
      <xdr:col>29</xdr:col>
      <xdr:colOff>326572</xdr:colOff>
      <xdr:row>131</xdr:row>
      <xdr:rowOff>228600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FEB91512-BD8D-46FF-BCB7-93F228174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789668</xdr:colOff>
      <xdr:row>141</xdr:row>
      <xdr:rowOff>150133</xdr:rowOff>
    </xdr:from>
    <xdr:to>
      <xdr:col>13</xdr:col>
      <xdr:colOff>517525</xdr:colOff>
      <xdr:row>155</xdr:row>
      <xdr:rowOff>153760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DCC04A16-F477-47E2-9692-61F47FFCD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287565</xdr:colOff>
      <xdr:row>1</xdr:row>
      <xdr:rowOff>228600</xdr:rowOff>
    </xdr:from>
    <xdr:to>
      <xdr:col>16</xdr:col>
      <xdr:colOff>1348468</xdr:colOff>
      <xdr:row>24</xdr:row>
      <xdr:rowOff>228598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D746C9D0-CE33-4376-A5E4-79CF72751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43543</xdr:colOff>
      <xdr:row>141</xdr:row>
      <xdr:rowOff>261257</xdr:rowOff>
    </xdr:from>
    <xdr:to>
      <xdr:col>30</xdr:col>
      <xdr:colOff>359228</xdr:colOff>
      <xdr:row>158</xdr:row>
      <xdr:rowOff>87085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767C12CD-9C23-4E52-B3FF-42F438AF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666750</xdr:colOff>
      <xdr:row>83</xdr:row>
      <xdr:rowOff>180976</xdr:rowOff>
    </xdr:from>
    <xdr:to>
      <xdr:col>13</xdr:col>
      <xdr:colOff>427264</xdr:colOff>
      <xdr:row>103</xdr:row>
      <xdr:rowOff>180975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E2819CC3-61A2-4DBE-BCFA-8A5C8EEFB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419553</xdr:colOff>
      <xdr:row>40</xdr:row>
      <xdr:rowOff>158752</xdr:rowOff>
    </xdr:from>
    <xdr:to>
      <xdr:col>13</xdr:col>
      <xdr:colOff>346528</xdr:colOff>
      <xdr:row>64</xdr:row>
      <xdr:rowOff>155575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30B3CCD-9577-4A3C-BB41-110BF7E79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413655</xdr:colOff>
      <xdr:row>40</xdr:row>
      <xdr:rowOff>228601</xdr:rowOff>
    </xdr:from>
    <xdr:to>
      <xdr:col>30</xdr:col>
      <xdr:colOff>108856</xdr:colOff>
      <xdr:row>62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6BC1BA7-FF8C-4570-8FCB-0E9630279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873125</xdr:colOff>
      <xdr:row>68</xdr:row>
      <xdr:rowOff>133351</xdr:rowOff>
    </xdr:from>
    <xdr:to>
      <xdr:col>24</xdr:col>
      <xdr:colOff>46264</xdr:colOff>
      <xdr:row>88</xdr:row>
      <xdr:rowOff>212725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F7E88F1-F801-4B62-BC14-D2E60DB0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413656</xdr:colOff>
      <xdr:row>67</xdr:row>
      <xdr:rowOff>228601</xdr:rowOff>
    </xdr:from>
    <xdr:to>
      <xdr:col>39</xdr:col>
      <xdr:colOff>337456</xdr:colOff>
      <xdr:row>87</xdr:row>
      <xdr:rowOff>228600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F0CDEB3-BA0F-416A-BA92-64CED2FA1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95</xdr:row>
      <xdr:rowOff>228601</xdr:rowOff>
    </xdr:from>
    <xdr:to>
      <xdr:col>38</xdr:col>
      <xdr:colOff>12700</xdr:colOff>
      <xdr:row>113</xdr:row>
      <xdr:rowOff>228600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D1092BBB-185E-4C0B-AEC2-7C34250BD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647700</xdr:colOff>
      <xdr:row>124</xdr:row>
      <xdr:rowOff>6351</xdr:rowOff>
    </xdr:from>
    <xdr:to>
      <xdr:col>24</xdr:col>
      <xdr:colOff>172357</xdr:colOff>
      <xdr:row>149</xdr:row>
      <xdr:rowOff>196850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48BCBC32-4A55-4BE7-B7B8-066F7A01E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125</xdr:row>
      <xdr:rowOff>228601</xdr:rowOff>
    </xdr:from>
    <xdr:to>
      <xdr:col>39</xdr:col>
      <xdr:colOff>326572</xdr:colOff>
      <xdr:row>143</xdr:row>
      <xdr:rowOff>228600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A433FE75-4675-4DEB-BC5F-73125A35C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789668</xdr:colOff>
      <xdr:row>153</xdr:row>
      <xdr:rowOff>150133</xdr:rowOff>
    </xdr:from>
    <xdr:to>
      <xdr:col>13</xdr:col>
      <xdr:colOff>517525</xdr:colOff>
      <xdr:row>167</xdr:row>
      <xdr:rowOff>153760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C551D93D-245B-4BB9-84CC-F957CC745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874940</xdr:colOff>
      <xdr:row>1</xdr:row>
      <xdr:rowOff>38100</xdr:rowOff>
    </xdr:from>
    <xdr:to>
      <xdr:col>17</xdr:col>
      <xdr:colOff>1253218</xdr:colOff>
      <xdr:row>26</xdr:row>
      <xdr:rowOff>38098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7CC06818-7A20-4775-BE51-B13028AA7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43543</xdr:colOff>
      <xdr:row>153</xdr:row>
      <xdr:rowOff>261257</xdr:rowOff>
    </xdr:from>
    <xdr:to>
      <xdr:col>30</xdr:col>
      <xdr:colOff>359228</xdr:colOff>
      <xdr:row>170</xdr:row>
      <xdr:rowOff>87085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BF15AF07-CDBF-4098-B5FC-CEB00359B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666750</xdr:colOff>
      <xdr:row>95</xdr:row>
      <xdr:rowOff>180976</xdr:rowOff>
    </xdr:from>
    <xdr:to>
      <xdr:col>23</xdr:col>
      <xdr:colOff>427264</xdr:colOff>
      <xdr:row>115</xdr:row>
      <xdr:rowOff>180975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83A27D99-3ABA-4814-B4F8-44585860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0812-4641-48AC-849D-52ACB2708B58}">
  <dimension ref="A1:R2772"/>
  <sheetViews>
    <sheetView topLeftCell="D1" workbookViewId="0">
      <selection activeCell="M2" sqref="M2"/>
    </sheetView>
  </sheetViews>
  <sheetFormatPr defaultRowHeight="15" x14ac:dyDescent="0.25"/>
  <cols>
    <col min="1" max="1" width="16.7109375" bestFit="1" customWidth="1"/>
    <col min="2" max="2" width="18.42578125" bestFit="1" customWidth="1"/>
    <col min="3" max="3" width="30.7109375" bestFit="1" customWidth="1"/>
    <col min="4" max="4" width="16.85546875" bestFit="1" customWidth="1"/>
    <col min="5" max="5" width="15" bestFit="1" customWidth="1"/>
    <col min="6" max="6" width="21.85546875" bestFit="1" customWidth="1"/>
    <col min="7" max="7" width="18.5703125" bestFit="1" customWidth="1"/>
    <col min="8" max="8" width="18.42578125" bestFit="1" customWidth="1"/>
    <col min="9" max="9" width="30" bestFit="1" customWidth="1"/>
    <col min="11" max="11" width="20.7109375" bestFit="1" customWidth="1"/>
    <col min="12" max="12" width="17.85546875" customWidth="1"/>
    <col min="13" max="13" width="13.5703125" bestFit="1" customWidth="1"/>
    <col min="14" max="14" width="14.5703125" bestFit="1" customWidth="1"/>
    <col min="15" max="15" width="12.5703125" bestFit="1" customWidth="1"/>
    <col min="16" max="16" width="10.42578125" bestFit="1" customWidth="1"/>
    <col min="17" max="17" width="12" bestFit="1" customWidth="1"/>
    <col min="18" max="18" width="12.5703125" bestFit="1" customWidth="1"/>
  </cols>
  <sheetData>
    <row r="1" spans="1:18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s="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105</v>
      </c>
      <c r="O1" t="s">
        <v>0</v>
      </c>
      <c r="P1" t="s">
        <v>226</v>
      </c>
      <c r="Q1" t="s">
        <v>18</v>
      </c>
      <c r="R1" t="s">
        <v>0</v>
      </c>
    </row>
    <row r="2" spans="1:18" x14ac:dyDescent="0.25">
      <c r="A2">
        <v>562245654</v>
      </c>
      <c r="B2" t="s">
        <v>107</v>
      </c>
      <c r="C2" t="s">
        <v>111</v>
      </c>
      <c r="D2">
        <v>1</v>
      </c>
      <c r="E2">
        <v>229</v>
      </c>
      <c r="F2">
        <v>2238</v>
      </c>
      <c r="G2" s="1">
        <v>45119</v>
      </c>
      <c r="H2" t="s">
        <v>108</v>
      </c>
      <c r="I2" t="s">
        <v>1267</v>
      </c>
      <c r="J2" t="s">
        <v>109</v>
      </c>
      <c r="K2">
        <v>419.10112359550567</v>
      </c>
      <c r="L2" t="s">
        <v>1268</v>
      </c>
      <c r="M2" t="s">
        <v>108</v>
      </c>
      <c r="N2" t="s">
        <v>22</v>
      </c>
      <c r="O2" t="s">
        <v>225</v>
      </c>
      <c r="P2" t="str">
        <f>_xlfn.IFNA(VLOOKUP(C2,Statusy!A:B,2,0),"Do wyrzucenia")</f>
        <v>Greatstore</v>
      </c>
      <c r="Q2" t="str">
        <f t="shared" ref="Q2:Q34" si="0">IF(P2="alza","Alza",IF(P2="Extra","Extrastore","Mall"))</f>
        <v>Mall</v>
      </c>
      <c r="R2" t="str">
        <f t="shared" ref="R2:R34" si="1">IF(AND(LEN(I2)&lt;=7,ISERROR(FIND("_",I2))),"Vida",IFERROR(LEFT(I2,FIND("_",I2)-1),"Kinghoff"))</f>
        <v>Vida</v>
      </c>
    </row>
    <row r="3" spans="1:18" x14ac:dyDescent="0.25">
      <c r="A3">
        <v>562245272</v>
      </c>
      <c r="B3" t="s">
        <v>107</v>
      </c>
      <c r="C3" t="s">
        <v>153</v>
      </c>
      <c r="D3">
        <v>1</v>
      </c>
      <c r="E3">
        <v>0</v>
      </c>
      <c r="F3">
        <v>1469.65</v>
      </c>
      <c r="G3" s="1">
        <v>45119</v>
      </c>
      <c r="H3" t="s">
        <v>108</v>
      </c>
      <c r="I3" t="s">
        <v>1269</v>
      </c>
      <c r="J3" t="s">
        <v>109</v>
      </c>
      <c r="K3">
        <v>275.21535580524346</v>
      </c>
      <c r="L3" t="s">
        <v>1270</v>
      </c>
      <c r="M3" t="s">
        <v>108</v>
      </c>
      <c r="N3" t="s">
        <v>22</v>
      </c>
      <c r="O3" t="s">
        <v>1102</v>
      </c>
      <c r="P3" t="str">
        <f>_xlfn.IFNA(VLOOKUP(C3,Statusy!A:B,2,0),"Do wyrzucenia")</f>
        <v>Alza</v>
      </c>
      <c r="Q3" t="str">
        <f t="shared" si="0"/>
        <v>Alza</v>
      </c>
      <c r="R3" t="str">
        <f t="shared" si="1"/>
        <v>Vida</v>
      </c>
    </row>
    <row r="4" spans="1:18" x14ac:dyDescent="0.25">
      <c r="A4">
        <v>562245270</v>
      </c>
      <c r="B4" t="s">
        <v>107</v>
      </c>
      <c r="C4" t="s">
        <v>153</v>
      </c>
      <c r="D4">
        <v>1</v>
      </c>
      <c r="E4">
        <v>0</v>
      </c>
      <c r="F4">
        <v>804.95</v>
      </c>
      <c r="G4" s="1">
        <v>45119</v>
      </c>
      <c r="H4" t="s">
        <v>108</v>
      </c>
      <c r="I4" t="s">
        <v>196</v>
      </c>
      <c r="J4" t="s">
        <v>109</v>
      </c>
      <c r="K4">
        <v>150.73970037453185</v>
      </c>
      <c r="L4" t="s">
        <v>1271</v>
      </c>
      <c r="M4" t="s">
        <v>108</v>
      </c>
      <c r="N4" t="s">
        <v>22</v>
      </c>
      <c r="O4" t="s">
        <v>1102</v>
      </c>
      <c r="P4" t="str">
        <f>_xlfn.IFNA(VLOOKUP(C4,Statusy!A:B,2,0),"Do wyrzucenia")</f>
        <v>Alza</v>
      </c>
      <c r="Q4" t="str">
        <f t="shared" si="0"/>
        <v>Alza</v>
      </c>
      <c r="R4" t="str">
        <f t="shared" si="1"/>
        <v>ikonka</v>
      </c>
    </row>
    <row r="5" spans="1:18" x14ac:dyDescent="0.25">
      <c r="A5">
        <v>562245268</v>
      </c>
      <c r="B5" t="s">
        <v>107</v>
      </c>
      <c r="C5" t="s">
        <v>153</v>
      </c>
      <c r="D5">
        <v>1</v>
      </c>
      <c r="E5">
        <v>0</v>
      </c>
      <c r="F5">
        <v>1461.15</v>
      </c>
      <c r="G5" s="1">
        <v>45119</v>
      </c>
      <c r="H5" t="s">
        <v>108</v>
      </c>
      <c r="I5" t="s">
        <v>1272</v>
      </c>
      <c r="J5" t="s">
        <v>109</v>
      </c>
      <c r="K5">
        <v>273.62359550561803</v>
      </c>
      <c r="L5" t="s">
        <v>1273</v>
      </c>
      <c r="M5" t="s">
        <v>108</v>
      </c>
      <c r="N5" t="s">
        <v>22</v>
      </c>
      <c r="O5" t="s">
        <v>1102</v>
      </c>
      <c r="P5" t="str">
        <f>_xlfn.IFNA(VLOOKUP(C5,Statusy!A:B,2,0),"Do wyrzucenia")</f>
        <v>Alza</v>
      </c>
      <c r="Q5" t="str">
        <f t="shared" si="0"/>
        <v>Alza</v>
      </c>
      <c r="R5" t="str">
        <f t="shared" si="1"/>
        <v>Vida</v>
      </c>
    </row>
    <row r="6" spans="1:18" x14ac:dyDescent="0.25">
      <c r="A6">
        <v>562237872</v>
      </c>
      <c r="B6" t="s">
        <v>107</v>
      </c>
      <c r="C6" t="s">
        <v>111</v>
      </c>
      <c r="D6">
        <v>1</v>
      </c>
      <c r="E6">
        <v>329</v>
      </c>
      <c r="F6">
        <v>3041</v>
      </c>
      <c r="G6" s="1">
        <v>45119</v>
      </c>
      <c r="H6" t="s">
        <v>108</v>
      </c>
      <c r="I6" t="s">
        <v>1275</v>
      </c>
      <c r="J6" t="s">
        <v>109</v>
      </c>
      <c r="K6">
        <v>569.47565543071164</v>
      </c>
      <c r="L6" t="s">
        <v>1276</v>
      </c>
      <c r="M6" t="s">
        <v>108</v>
      </c>
      <c r="N6" t="s">
        <v>22</v>
      </c>
      <c r="O6" t="s">
        <v>225</v>
      </c>
      <c r="P6" t="str">
        <f>_xlfn.IFNA(VLOOKUP(C6,Statusy!A:B,2,0),"Do wyrzucenia")</f>
        <v>Greatstore</v>
      </c>
      <c r="Q6" t="str">
        <f t="shared" si="0"/>
        <v>Mall</v>
      </c>
      <c r="R6" t="str">
        <f t="shared" si="1"/>
        <v>Vida</v>
      </c>
    </row>
    <row r="7" spans="1:18" x14ac:dyDescent="0.25">
      <c r="A7">
        <v>562237870</v>
      </c>
      <c r="B7" t="s">
        <v>107</v>
      </c>
      <c r="C7" t="s">
        <v>111</v>
      </c>
      <c r="D7">
        <v>1</v>
      </c>
      <c r="E7">
        <v>4.7</v>
      </c>
      <c r="F7">
        <v>35.700000000000003</v>
      </c>
      <c r="G7" s="1">
        <v>45119</v>
      </c>
      <c r="H7" t="s">
        <v>108</v>
      </c>
      <c r="I7" t="s">
        <v>257</v>
      </c>
      <c r="J7" t="s">
        <v>110</v>
      </c>
      <c r="K7">
        <v>159.57900000000001</v>
      </c>
      <c r="L7" t="s">
        <v>191</v>
      </c>
      <c r="M7" t="s">
        <v>108</v>
      </c>
      <c r="N7" t="s">
        <v>106</v>
      </c>
      <c r="O7" t="s">
        <v>225</v>
      </c>
      <c r="P7" t="str">
        <f>_xlfn.IFNA(VLOOKUP(C7,Statusy!A:B,2,0),"Do wyrzucenia")</f>
        <v>Greatstore</v>
      </c>
      <c r="Q7" t="str">
        <f t="shared" si="0"/>
        <v>Mall</v>
      </c>
      <c r="R7" t="str">
        <f t="shared" si="1"/>
        <v>Vida</v>
      </c>
    </row>
    <row r="8" spans="1:18" x14ac:dyDescent="0.25">
      <c r="A8">
        <v>562236948</v>
      </c>
      <c r="B8" t="s">
        <v>107</v>
      </c>
      <c r="C8" t="s">
        <v>153</v>
      </c>
      <c r="D8">
        <v>1</v>
      </c>
      <c r="E8">
        <v>0</v>
      </c>
      <c r="F8">
        <v>934.14</v>
      </c>
      <c r="G8" s="1">
        <v>45119</v>
      </c>
      <c r="H8" t="s">
        <v>108</v>
      </c>
      <c r="I8" t="s">
        <v>1277</v>
      </c>
      <c r="J8" t="s">
        <v>109</v>
      </c>
      <c r="K8">
        <v>174.93258426966293</v>
      </c>
      <c r="L8" t="s">
        <v>1278</v>
      </c>
      <c r="M8" t="s">
        <v>108</v>
      </c>
      <c r="N8" t="s">
        <v>22</v>
      </c>
      <c r="O8" t="s">
        <v>1102</v>
      </c>
      <c r="P8" t="str">
        <f>_xlfn.IFNA(VLOOKUP(C8,Statusy!A:B,2,0),"Do wyrzucenia")</f>
        <v>Alza</v>
      </c>
      <c r="Q8" t="str">
        <f t="shared" si="0"/>
        <v>Alza</v>
      </c>
      <c r="R8" t="str">
        <f t="shared" si="1"/>
        <v>Vida</v>
      </c>
    </row>
    <row r="9" spans="1:18" x14ac:dyDescent="0.25">
      <c r="A9">
        <v>562236942</v>
      </c>
      <c r="B9" t="s">
        <v>107</v>
      </c>
      <c r="C9" t="s">
        <v>153</v>
      </c>
      <c r="D9">
        <v>1</v>
      </c>
      <c r="E9">
        <v>0</v>
      </c>
      <c r="F9">
        <v>509.16</v>
      </c>
      <c r="G9" s="1">
        <v>45119</v>
      </c>
      <c r="H9" t="s">
        <v>108</v>
      </c>
      <c r="I9" t="s">
        <v>1190</v>
      </c>
      <c r="J9" t="s">
        <v>109</v>
      </c>
      <c r="K9">
        <v>95.348314606741582</v>
      </c>
      <c r="L9" t="s">
        <v>1279</v>
      </c>
      <c r="M9" t="s">
        <v>108</v>
      </c>
      <c r="N9" t="s">
        <v>22</v>
      </c>
      <c r="O9" t="s">
        <v>1102</v>
      </c>
      <c r="P9" t="str">
        <f>_xlfn.IFNA(VLOOKUP(C9,Statusy!A:B,2,0),"Do wyrzucenia")</f>
        <v>Alza</v>
      </c>
      <c r="Q9" t="str">
        <f t="shared" si="0"/>
        <v>Alza</v>
      </c>
      <c r="R9" t="str">
        <f t="shared" si="1"/>
        <v>Vida</v>
      </c>
    </row>
    <row r="10" spans="1:18" x14ac:dyDescent="0.25">
      <c r="A10">
        <v>562236936</v>
      </c>
      <c r="B10" t="s">
        <v>107</v>
      </c>
      <c r="C10" t="s">
        <v>153</v>
      </c>
      <c r="D10">
        <v>1</v>
      </c>
      <c r="E10">
        <v>0</v>
      </c>
      <c r="F10">
        <v>313.64</v>
      </c>
      <c r="G10" s="1">
        <v>45119</v>
      </c>
      <c r="H10" t="s">
        <v>108</v>
      </c>
      <c r="I10" t="s">
        <v>1280</v>
      </c>
      <c r="J10" t="s">
        <v>109</v>
      </c>
      <c r="K10">
        <v>58.734082397003746</v>
      </c>
      <c r="L10" t="s">
        <v>1281</v>
      </c>
      <c r="M10" t="s">
        <v>108</v>
      </c>
      <c r="N10" t="s">
        <v>22</v>
      </c>
      <c r="O10" t="s">
        <v>1102</v>
      </c>
      <c r="P10" t="str">
        <f>_xlfn.IFNA(VLOOKUP(C10,Statusy!A:B,2,0),"Do wyrzucenia")</f>
        <v>Alza</v>
      </c>
      <c r="Q10" t="str">
        <f t="shared" si="0"/>
        <v>Alza</v>
      </c>
      <c r="R10" t="str">
        <f t="shared" si="1"/>
        <v>ikonka</v>
      </c>
    </row>
    <row r="11" spans="1:18" x14ac:dyDescent="0.25">
      <c r="A11">
        <v>562227053</v>
      </c>
      <c r="B11" t="s">
        <v>107</v>
      </c>
      <c r="C11" t="s">
        <v>111</v>
      </c>
      <c r="D11">
        <v>1</v>
      </c>
      <c r="E11">
        <v>649</v>
      </c>
      <c r="F11">
        <v>3135</v>
      </c>
      <c r="G11" s="1">
        <v>45119</v>
      </c>
      <c r="H11" t="s">
        <v>108</v>
      </c>
      <c r="I11" t="s">
        <v>1282</v>
      </c>
      <c r="J11" t="s">
        <v>109</v>
      </c>
      <c r="K11">
        <v>587.07865168539331</v>
      </c>
      <c r="L11" t="s">
        <v>1283</v>
      </c>
      <c r="M11" t="s">
        <v>108</v>
      </c>
      <c r="N11" t="s">
        <v>22</v>
      </c>
      <c r="O11" t="s">
        <v>225</v>
      </c>
      <c r="P11" t="str">
        <f>_xlfn.IFNA(VLOOKUP(C11,Statusy!A:B,2,0),"Do wyrzucenia")</f>
        <v>Greatstore</v>
      </c>
      <c r="Q11" t="str">
        <f t="shared" si="0"/>
        <v>Mall</v>
      </c>
      <c r="R11" t="str">
        <f t="shared" si="1"/>
        <v>Vida</v>
      </c>
    </row>
    <row r="12" spans="1:18" x14ac:dyDescent="0.25">
      <c r="A12">
        <v>562226462</v>
      </c>
      <c r="B12" t="s">
        <v>107</v>
      </c>
      <c r="C12" t="s">
        <v>153</v>
      </c>
      <c r="D12">
        <v>1</v>
      </c>
      <c r="E12">
        <v>0</v>
      </c>
      <c r="F12">
        <v>4937.6499999999996</v>
      </c>
      <c r="G12" s="1">
        <v>45119</v>
      </c>
      <c r="H12" t="s">
        <v>108</v>
      </c>
      <c r="I12" t="s">
        <v>313</v>
      </c>
      <c r="J12" t="s">
        <v>109</v>
      </c>
      <c r="K12">
        <v>924.65355805243451</v>
      </c>
      <c r="L12" t="s">
        <v>1284</v>
      </c>
      <c r="M12" t="s">
        <v>108</v>
      </c>
      <c r="N12" t="s">
        <v>22</v>
      </c>
      <c r="O12" t="s">
        <v>1102</v>
      </c>
      <c r="P12" t="str">
        <f>_xlfn.IFNA(VLOOKUP(C12,Statusy!A:B,2,0),"Do wyrzucenia")</f>
        <v>Alza</v>
      </c>
      <c r="Q12" t="str">
        <f t="shared" si="0"/>
        <v>Alza</v>
      </c>
      <c r="R12" t="str">
        <f t="shared" si="1"/>
        <v>Vida</v>
      </c>
    </row>
    <row r="13" spans="1:18" x14ac:dyDescent="0.25">
      <c r="A13">
        <v>562226461</v>
      </c>
      <c r="B13" t="s">
        <v>107</v>
      </c>
      <c r="C13" t="s">
        <v>153</v>
      </c>
      <c r="D13">
        <v>1</v>
      </c>
      <c r="E13">
        <v>0</v>
      </c>
      <c r="F13">
        <v>1911.65</v>
      </c>
      <c r="G13" s="1">
        <v>45119</v>
      </c>
      <c r="H13" t="s">
        <v>108</v>
      </c>
      <c r="I13" t="s">
        <v>1285</v>
      </c>
      <c r="J13" t="s">
        <v>109</v>
      </c>
      <c r="K13">
        <v>357.98689138576782</v>
      </c>
      <c r="L13" t="s">
        <v>1286</v>
      </c>
      <c r="M13" t="s">
        <v>108</v>
      </c>
      <c r="N13" t="s">
        <v>22</v>
      </c>
      <c r="O13" t="s">
        <v>1102</v>
      </c>
      <c r="P13" t="str">
        <f>_xlfn.IFNA(VLOOKUP(C13,Statusy!A:B,2,0),"Do wyrzucenia")</f>
        <v>Alza</v>
      </c>
      <c r="Q13" t="str">
        <f t="shared" si="0"/>
        <v>Alza</v>
      </c>
      <c r="R13" t="str">
        <f t="shared" si="1"/>
        <v>Vida</v>
      </c>
    </row>
    <row r="14" spans="1:18" x14ac:dyDescent="0.25">
      <c r="A14">
        <v>562214356</v>
      </c>
      <c r="B14" t="s">
        <v>107</v>
      </c>
      <c r="C14" t="s">
        <v>111</v>
      </c>
      <c r="D14">
        <v>1</v>
      </c>
      <c r="E14">
        <v>107</v>
      </c>
      <c r="F14">
        <v>358</v>
      </c>
      <c r="G14" s="1">
        <v>45119</v>
      </c>
      <c r="H14" t="s">
        <v>108</v>
      </c>
      <c r="I14" t="s">
        <v>1287</v>
      </c>
      <c r="J14" t="s">
        <v>110</v>
      </c>
      <c r="K14">
        <v>1600.26</v>
      </c>
      <c r="L14" t="s">
        <v>1288</v>
      </c>
      <c r="M14" t="s">
        <v>108</v>
      </c>
      <c r="N14" t="s">
        <v>49</v>
      </c>
      <c r="O14" t="s">
        <v>225</v>
      </c>
      <c r="P14" t="str">
        <f>_xlfn.IFNA(VLOOKUP(C14,Statusy!A:B,2,0),"Do wyrzucenia")</f>
        <v>Greatstore</v>
      </c>
      <c r="Q14" t="str">
        <f t="shared" si="0"/>
        <v>Mall</v>
      </c>
      <c r="R14" t="str">
        <f t="shared" si="1"/>
        <v>Vida</v>
      </c>
    </row>
    <row r="15" spans="1:18" x14ac:dyDescent="0.25">
      <c r="A15">
        <v>562214348</v>
      </c>
      <c r="B15" t="s">
        <v>107</v>
      </c>
      <c r="C15" t="s">
        <v>111</v>
      </c>
      <c r="D15">
        <v>1</v>
      </c>
      <c r="E15">
        <v>129</v>
      </c>
      <c r="F15">
        <v>1091</v>
      </c>
      <c r="G15" s="1">
        <v>45119</v>
      </c>
      <c r="H15" t="s">
        <v>108</v>
      </c>
      <c r="I15" t="s">
        <v>754</v>
      </c>
      <c r="J15" t="s">
        <v>109</v>
      </c>
      <c r="K15">
        <v>204.30711610486892</v>
      </c>
      <c r="L15" t="s">
        <v>1289</v>
      </c>
      <c r="M15" t="s">
        <v>108</v>
      </c>
      <c r="N15" t="s">
        <v>22</v>
      </c>
      <c r="O15" t="s">
        <v>225</v>
      </c>
      <c r="P15" t="str">
        <f>_xlfn.IFNA(VLOOKUP(C15,Statusy!A:B,2,0),"Do wyrzucenia")</f>
        <v>Greatstore</v>
      </c>
      <c r="Q15" t="str">
        <f t="shared" si="0"/>
        <v>Mall</v>
      </c>
      <c r="R15" t="str">
        <f t="shared" si="1"/>
        <v>Vida</v>
      </c>
    </row>
    <row r="16" spans="1:18" x14ac:dyDescent="0.25">
      <c r="A16">
        <v>562214346</v>
      </c>
      <c r="B16" t="s">
        <v>107</v>
      </c>
      <c r="C16" t="s">
        <v>111</v>
      </c>
      <c r="D16">
        <v>1</v>
      </c>
      <c r="E16">
        <v>129</v>
      </c>
      <c r="F16">
        <v>1431</v>
      </c>
      <c r="G16" s="1">
        <v>45119</v>
      </c>
      <c r="H16" t="s">
        <v>108</v>
      </c>
      <c r="I16" t="s">
        <v>1290</v>
      </c>
      <c r="J16" t="s">
        <v>109</v>
      </c>
      <c r="K16">
        <v>267.97752808988764</v>
      </c>
      <c r="L16" t="s">
        <v>1291</v>
      </c>
      <c r="M16" t="s">
        <v>108</v>
      </c>
      <c r="N16" t="s">
        <v>22</v>
      </c>
      <c r="O16" t="s">
        <v>225</v>
      </c>
      <c r="P16" t="str">
        <f>_xlfn.IFNA(VLOOKUP(C16,Statusy!A:B,2,0),"Do wyrzucenia")</f>
        <v>Greatstore</v>
      </c>
      <c r="Q16" t="str">
        <f t="shared" si="0"/>
        <v>Mall</v>
      </c>
      <c r="R16" t="str">
        <f t="shared" si="1"/>
        <v>Vida</v>
      </c>
    </row>
    <row r="17" spans="1:18" x14ac:dyDescent="0.25">
      <c r="A17">
        <v>562214343</v>
      </c>
      <c r="B17" t="s">
        <v>107</v>
      </c>
      <c r="C17" t="s">
        <v>149</v>
      </c>
      <c r="D17">
        <v>1</v>
      </c>
      <c r="E17">
        <v>79</v>
      </c>
      <c r="F17">
        <v>1505</v>
      </c>
      <c r="G17" s="1">
        <v>45119</v>
      </c>
      <c r="H17" t="s">
        <v>108</v>
      </c>
      <c r="I17" t="s">
        <v>1292</v>
      </c>
      <c r="J17" t="s">
        <v>109</v>
      </c>
      <c r="K17">
        <v>281.83520599250937</v>
      </c>
      <c r="L17" t="s">
        <v>1293</v>
      </c>
      <c r="M17" t="s">
        <v>108</v>
      </c>
      <c r="N17" t="s">
        <v>106</v>
      </c>
      <c r="O17" t="s">
        <v>225</v>
      </c>
      <c r="P17" t="str">
        <f>_xlfn.IFNA(VLOOKUP(C17,Statusy!A:B,2,0),"Do wyrzucenia")</f>
        <v>Greatstore</v>
      </c>
      <c r="Q17" t="str">
        <f t="shared" si="0"/>
        <v>Mall</v>
      </c>
      <c r="R17" t="str">
        <f t="shared" si="1"/>
        <v>Vida</v>
      </c>
    </row>
    <row r="18" spans="1:18" x14ac:dyDescent="0.25">
      <c r="A18">
        <v>562214341</v>
      </c>
      <c r="B18" t="s">
        <v>107</v>
      </c>
      <c r="C18" t="s">
        <v>111</v>
      </c>
      <c r="D18">
        <v>1</v>
      </c>
      <c r="E18">
        <v>329</v>
      </c>
      <c r="F18">
        <v>3732</v>
      </c>
      <c r="G18" s="1">
        <v>45119</v>
      </c>
      <c r="H18" t="s">
        <v>108</v>
      </c>
      <c r="I18" t="s">
        <v>849</v>
      </c>
      <c r="J18" t="s">
        <v>109</v>
      </c>
      <c r="K18">
        <v>698.87640449438209</v>
      </c>
      <c r="L18" t="s">
        <v>850</v>
      </c>
      <c r="M18" t="s">
        <v>108</v>
      </c>
      <c r="N18" t="s">
        <v>22</v>
      </c>
      <c r="O18" t="s">
        <v>225</v>
      </c>
      <c r="P18" t="str">
        <f>_xlfn.IFNA(VLOOKUP(C18,Statusy!A:B,2,0),"Do wyrzucenia")</f>
        <v>Greatstore</v>
      </c>
      <c r="Q18" t="str">
        <f t="shared" si="0"/>
        <v>Mall</v>
      </c>
      <c r="R18" t="str">
        <f t="shared" si="1"/>
        <v>Vida</v>
      </c>
    </row>
    <row r="19" spans="1:18" x14ac:dyDescent="0.25">
      <c r="A19">
        <v>562213596</v>
      </c>
      <c r="B19" t="s">
        <v>107</v>
      </c>
      <c r="C19" t="s">
        <v>153</v>
      </c>
      <c r="D19">
        <v>1</v>
      </c>
      <c r="E19">
        <v>0</v>
      </c>
      <c r="F19">
        <v>1078.6500000000001</v>
      </c>
      <c r="G19" s="1">
        <v>45119</v>
      </c>
      <c r="H19" t="s">
        <v>108</v>
      </c>
      <c r="I19" t="s">
        <v>1294</v>
      </c>
      <c r="J19" t="s">
        <v>109</v>
      </c>
      <c r="K19">
        <v>201.99438202247194</v>
      </c>
      <c r="L19" t="s">
        <v>1295</v>
      </c>
      <c r="M19" t="s">
        <v>108</v>
      </c>
      <c r="N19" t="s">
        <v>22</v>
      </c>
      <c r="O19" t="s">
        <v>1102</v>
      </c>
      <c r="P19" t="str">
        <f>_xlfn.IFNA(VLOOKUP(C19,Statusy!A:B,2,0),"Do wyrzucenia")</f>
        <v>Alza</v>
      </c>
      <c r="Q19" t="str">
        <f t="shared" si="0"/>
        <v>Alza</v>
      </c>
      <c r="R19" t="str">
        <f t="shared" si="1"/>
        <v>Vida</v>
      </c>
    </row>
    <row r="20" spans="1:18" x14ac:dyDescent="0.25">
      <c r="A20">
        <v>562213592</v>
      </c>
      <c r="B20" t="s">
        <v>107</v>
      </c>
      <c r="C20" t="s">
        <v>153</v>
      </c>
      <c r="D20">
        <v>1</v>
      </c>
      <c r="E20">
        <v>0</v>
      </c>
      <c r="F20">
        <v>109.65</v>
      </c>
      <c r="G20" s="1">
        <v>45119</v>
      </c>
      <c r="H20" t="s">
        <v>108</v>
      </c>
      <c r="I20" t="s">
        <v>1296</v>
      </c>
      <c r="J20" t="s">
        <v>109</v>
      </c>
      <c r="K20">
        <v>20.533707865168541</v>
      </c>
      <c r="L20" t="s">
        <v>1297</v>
      </c>
      <c r="M20" t="s">
        <v>108</v>
      </c>
      <c r="N20" t="s">
        <v>22</v>
      </c>
      <c r="O20" t="s">
        <v>1102</v>
      </c>
      <c r="P20" t="str">
        <f>_xlfn.IFNA(VLOOKUP(C20,Statusy!A:B,2,0),"Do wyrzucenia")</f>
        <v>Alza</v>
      </c>
      <c r="Q20" t="str">
        <f t="shared" si="0"/>
        <v>Alza</v>
      </c>
      <c r="R20" t="str">
        <f t="shared" si="1"/>
        <v>eurofirany</v>
      </c>
    </row>
    <row r="21" spans="1:18" x14ac:dyDescent="0.25">
      <c r="A21">
        <v>562213586</v>
      </c>
      <c r="B21" t="s">
        <v>107</v>
      </c>
      <c r="C21" t="s">
        <v>153</v>
      </c>
      <c r="D21">
        <v>1</v>
      </c>
      <c r="E21">
        <v>0</v>
      </c>
      <c r="F21">
        <v>2056.15</v>
      </c>
      <c r="G21" s="1">
        <v>45119</v>
      </c>
      <c r="H21" t="s">
        <v>108</v>
      </c>
      <c r="I21" t="s">
        <v>450</v>
      </c>
      <c r="J21" t="s">
        <v>109</v>
      </c>
      <c r="K21">
        <v>385.04681647940077</v>
      </c>
      <c r="L21" t="s">
        <v>1298</v>
      </c>
      <c r="M21" t="s">
        <v>108</v>
      </c>
      <c r="N21" t="s">
        <v>22</v>
      </c>
      <c r="O21" t="s">
        <v>1102</v>
      </c>
      <c r="P21" t="str">
        <f>_xlfn.IFNA(VLOOKUP(C21,Statusy!A:B,2,0),"Do wyrzucenia")</f>
        <v>Alza</v>
      </c>
      <c r="Q21" t="str">
        <f t="shared" si="0"/>
        <v>Alza</v>
      </c>
      <c r="R21" t="str">
        <f t="shared" si="1"/>
        <v>Vida</v>
      </c>
    </row>
    <row r="22" spans="1:18" x14ac:dyDescent="0.25">
      <c r="A22">
        <v>562213582</v>
      </c>
      <c r="B22" t="s">
        <v>107</v>
      </c>
      <c r="C22" t="s">
        <v>153</v>
      </c>
      <c r="D22">
        <v>1</v>
      </c>
      <c r="E22">
        <v>0</v>
      </c>
      <c r="F22">
        <v>840.65</v>
      </c>
      <c r="G22" s="1">
        <v>45119</v>
      </c>
      <c r="H22" t="s">
        <v>108</v>
      </c>
      <c r="I22" t="s">
        <v>1184</v>
      </c>
      <c r="J22" t="s">
        <v>109</v>
      </c>
      <c r="K22">
        <v>157.42509363295881</v>
      </c>
      <c r="L22" t="s">
        <v>1299</v>
      </c>
      <c r="M22" t="s">
        <v>108</v>
      </c>
      <c r="N22" t="s">
        <v>22</v>
      </c>
      <c r="O22" t="s">
        <v>1102</v>
      </c>
      <c r="P22" t="str">
        <f>_xlfn.IFNA(VLOOKUP(C22,Statusy!A:B,2,0),"Do wyrzucenia")</f>
        <v>Alza</v>
      </c>
      <c r="Q22" t="str">
        <f t="shared" si="0"/>
        <v>Alza</v>
      </c>
      <c r="R22" t="str">
        <f t="shared" si="1"/>
        <v>Vida</v>
      </c>
    </row>
    <row r="23" spans="1:18" x14ac:dyDescent="0.25">
      <c r="A23">
        <v>562213575</v>
      </c>
      <c r="B23" t="s">
        <v>107</v>
      </c>
      <c r="C23" t="s">
        <v>153</v>
      </c>
      <c r="D23">
        <v>1</v>
      </c>
      <c r="E23">
        <v>0</v>
      </c>
      <c r="F23">
        <v>1792.65</v>
      </c>
      <c r="G23" s="1">
        <v>45119</v>
      </c>
      <c r="H23" t="s">
        <v>108</v>
      </c>
      <c r="I23" t="s">
        <v>1300</v>
      </c>
      <c r="J23" t="s">
        <v>109</v>
      </c>
      <c r="K23">
        <v>335.70224719101128</v>
      </c>
      <c r="L23" t="s">
        <v>1301</v>
      </c>
      <c r="M23" t="s">
        <v>108</v>
      </c>
      <c r="N23" t="s">
        <v>48</v>
      </c>
      <c r="O23" t="s">
        <v>1102</v>
      </c>
      <c r="P23" t="str">
        <f>_xlfn.IFNA(VLOOKUP(C23,Statusy!A:B,2,0),"Do wyrzucenia")</f>
        <v>Alza</v>
      </c>
      <c r="Q23" t="str">
        <f t="shared" si="0"/>
        <v>Alza</v>
      </c>
      <c r="R23" t="str">
        <f t="shared" si="1"/>
        <v>Vida</v>
      </c>
    </row>
    <row r="24" spans="1:18" x14ac:dyDescent="0.25">
      <c r="A24">
        <v>562199747</v>
      </c>
      <c r="B24" t="s">
        <v>107</v>
      </c>
      <c r="C24" t="s">
        <v>111</v>
      </c>
      <c r="D24">
        <v>1</v>
      </c>
      <c r="E24">
        <v>34</v>
      </c>
      <c r="F24">
        <v>56</v>
      </c>
      <c r="G24" s="1">
        <v>45119</v>
      </c>
      <c r="H24" t="s">
        <v>108</v>
      </c>
      <c r="I24" t="s">
        <v>1302</v>
      </c>
      <c r="J24" t="s">
        <v>110</v>
      </c>
      <c r="K24">
        <v>250.32</v>
      </c>
      <c r="L24" t="s">
        <v>1303</v>
      </c>
      <c r="M24" t="s">
        <v>108</v>
      </c>
      <c r="N24" t="s">
        <v>49</v>
      </c>
      <c r="O24" t="s">
        <v>225</v>
      </c>
      <c r="P24" t="str">
        <f>_xlfn.IFNA(VLOOKUP(C24,Statusy!A:B,2,0),"Do wyrzucenia")</f>
        <v>Greatstore</v>
      </c>
      <c r="Q24" t="str">
        <f t="shared" si="0"/>
        <v>Mall</v>
      </c>
      <c r="R24" t="str">
        <f t="shared" si="1"/>
        <v>Vida</v>
      </c>
    </row>
    <row r="25" spans="1:18" x14ac:dyDescent="0.25">
      <c r="A25">
        <v>562199746</v>
      </c>
      <c r="B25" t="s">
        <v>107</v>
      </c>
      <c r="C25" t="s">
        <v>111</v>
      </c>
      <c r="D25">
        <v>1</v>
      </c>
      <c r="E25">
        <v>118</v>
      </c>
      <c r="F25">
        <v>1104</v>
      </c>
      <c r="G25" s="1">
        <v>45119</v>
      </c>
      <c r="H25" t="s">
        <v>108</v>
      </c>
      <c r="I25" t="s">
        <v>265</v>
      </c>
      <c r="J25" t="s">
        <v>109</v>
      </c>
      <c r="K25">
        <v>206.74157303370788</v>
      </c>
      <c r="L25" t="s">
        <v>121</v>
      </c>
      <c r="M25" t="s">
        <v>108</v>
      </c>
      <c r="N25" t="s">
        <v>106</v>
      </c>
      <c r="O25" t="s">
        <v>225</v>
      </c>
      <c r="P25" t="str">
        <f>_xlfn.IFNA(VLOOKUP(C25,Statusy!A:B,2,0),"Do wyrzucenia")</f>
        <v>Greatstore</v>
      </c>
      <c r="Q25" t="str">
        <f t="shared" si="0"/>
        <v>Mall</v>
      </c>
      <c r="R25" t="str">
        <f t="shared" si="1"/>
        <v>Vida</v>
      </c>
    </row>
    <row r="26" spans="1:18" x14ac:dyDescent="0.25">
      <c r="A26">
        <v>562199744</v>
      </c>
      <c r="B26" t="s">
        <v>107</v>
      </c>
      <c r="C26" t="s">
        <v>111</v>
      </c>
      <c r="D26">
        <v>1</v>
      </c>
      <c r="E26">
        <v>489</v>
      </c>
      <c r="F26">
        <v>1506</v>
      </c>
      <c r="G26" s="1">
        <v>45119</v>
      </c>
      <c r="H26" t="s">
        <v>108</v>
      </c>
      <c r="I26" t="s">
        <v>1304</v>
      </c>
      <c r="J26" t="s">
        <v>109</v>
      </c>
      <c r="K26">
        <v>282.02247191011236</v>
      </c>
      <c r="L26" t="s">
        <v>1305</v>
      </c>
      <c r="M26" t="s">
        <v>108</v>
      </c>
      <c r="N26" t="s">
        <v>22</v>
      </c>
      <c r="O26" t="s">
        <v>225</v>
      </c>
      <c r="P26" t="str">
        <f>_xlfn.IFNA(VLOOKUP(C26,Statusy!A:B,2,0),"Do wyrzucenia")</f>
        <v>Greatstore</v>
      </c>
      <c r="Q26" t="str">
        <f t="shared" si="0"/>
        <v>Mall</v>
      </c>
      <c r="R26" t="str">
        <f t="shared" si="1"/>
        <v>Vida</v>
      </c>
    </row>
    <row r="27" spans="1:18" x14ac:dyDescent="0.25">
      <c r="A27">
        <v>562199737</v>
      </c>
      <c r="B27" t="s">
        <v>107</v>
      </c>
      <c r="C27" t="s">
        <v>111</v>
      </c>
      <c r="D27">
        <v>1</v>
      </c>
      <c r="E27">
        <v>419</v>
      </c>
      <c r="F27">
        <v>5387</v>
      </c>
      <c r="G27" s="1">
        <v>45119</v>
      </c>
      <c r="H27" t="s">
        <v>108</v>
      </c>
      <c r="I27" t="s">
        <v>891</v>
      </c>
      <c r="J27" t="s">
        <v>109</v>
      </c>
      <c r="K27">
        <v>1008.8014981273409</v>
      </c>
      <c r="L27" t="s">
        <v>975</v>
      </c>
      <c r="M27" t="s">
        <v>108</v>
      </c>
      <c r="N27" t="s">
        <v>22</v>
      </c>
      <c r="O27" t="s">
        <v>225</v>
      </c>
      <c r="P27" t="str">
        <f>_xlfn.IFNA(VLOOKUP(C27,Statusy!A:B,2,0),"Do wyrzucenia")</f>
        <v>Greatstore</v>
      </c>
      <c r="Q27" t="str">
        <f t="shared" si="0"/>
        <v>Mall</v>
      </c>
      <c r="R27" t="str">
        <f t="shared" si="1"/>
        <v>Vida</v>
      </c>
    </row>
    <row r="28" spans="1:18" x14ac:dyDescent="0.25">
      <c r="A28">
        <v>562199734</v>
      </c>
      <c r="B28" t="s">
        <v>107</v>
      </c>
      <c r="C28" t="s">
        <v>111</v>
      </c>
      <c r="D28">
        <v>1</v>
      </c>
      <c r="E28">
        <v>129</v>
      </c>
      <c r="F28">
        <v>1043</v>
      </c>
      <c r="G28" s="1">
        <v>45119</v>
      </c>
      <c r="H28" t="s">
        <v>108</v>
      </c>
      <c r="I28" t="s">
        <v>288</v>
      </c>
      <c r="J28" t="s">
        <v>109</v>
      </c>
      <c r="K28">
        <v>195.3183520599251</v>
      </c>
      <c r="L28" t="s">
        <v>154</v>
      </c>
      <c r="M28" t="s">
        <v>108</v>
      </c>
      <c r="N28" t="s">
        <v>22</v>
      </c>
      <c r="O28" t="s">
        <v>225</v>
      </c>
      <c r="P28" t="str">
        <f>_xlfn.IFNA(VLOOKUP(C28,Statusy!A:B,2,0),"Do wyrzucenia")</f>
        <v>Greatstore</v>
      </c>
      <c r="Q28" t="str">
        <f t="shared" si="0"/>
        <v>Mall</v>
      </c>
      <c r="R28" t="str">
        <f t="shared" si="1"/>
        <v>Vida</v>
      </c>
    </row>
    <row r="29" spans="1:18" x14ac:dyDescent="0.25">
      <c r="A29">
        <v>562198374</v>
      </c>
      <c r="B29" t="s">
        <v>107</v>
      </c>
      <c r="C29" t="s">
        <v>153</v>
      </c>
      <c r="D29">
        <v>1</v>
      </c>
      <c r="E29">
        <v>0</v>
      </c>
      <c r="F29">
        <v>2778.64</v>
      </c>
      <c r="G29" s="1">
        <v>45119</v>
      </c>
      <c r="H29" t="s">
        <v>108</v>
      </c>
      <c r="I29" t="s">
        <v>1306</v>
      </c>
      <c r="J29" t="s">
        <v>109</v>
      </c>
      <c r="K29">
        <v>520.34456928838949</v>
      </c>
      <c r="L29" t="s">
        <v>1307</v>
      </c>
      <c r="M29" t="s">
        <v>108</v>
      </c>
      <c r="N29" t="s">
        <v>22</v>
      </c>
      <c r="O29" t="s">
        <v>1102</v>
      </c>
      <c r="P29" t="str">
        <f>_xlfn.IFNA(VLOOKUP(C29,Statusy!A:B,2,0),"Do wyrzucenia")</f>
        <v>Alza</v>
      </c>
      <c r="Q29" t="str">
        <f t="shared" si="0"/>
        <v>Alza</v>
      </c>
      <c r="R29" t="str">
        <f t="shared" si="1"/>
        <v>Vida</v>
      </c>
    </row>
    <row r="30" spans="1:18" x14ac:dyDescent="0.25">
      <c r="A30">
        <v>562198368</v>
      </c>
      <c r="B30" t="s">
        <v>107</v>
      </c>
      <c r="C30" t="s">
        <v>153</v>
      </c>
      <c r="D30">
        <v>1</v>
      </c>
      <c r="E30">
        <v>0</v>
      </c>
      <c r="F30">
        <v>283.06</v>
      </c>
      <c r="G30" s="1">
        <v>45119</v>
      </c>
      <c r="H30" t="s">
        <v>108</v>
      </c>
      <c r="I30" t="s">
        <v>1308</v>
      </c>
      <c r="J30" t="s">
        <v>109</v>
      </c>
      <c r="K30">
        <v>53.007490636704127</v>
      </c>
      <c r="L30" t="s">
        <v>1309</v>
      </c>
      <c r="M30" t="s">
        <v>108</v>
      </c>
      <c r="N30" t="s">
        <v>22</v>
      </c>
      <c r="O30" t="s">
        <v>1102</v>
      </c>
      <c r="P30" t="str">
        <f>_xlfn.IFNA(VLOOKUP(C30,Statusy!A:B,2,0),"Do wyrzucenia")</f>
        <v>Alza</v>
      </c>
      <c r="Q30" t="str">
        <f t="shared" si="0"/>
        <v>Alza</v>
      </c>
      <c r="R30" t="str">
        <f t="shared" si="1"/>
        <v>Kinghoff</v>
      </c>
    </row>
    <row r="31" spans="1:18" x14ac:dyDescent="0.25">
      <c r="A31">
        <v>562198362</v>
      </c>
      <c r="B31" t="s">
        <v>107</v>
      </c>
      <c r="C31" t="s">
        <v>153</v>
      </c>
      <c r="D31">
        <v>1</v>
      </c>
      <c r="E31">
        <v>0</v>
      </c>
      <c r="F31">
        <v>746.3</v>
      </c>
      <c r="G31" s="1">
        <v>45119</v>
      </c>
      <c r="H31" t="s">
        <v>108</v>
      </c>
      <c r="I31" t="s">
        <v>1310</v>
      </c>
      <c r="J31" t="s">
        <v>109</v>
      </c>
      <c r="K31">
        <v>139.75655430711612</v>
      </c>
      <c r="L31" t="s">
        <v>1311</v>
      </c>
      <c r="M31" t="s">
        <v>108</v>
      </c>
      <c r="N31" t="s">
        <v>22</v>
      </c>
      <c r="O31" t="s">
        <v>1102</v>
      </c>
      <c r="P31" t="str">
        <f>_xlfn.IFNA(VLOOKUP(C31,Statusy!A:B,2,0),"Do wyrzucenia")</f>
        <v>Alza</v>
      </c>
      <c r="Q31" t="str">
        <f t="shared" si="0"/>
        <v>Alza</v>
      </c>
      <c r="R31" t="str">
        <f t="shared" si="1"/>
        <v>ikonka</v>
      </c>
    </row>
    <row r="32" spans="1:18" x14ac:dyDescent="0.25">
      <c r="A32">
        <v>562198354</v>
      </c>
      <c r="B32" t="s">
        <v>107</v>
      </c>
      <c r="C32" t="s">
        <v>195</v>
      </c>
      <c r="D32">
        <v>0</v>
      </c>
      <c r="E32">
        <v>47</v>
      </c>
      <c r="F32">
        <v>111</v>
      </c>
      <c r="G32" s="1">
        <v>45119</v>
      </c>
      <c r="H32" t="s">
        <v>108</v>
      </c>
      <c r="I32" t="s">
        <v>1312</v>
      </c>
      <c r="J32" t="s">
        <v>110</v>
      </c>
      <c r="K32">
        <v>496.16999999999996</v>
      </c>
      <c r="L32" t="s">
        <v>1313</v>
      </c>
      <c r="M32" t="s">
        <v>108</v>
      </c>
      <c r="N32" t="s">
        <v>48</v>
      </c>
      <c r="O32" t="s">
        <v>224</v>
      </c>
      <c r="P32" t="str">
        <f>_xlfn.IFNA(VLOOKUP(C32,Statusy!A:B,2,0),"Do wyrzucenia")</f>
        <v>Shumee</v>
      </c>
      <c r="Q32" t="str">
        <f t="shared" si="0"/>
        <v>Mall</v>
      </c>
      <c r="R32" t="str">
        <f t="shared" si="1"/>
        <v>Vida</v>
      </c>
    </row>
    <row r="33" spans="1:18" x14ac:dyDescent="0.25">
      <c r="A33">
        <v>562198352</v>
      </c>
      <c r="B33" t="s">
        <v>107</v>
      </c>
      <c r="C33" t="s">
        <v>113</v>
      </c>
      <c r="D33">
        <v>1</v>
      </c>
      <c r="E33">
        <v>29</v>
      </c>
      <c r="F33">
        <v>185</v>
      </c>
      <c r="G33" s="1">
        <v>45119</v>
      </c>
      <c r="H33" t="s">
        <v>108</v>
      </c>
      <c r="I33" t="s">
        <v>1314</v>
      </c>
      <c r="J33" t="s">
        <v>110</v>
      </c>
      <c r="K33">
        <v>826.94999999999993</v>
      </c>
      <c r="L33" t="s">
        <v>1315</v>
      </c>
      <c r="M33" t="s">
        <v>108</v>
      </c>
      <c r="N33" t="s">
        <v>49</v>
      </c>
      <c r="O33" t="s">
        <v>224</v>
      </c>
      <c r="P33" t="str">
        <f>_xlfn.IFNA(VLOOKUP(C33,Statusy!A:B,2,0),"Do wyrzucenia")</f>
        <v>Shumee</v>
      </c>
      <c r="Q33" t="str">
        <f t="shared" si="0"/>
        <v>Mall</v>
      </c>
      <c r="R33" t="str">
        <f t="shared" si="1"/>
        <v>Vida</v>
      </c>
    </row>
    <row r="34" spans="1:18" x14ac:dyDescent="0.25">
      <c r="A34">
        <v>562198266</v>
      </c>
      <c r="B34" t="s">
        <v>107</v>
      </c>
      <c r="C34" t="s">
        <v>153</v>
      </c>
      <c r="D34">
        <v>1</v>
      </c>
      <c r="E34">
        <v>0</v>
      </c>
      <c r="F34">
        <v>611.15</v>
      </c>
      <c r="G34" s="1">
        <v>45119</v>
      </c>
      <c r="H34" t="s">
        <v>108</v>
      </c>
      <c r="I34" t="s">
        <v>350</v>
      </c>
      <c r="J34" t="s">
        <v>109</v>
      </c>
      <c r="K34">
        <v>114.44756554307116</v>
      </c>
      <c r="L34" t="s">
        <v>1316</v>
      </c>
      <c r="M34" t="s">
        <v>108</v>
      </c>
      <c r="N34" t="s">
        <v>48</v>
      </c>
      <c r="O34" t="s">
        <v>1102</v>
      </c>
      <c r="P34" t="str">
        <f>_xlfn.IFNA(VLOOKUP(C34,Statusy!A:B,2,0),"Do wyrzucenia")</f>
        <v>Alza</v>
      </c>
      <c r="Q34" t="str">
        <f t="shared" si="0"/>
        <v>Alza</v>
      </c>
      <c r="R34" t="str">
        <f t="shared" si="1"/>
        <v>Vida</v>
      </c>
    </row>
    <row r="35" spans="1:18" x14ac:dyDescent="0.25">
      <c r="A35">
        <v>562185096</v>
      </c>
      <c r="B35" t="s">
        <v>107</v>
      </c>
      <c r="C35" t="s">
        <v>111</v>
      </c>
      <c r="D35">
        <v>1</v>
      </c>
      <c r="E35">
        <v>10</v>
      </c>
      <c r="F35">
        <v>45</v>
      </c>
      <c r="G35" s="1">
        <v>45119</v>
      </c>
      <c r="H35" t="s">
        <v>108</v>
      </c>
      <c r="I35" t="s">
        <v>1317</v>
      </c>
      <c r="J35" t="s">
        <v>110</v>
      </c>
      <c r="K35">
        <v>201.14999999999998</v>
      </c>
      <c r="L35" t="s">
        <v>1318</v>
      </c>
      <c r="M35" t="s">
        <v>108</v>
      </c>
      <c r="N35" t="s">
        <v>49</v>
      </c>
      <c r="O35" t="s">
        <v>225</v>
      </c>
      <c r="P35" t="str">
        <f>_xlfn.IFNA(VLOOKUP(C35,Statusy!A:B,2,0),"Do wyrzucenia")</f>
        <v>Greatstore</v>
      </c>
      <c r="Q35" t="str">
        <f t="shared" ref="Q35:Q60" si="2">IF(P35="alza","Alza",IF(P35="Extra","Extrastore","Mall"))</f>
        <v>Mall</v>
      </c>
      <c r="R35" t="str">
        <f t="shared" ref="R35:R60" si="3">IF(AND(LEN(I35)&lt;=7,ISERROR(FIND("_",I35))),"Vida",IFERROR(LEFT(I35,FIND("_",I35)-1),"Kinghoff"))</f>
        <v>aw</v>
      </c>
    </row>
    <row r="36" spans="1:18" x14ac:dyDescent="0.25">
      <c r="A36">
        <v>562184270</v>
      </c>
      <c r="B36" t="s">
        <v>107</v>
      </c>
      <c r="C36" t="s">
        <v>153</v>
      </c>
      <c r="D36">
        <v>1</v>
      </c>
      <c r="E36">
        <v>0</v>
      </c>
      <c r="F36">
        <v>483.65</v>
      </c>
      <c r="G36" s="1">
        <v>45119</v>
      </c>
      <c r="H36" t="s">
        <v>108</v>
      </c>
      <c r="I36" t="s">
        <v>1319</v>
      </c>
      <c r="J36" t="s">
        <v>109</v>
      </c>
      <c r="K36">
        <v>90.571161048689135</v>
      </c>
      <c r="L36" t="s">
        <v>1320</v>
      </c>
      <c r="M36" t="s">
        <v>108</v>
      </c>
      <c r="N36" t="s">
        <v>22</v>
      </c>
      <c r="O36" t="s">
        <v>1102</v>
      </c>
      <c r="P36" t="str">
        <f>_xlfn.IFNA(VLOOKUP(C36,Statusy!A:B,2,0),"Do wyrzucenia")</f>
        <v>Alza</v>
      </c>
      <c r="Q36" t="str">
        <f t="shared" si="2"/>
        <v>Alza</v>
      </c>
      <c r="R36" t="str">
        <f t="shared" si="3"/>
        <v>Vida</v>
      </c>
    </row>
    <row r="37" spans="1:18" x14ac:dyDescent="0.25">
      <c r="A37">
        <v>562184263</v>
      </c>
      <c r="B37" t="s">
        <v>107</v>
      </c>
      <c r="C37" t="s">
        <v>113</v>
      </c>
      <c r="D37">
        <v>1</v>
      </c>
      <c r="E37">
        <v>59</v>
      </c>
      <c r="F37">
        <v>390</v>
      </c>
      <c r="G37" s="1">
        <v>45119</v>
      </c>
      <c r="H37" t="s">
        <v>108</v>
      </c>
      <c r="I37" t="s">
        <v>1321</v>
      </c>
      <c r="J37" t="s">
        <v>109</v>
      </c>
      <c r="K37">
        <v>73.033707865168537</v>
      </c>
      <c r="L37" t="s">
        <v>1322</v>
      </c>
      <c r="M37" t="s">
        <v>108</v>
      </c>
      <c r="N37" t="s">
        <v>106</v>
      </c>
      <c r="O37" t="s">
        <v>224</v>
      </c>
      <c r="P37" t="str">
        <f>_xlfn.IFNA(VLOOKUP(C37,Statusy!A:B,2,0),"Do wyrzucenia")</f>
        <v>Shumee</v>
      </c>
      <c r="Q37" t="str">
        <f t="shared" si="2"/>
        <v>Mall</v>
      </c>
      <c r="R37" t="str">
        <f t="shared" si="3"/>
        <v>Kinghoff</v>
      </c>
    </row>
    <row r="38" spans="1:18" x14ac:dyDescent="0.25">
      <c r="A38">
        <v>562184257</v>
      </c>
      <c r="B38" t="s">
        <v>107</v>
      </c>
      <c r="C38" t="s">
        <v>153</v>
      </c>
      <c r="D38">
        <v>1</v>
      </c>
      <c r="E38">
        <v>0</v>
      </c>
      <c r="F38">
        <v>1307.3</v>
      </c>
      <c r="G38" s="1">
        <v>45119</v>
      </c>
      <c r="H38" t="s">
        <v>108</v>
      </c>
      <c r="I38" t="s">
        <v>1323</v>
      </c>
      <c r="J38" t="s">
        <v>109</v>
      </c>
      <c r="K38">
        <v>244.81273408239701</v>
      </c>
      <c r="L38" t="s">
        <v>1324</v>
      </c>
      <c r="M38" t="s">
        <v>108</v>
      </c>
      <c r="N38" t="s">
        <v>22</v>
      </c>
      <c r="O38" t="s">
        <v>1102</v>
      </c>
      <c r="P38" t="str">
        <f>_xlfn.IFNA(VLOOKUP(C38,Statusy!A:B,2,0),"Do wyrzucenia")</f>
        <v>Alza</v>
      </c>
      <c r="Q38" t="str">
        <f t="shared" si="2"/>
        <v>Alza</v>
      </c>
      <c r="R38" t="str">
        <f t="shared" si="3"/>
        <v>Vida</v>
      </c>
    </row>
    <row r="39" spans="1:18" x14ac:dyDescent="0.25">
      <c r="A39">
        <v>562184139</v>
      </c>
      <c r="B39" t="s">
        <v>107</v>
      </c>
      <c r="C39" t="s">
        <v>113</v>
      </c>
      <c r="D39">
        <v>1</v>
      </c>
      <c r="E39">
        <v>0</v>
      </c>
      <c r="F39">
        <v>21</v>
      </c>
      <c r="G39" s="1">
        <v>45119</v>
      </c>
      <c r="H39" t="s">
        <v>108</v>
      </c>
      <c r="I39" t="s">
        <v>1325</v>
      </c>
      <c r="J39" t="s">
        <v>110</v>
      </c>
      <c r="K39">
        <v>93.86999999999999</v>
      </c>
      <c r="L39" t="s">
        <v>1326</v>
      </c>
      <c r="M39" t="s">
        <v>108</v>
      </c>
      <c r="N39" t="s">
        <v>48</v>
      </c>
      <c r="O39" t="s">
        <v>224</v>
      </c>
      <c r="P39" t="str">
        <f>_xlfn.IFNA(VLOOKUP(C39,Statusy!A:B,2,0),"Do wyrzucenia")</f>
        <v>Shumee</v>
      </c>
      <c r="Q39" t="str">
        <f t="shared" si="2"/>
        <v>Mall</v>
      </c>
      <c r="R39" t="str">
        <f t="shared" si="3"/>
        <v>Vida</v>
      </c>
    </row>
    <row r="40" spans="1:18" x14ac:dyDescent="0.25">
      <c r="A40">
        <v>562171264</v>
      </c>
      <c r="B40" t="s">
        <v>107</v>
      </c>
      <c r="C40" t="s">
        <v>111</v>
      </c>
      <c r="D40">
        <v>1</v>
      </c>
      <c r="E40">
        <v>3.2</v>
      </c>
      <c r="F40">
        <v>23.2</v>
      </c>
      <c r="G40" s="1">
        <v>45119</v>
      </c>
      <c r="H40" t="s">
        <v>108</v>
      </c>
      <c r="I40" t="s">
        <v>1327</v>
      </c>
      <c r="J40" t="s">
        <v>110</v>
      </c>
      <c r="K40">
        <v>103.70399999999999</v>
      </c>
      <c r="L40" t="s">
        <v>1328</v>
      </c>
      <c r="M40" t="s">
        <v>108</v>
      </c>
      <c r="N40" t="s">
        <v>106</v>
      </c>
      <c r="O40" t="s">
        <v>225</v>
      </c>
      <c r="P40" t="str">
        <f>_xlfn.IFNA(VLOOKUP(C40,Statusy!A:B,2,0),"Do wyrzucenia")</f>
        <v>Greatstore</v>
      </c>
      <c r="Q40" t="str">
        <f t="shared" si="2"/>
        <v>Mall</v>
      </c>
      <c r="R40" t="str">
        <f t="shared" si="3"/>
        <v>Kinghoff</v>
      </c>
    </row>
    <row r="41" spans="1:18" x14ac:dyDescent="0.25">
      <c r="A41">
        <v>562170071</v>
      </c>
      <c r="B41" t="s">
        <v>107</v>
      </c>
      <c r="C41" t="s">
        <v>153</v>
      </c>
      <c r="D41">
        <v>1</v>
      </c>
      <c r="E41">
        <v>0</v>
      </c>
      <c r="F41">
        <v>1070.1500000000001</v>
      </c>
      <c r="G41" s="1">
        <v>45119</v>
      </c>
      <c r="H41" t="s">
        <v>108</v>
      </c>
      <c r="I41" t="s">
        <v>262</v>
      </c>
      <c r="J41" t="s">
        <v>109</v>
      </c>
      <c r="K41">
        <v>200.40262172284648</v>
      </c>
      <c r="L41" t="s">
        <v>1329</v>
      </c>
      <c r="M41" t="s">
        <v>108</v>
      </c>
      <c r="N41" t="s">
        <v>48</v>
      </c>
      <c r="O41" t="s">
        <v>1102</v>
      </c>
      <c r="P41" t="str">
        <f>_xlfn.IFNA(VLOOKUP(C41,Statusy!A:B,2,0),"Do wyrzucenia")</f>
        <v>Alza</v>
      </c>
      <c r="Q41" t="str">
        <f t="shared" si="2"/>
        <v>Alza</v>
      </c>
      <c r="R41" t="str">
        <f t="shared" si="3"/>
        <v>Vida</v>
      </c>
    </row>
    <row r="42" spans="1:18" x14ac:dyDescent="0.25">
      <c r="A42">
        <v>562170065</v>
      </c>
      <c r="B42" t="s">
        <v>107</v>
      </c>
      <c r="C42" t="s">
        <v>153</v>
      </c>
      <c r="D42">
        <v>1</v>
      </c>
      <c r="E42">
        <v>0</v>
      </c>
      <c r="F42">
        <v>1282.6500000000001</v>
      </c>
      <c r="G42" s="1">
        <v>45119</v>
      </c>
      <c r="H42" t="s">
        <v>108</v>
      </c>
      <c r="I42" t="s">
        <v>1330</v>
      </c>
      <c r="J42" t="s">
        <v>109</v>
      </c>
      <c r="K42">
        <v>240.19662921348319</v>
      </c>
      <c r="L42" t="s">
        <v>1331</v>
      </c>
      <c r="M42" t="s">
        <v>108</v>
      </c>
      <c r="N42" t="s">
        <v>22</v>
      </c>
      <c r="O42" t="s">
        <v>1102</v>
      </c>
      <c r="P42" t="str">
        <f>_xlfn.IFNA(VLOOKUP(C42,Statusy!A:B,2,0),"Do wyrzucenia")</f>
        <v>Alza</v>
      </c>
      <c r="Q42" t="str">
        <f t="shared" si="2"/>
        <v>Alza</v>
      </c>
      <c r="R42" t="str">
        <f t="shared" si="3"/>
        <v>Vida</v>
      </c>
    </row>
    <row r="43" spans="1:18" x14ac:dyDescent="0.25">
      <c r="A43">
        <v>562170062</v>
      </c>
      <c r="B43" t="s">
        <v>107</v>
      </c>
      <c r="C43" t="s">
        <v>153</v>
      </c>
      <c r="D43">
        <v>1</v>
      </c>
      <c r="E43">
        <v>0</v>
      </c>
      <c r="F43">
        <v>1291.1500000000001</v>
      </c>
      <c r="G43" s="1">
        <v>45119</v>
      </c>
      <c r="H43" t="s">
        <v>108</v>
      </c>
      <c r="I43" t="s">
        <v>1332</v>
      </c>
      <c r="J43" t="s">
        <v>109</v>
      </c>
      <c r="K43">
        <v>241.78838951310865</v>
      </c>
      <c r="L43" t="s">
        <v>1333</v>
      </c>
      <c r="M43" t="s">
        <v>108</v>
      </c>
      <c r="N43" t="s">
        <v>22</v>
      </c>
      <c r="O43" t="s">
        <v>1102</v>
      </c>
      <c r="P43" t="str">
        <f>_xlfn.IFNA(VLOOKUP(C43,Statusy!A:B,2,0),"Do wyrzucenia")</f>
        <v>Alza</v>
      </c>
      <c r="Q43" t="str">
        <f t="shared" si="2"/>
        <v>Alza</v>
      </c>
      <c r="R43" t="str">
        <f t="shared" si="3"/>
        <v>Vida</v>
      </c>
    </row>
    <row r="44" spans="1:18" x14ac:dyDescent="0.25">
      <c r="A44">
        <v>562170059</v>
      </c>
      <c r="B44" t="s">
        <v>107</v>
      </c>
      <c r="C44" t="s">
        <v>113</v>
      </c>
      <c r="D44">
        <v>1</v>
      </c>
      <c r="E44">
        <v>4.7</v>
      </c>
      <c r="F44">
        <v>86.7</v>
      </c>
      <c r="G44" s="1">
        <v>45119</v>
      </c>
      <c r="H44" t="s">
        <v>108</v>
      </c>
      <c r="I44" t="s">
        <v>330</v>
      </c>
      <c r="J44" t="s">
        <v>110</v>
      </c>
      <c r="K44">
        <v>387.54899999999998</v>
      </c>
      <c r="L44" t="s">
        <v>1334</v>
      </c>
      <c r="M44" t="s">
        <v>108</v>
      </c>
      <c r="N44" t="s">
        <v>106</v>
      </c>
      <c r="O44" t="s">
        <v>224</v>
      </c>
      <c r="P44" t="str">
        <f>_xlfn.IFNA(VLOOKUP(C44,Statusy!A:B,2,0),"Do wyrzucenia")</f>
        <v>Shumee</v>
      </c>
      <c r="Q44" t="str">
        <f t="shared" si="2"/>
        <v>Mall</v>
      </c>
      <c r="R44" t="str">
        <f t="shared" si="3"/>
        <v>Kinghoff</v>
      </c>
    </row>
    <row r="45" spans="1:18" x14ac:dyDescent="0.25">
      <c r="A45">
        <v>562170054</v>
      </c>
      <c r="B45" t="s">
        <v>107</v>
      </c>
      <c r="C45" t="s">
        <v>153</v>
      </c>
      <c r="D45">
        <v>1</v>
      </c>
      <c r="E45">
        <v>0</v>
      </c>
      <c r="F45">
        <v>2532.15</v>
      </c>
      <c r="G45" s="1">
        <v>45119</v>
      </c>
      <c r="H45" t="s">
        <v>108</v>
      </c>
      <c r="I45" t="s">
        <v>526</v>
      </c>
      <c r="J45" t="s">
        <v>109</v>
      </c>
      <c r="K45">
        <v>474.18539325842704</v>
      </c>
      <c r="L45" t="s">
        <v>1335</v>
      </c>
      <c r="M45" t="s">
        <v>108</v>
      </c>
      <c r="N45" t="s">
        <v>22</v>
      </c>
      <c r="O45" t="s">
        <v>1102</v>
      </c>
      <c r="P45" t="str">
        <f>_xlfn.IFNA(VLOOKUP(C45,Statusy!A:B,2,0),"Do wyrzucenia")</f>
        <v>Alza</v>
      </c>
      <c r="Q45" t="str">
        <f t="shared" si="2"/>
        <v>Alza</v>
      </c>
      <c r="R45" t="str">
        <f t="shared" si="3"/>
        <v>Vida</v>
      </c>
    </row>
    <row r="46" spans="1:18" x14ac:dyDescent="0.25">
      <c r="A46">
        <v>562170049</v>
      </c>
      <c r="B46" t="s">
        <v>107</v>
      </c>
      <c r="C46" t="s">
        <v>153</v>
      </c>
      <c r="D46">
        <v>1</v>
      </c>
      <c r="E46">
        <v>0</v>
      </c>
      <c r="F46">
        <v>568.65</v>
      </c>
      <c r="G46" s="1">
        <v>45119</v>
      </c>
      <c r="H46" t="s">
        <v>108</v>
      </c>
      <c r="I46" t="s">
        <v>384</v>
      </c>
      <c r="J46" t="s">
        <v>109</v>
      </c>
      <c r="K46">
        <v>106.48876404494382</v>
      </c>
      <c r="L46" t="s">
        <v>1336</v>
      </c>
      <c r="M46" t="s">
        <v>108</v>
      </c>
      <c r="N46" t="s">
        <v>22</v>
      </c>
      <c r="O46" t="s">
        <v>1102</v>
      </c>
      <c r="P46" t="str">
        <f>_xlfn.IFNA(VLOOKUP(C46,Statusy!A:B,2,0),"Do wyrzucenia")</f>
        <v>Alza</v>
      </c>
      <c r="Q46" t="str">
        <f t="shared" si="2"/>
        <v>Alza</v>
      </c>
      <c r="R46" t="str">
        <f t="shared" si="3"/>
        <v>Vida</v>
      </c>
    </row>
    <row r="47" spans="1:18" x14ac:dyDescent="0.25">
      <c r="A47">
        <v>562158549</v>
      </c>
      <c r="B47" t="s">
        <v>107</v>
      </c>
      <c r="C47" t="s">
        <v>114</v>
      </c>
      <c r="D47">
        <v>0</v>
      </c>
      <c r="E47">
        <v>129</v>
      </c>
      <c r="F47">
        <v>1243</v>
      </c>
      <c r="G47" s="1">
        <v>45119</v>
      </c>
      <c r="H47" t="s">
        <v>108</v>
      </c>
      <c r="I47" t="s">
        <v>1337</v>
      </c>
      <c r="J47" t="s">
        <v>109</v>
      </c>
      <c r="K47">
        <v>232.77153558052436</v>
      </c>
      <c r="L47" t="s">
        <v>1338</v>
      </c>
      <c r="M47" t="s">
        <v>108</v>
      </c>
      <c r="N47" t="s">
        <v>22</v>
      </c>
      <c r="O47" t="s">
        <v>225</v>
      </c>
      <c r="P47" t="str">
        <f>_xlfn.IFNA(VLOOKUP(C47,Statusy!A:B,2,0),"Do wyrzucenia")</f>
        <v>Greatstore</v>
      </c>
      <c r="Q47" t="str">
        <f t="shared" si="2"/>
        <v>Mall</v>
      </c>
      <c r="R47" t="str">
        <f t="shared" si="3"/>
        <v>Vida</v>
      </c>
    </row>
    <row r="48" spans="1:18" x14ac:dyDescent="0.25">
      <c r="A48">
        <v>562157944</v>
      </c>
      <c r="B48" t="s">
        <v>107</v>
      </c>
      <c r="C48" t="s">
        <v>114</v>
      </c>
      <c r="D48">
        <v>0</v>
      </c>
      <c r="E48">
        <v>16</v>
      </c>
      <c r="F48">
        <v>77</v>
      </c>
      <c r="G48" s="1">
        <v>45119</v>
      </c>
      <c r="H48" t="s">
        <v>108</v>
      </c>
      <c r="I48" t="s">
        <v>507</v>
      </c>
      <c r="J48" t="s">
        <v>110</v>
      </c>
      <c r="K48">
        <v>344.19</v>
      </c>
      <c r="L48" t="s">
        <v>1339</v>
      </c>
      <c r="M48" t="s">
        <v>108</v>
      </c>
      <c r="N48" t="s">
        <v>48</v>
      </c>
      <c r="O48" t="s">
        <v>225</v>
      </c>
      <c r="P48" t="str">
        <f>_xlfn.IFNA(VLOOKUP(C48,Statusy!A:B,2,0),"Do wyrzucenia")</f>
        <v>Greatstore</v>
      </c>
      <c r="Q48" t="str">
        <f t="shared" si="2"/>
        <v>Mall</v>
      </c>
      <c r="R48" t="str">
        <f t="shared" si="3"/>
        <v>Vida</v>
      </c>
    </row>
    <row r="49" spans="1:18" x14ac:dyDescent="0.25">
      <c r="A49">
        <v>562157249</v>
      </c>
      <c r="B49" t="s">
        <v>107</v>
      </c>
      <c r="C49" t="s">
        <v>153</v>
      </c>
      <c r="D49">
        <v>1</v>
      </c>
      <c r="E49">
        <v>0</v>
      </c>
      <c r="F49">
        <v>934.14</v>
      </c>
      <c r="G49" s="1">
        <v>45119</v>
      </c>
      <c r="H49" t="s">
        <v>108</v>
      </c>
      <c r="I49" t="s">
        <v>514</v>
      </c>
      <c r="J49" t="s">
        <v>109</v>
      </c>
      <c r="K49">
        <v>174.93258426966293</v>
      </c>
      <c r="L49" t="s">
        <v>1340</v>
      </c>
      <c r="M49" t="s">
        <v>108</v>
      </c>
      <c r="N49" t="s">
        <v>22</v>
      </c>
      <c r="O49" t="s">
        <v>1102</v>
      </c>
      <c r="P49" t="str">
        <f>_xlfn.IFNA(VLOOKUP(C49,Statusy!A:B,2,0),"Do wyrzucenia")</f>
        <v>Alza</v>
      </c>
      <c r="Q49" t="str">
        <f t="shared" si="2"/>
        <v>Alza</v>
      </c>
      <c r="R49" t="str">
        <f t="shared" si="3"/>
        <v>Vida</v>
      </c>
    </row>
    <row r="50" spans="1:18" x14ac:dyDescent="0.25">
      <c r="A50">
        <v>562157241</v>
      </c>
      <c r="B50" t="s">
        <v>107</v>
      </c>
      <c r="C50" t="s">
        <v>190</v>
      </c>
      <c r="D50">
        <v>0</v>
      </c>
      <c r="E50">
        <v>0</v>
      </c>
      <c r="F50">
        <v>1690.65</v>
      </c>
      <c r="G50" s="1">
        <v>45119</v>
      </c>
      <c r="H50" t="s">
        <v>108</v>
      </c>
      <c r="I50" t="s">
        <v>1341</v>
      </c>
      <c r="J50" t="s">
        <v>109</v>
      </c>
      <c r="K50">
        <v>316.60112359550567</v>
      </c>
      <c r="L50" t="s">
        <v>1342</v>
      </c>
      <c r="M50" t="s">
        <v>108</v>
      </c>
      <c r="N50" t="s">
        <v>252</v>
      </c>
      <c r="O50" t="s">
        <v>1102</v>
      </c>
      <c r="P50" t="str">
        <f>_xlfn.IFNA(VLOOKUP(C50,Statusy!A:B,2,0),"Do wyrzucenia")</f>
        <v>Alza</v>
      </c>
      <c r="Q50" t="str">
        <f t="shared" si="2"/>
        <v>Alza</v>
      </c>
      <c r="R50" t="str">
        <f t="shared" si="3"/>
        <v>Vida</v>
      </c>
    </row>
    <row r="51" spans="1:18" x14ac:dyDescent="0.25">
      <c r="A51">
        <v>562157233</v>
      </c>
      <c r="B51" t="s">
        <v>107</v>
      </c>
      <c r="C51" t="s">
        <v>190</v>
      </c>
      <c r="D51">
        <v>0</v>
      </c>
      <c r="E51">
        <v>0</v>
      </c>
      <c r="F51">
        <v>1767.14</v>
      </c>
      <c r="G51" s="1">
        <v>45119</v>
      </c>
      <c r="H51" t="s">
        <v>108</v>
      </c>
      <c r="I51" t="s">
        <v>786</v>
      </c>
      <c r="J51" t="s">
        <v>109</v>
      </c>
      <c r="K51">
        <v>330.92509363295886</v>
      </c>
      <c r="L51" t="s">
        <v>1343</v>
      </c>
      <c r="M51" t="s">
        <v>108</v>
      </c>
      <c r="N51" t="s">
        <v>252</v>
      </c>
      <c r="O51" t="s">
        <v>1102</v>
      </c>
      <c r="P51" t="str">
        <f>_xlfn.IFNA(VLOOKUP(C51,Statusy!A:B,2,0),"Do wyrzucenia")</f>
        <v>Alza</v>
      </c>
      <c r="Q51" t="str">
        <f t="shared" si="2"/>
        <v>Alza</v>
      </c>
      <c r="R51" t="str">
        <f t="shared" si="3"/>
        <v>Vida</v>
      </c>
    </row>
    <row r="52" spans="1:18" x14ac:dyDescent="0.25">
      <c r="A52">
        <v>562157226</v>
      </c>
      <c r="B52" t="s">
        <v>107</v>
      </c>
      <c r="C52" t="s">
        <v>153</v>
      </c>
      <c r="D52">
        <v>1</v>
      </c>
      <c r="E52">
        <v>0</v>
      </c>
      <c r="F52">
        <v>1596.3</v>
      </c>
      <c r="G52" s="1">
        <v>45119</v>
      </c>
      <c r="H52" t="s">
        <v>108</v>
      </c>
      <c r="I52" t="s">
        <v>799</v>
      </c>
      <c r="J52" t="s">
        <v>109</v>
      </c>
      <c r="K52">
        <v>298.93258426966293</v>
      </c>
      <c r="L52" t="s">
        <v>1344</v>
      </c>
      <c r="M52" t="s">
        <v>108</v>
      </c>
      <c r="N52" t="s">
        <v>22</v>
      </c>
      <c r="O52" t="s">
        <v>1102</v>
      </c>
      <c r="P52" t="str">
        <f>_xlfn.IFNA(VLOOKUP(C52,Statusy!A:B,2,0),"Do wyrzucenia")</f>
        <v>Alza</v>
      </c>
      <c r="Q52" t="str">
        <f t="shared" si="2"/>
        <v>Alza</v>
      </c>
      <c r="R52" t="str">
        <f t="shared" si="3"/>
        <v>Vida</v>
      </c>
    </row>
    <row r="53" spans="1:18" x14ac:dyDescent="0.25">
      <c r="A53">
        <v>562157217</v>
      </c>
      <c r="B53" t="s">
        <v>107</v>
      </c>
      <c r="C53" t="s">
        <v>153</v>
      </c>
      <c r="D53">
        <v>1</v>
      </c>
      <c r="E53">
        <v>0</v>
      </c>
      <c r="F53">
        <v>543.14</v>
      </c>
      <c r="G53" s="1">
        <v>45119</v>
      </c>
      <c r="H53" t="s">
        <v>108</v>
      </c>
      <c r="I53" t="s">
        <v>1345</v>
      </c>
      <c r="J53" t="s">
        <v>109</v>
      </c>
      <c r="K53">
        <v>101.71161048689139</v>
      </c>
      <c r="L53" t="s">
        <v>1346</v>
      </c>
      <c r="M53" t="s">
        <v>108</v>
      </c>
      <c r="N53" t="s">
        <v>22</v>
      </c>
      <c r="O53" t="s">
        <v>1102</v>
      </c>
      <c r="P53" t="str">
        <f>_xlfn.IFNA(VLOOKUP(C53,Statusy!A:B,2,0),"Do wyrzucenia")</f>
        <v>Alza</v>
      </c>
      <c r="Q53" t="str">
        <f t="shared" si="2"/>
        <v>Alza</v>
      </c>
      <c r="R53" t="str">
        <f t="shared" si="3"/>
        <v>Vida</v>
      </c>
    </row>
    <row r="54" spans="1:18" x14ac:dyDescent="0.25">
      <c r="A54">
        <v>562146306</v>
      </c>
      <c r="B54" t="s">
        <v>107</v>
      </c>
      <c r="C54" t="s">
        <v>118</v>
      </c>
      <c r="D54">
        <v>1</v>
      </c>
      <c r="E54">
        <v>129</v>
      </c>
      <c r="F54">
        <v>1226</v>
      </c>
      <c r="G54" s="1">
        <v>45119</v>
      </c>
      <c r="H54" t="s">
        <v>108</v>
      </c>
      <c r="I54" t="s">
        <v>1347</v>
      </c>
      <c r="J54" t="s">
        <v>109</v>
      </c>
      <c r="K54">
        <v>229.58801498127343</v>
      </c>
      <c r="L54" t="s">
        <v>1348</v>
      </c>
      <c r="M54" t="s">
        <v>108</v>
      </c>
      <c r="N54" t="s">
        <v>22</v>
      </c>
      <c r="O54" t="s">
        <v>225</v>
      </c>
      <c r="P54" t="str">
        <f>_xlfn.IFNA(VLOOKUP(C54,Statusy!A:B,2,0),"Do wyrzucenia")</f>
        <v>Greatstore</v>
      </c>
      <c r="Q54" t="str">
        <f t="shared" si="2"/>
        <v>Mall</v>
      </c>
      <c r="R54" t="str">
        <f t="shared" si="3"/>
        <v>Vida</v>
      </c>
    </row>
    <row r="55" spans="1:18" x14ac:dyDescent="0.25">
      <c r="A55">
        <v>562146304</v>
      </c>
      <c r="B55" t="s">
        <v>107</v>
      </c>
      <c r="C55" t="s">
        <v>114</v>
      </c>
      <c r="D55">
        <v>0</v>
      </c>
      <c r="E55">
        <v>72</v>
      </c>
      <c r="F55">
        <v>185</v>
      </c>
      <c r="G55" s="1">
        <v>45119</v>
      </c>
      <c r="H55" t="s">
        <v>108</v>
      </c>
      <c r="I55" t="s">
        <v>1349</v>
      </c>
      <c r="J55" t="s">
        <v>110</v>
      </c>
      <c r="K55">
        <v>826.94999999999993</v>
      </c>
      <c r="L55" t="s">
        <v>1350</v>
      </c>
      <c r="M55" t="s">
        <v>108</v>
      </c>
      <c r="N55" t="s">
        <v>49</v>
      </c>
      <c r="O55" t="s">
        <v>225</v>
      </c>
      <c r="P55" t="str">
        <f>_xlfn.IFNA(VLOOKUP(C55,Statusy!A:B,2,0),"Do wyrzucenia")</f>
        <v>Greatstore</v>
      </c>
      <c r="Q55" t="str">
        <f t="shared" si="2"/>
        <v>Mall</v>
      </c>
      <c r="R55" t="str">
        <f t="shared" si="3"/>
        <v>Vida</v>
      </c>
    </row>
    <row r="56" spans="1:18" x14ac:dyDescent="0.25">
      <c r="A56">
        <v>562145814</v>
      </c>
      <c r="B56" t="s">
        <v>107</v>
      </c>
      <c r="C56" t="s">
        <v>153</v>
      </c>
      <c r="D56">
        <v>1</v>
      </c>
      <c r="E56">
        <v>0</v>
      </c>
      <c r="F56">
        <v>606.04999999999995</v>
      </c>
      <c r="G56" s="1">
        <v>45119</v>
      </c>
      <c r="H56" t="s">
        <v>108</v>
      </c>
      <c r="I56" t="s">
        <v>747</v>
      </c>
      <c r="J56" t="s">
        <v>109</v>
      </c>
      <c r="K56">
        <v>113.49250936329588</v>
      </c>
      <c r="L56" t="s">
        <v>1351</v>
      </c>
      <c r="M56" t="s">
        <v>108</v>
      </c>
      <c r="N56" t="s">
        <v>22</v>
      </c>
      <c r="O56" t="s">
        <v>1102</v>
      </c>
      <c r="P56" t="str">
        <f>_xlfn.IFNA(VLOOKUP(C56,Statusy!A:B,2,0),"Do wyrzucenia")</f>
        <v>Alza</v>
      </c>
      <c r="Q56" t="str">
        <f t="shared" si="2"/>
        <v>Alza</v>
      </c>
      <c r="R56" t="str">
        <f t="shared" si="3"/>
        <v>Kinghoff</v>
      </c>
    </row>
    <row r="57" spans="1:18" x14ac:dyDescent="0.25">
      <c r="A57">
        <v>562145767</v>
      </c>
      <c r="B57" t="s">
        <v>107</v>
      </c>
      <c r="C57" t="s">
        <v>153</v>
      </c>
      <c r="D57">
        <v>1</v>
      </c>
      <c r="E57">
        <v>0</v>
      </c>
      <c r="F57">
        <v>684.26</v>
      </c>
      <c r="G57" s="1">
        <v>45119</v>
      </c>
      <c r="H57" t="s">
        <v>108</v>
      </c>
      <c r="I57" t="s">
        <v>112</v>
      </c>
      <c r="J57" t="s">
        <v>109</v>
      </c>
      <c r="K57">
        <v>128.13857677902624</v>
      </c>
      <c r="L57" t="s">
        <v>1352</v>
      </c>
      <c r="M57" t="s">
        <v>108</v>
      </c>
      <c r="N57" t="s">
        <v>22</v>
      </c>
      <c r="O57" t="s">
        <v>1102</v>
      </c>
      <c r="P57" t="str">
        <f>_xlfn.IFNA(VLOOKUP(C57,Statusy!A:B,2,0),"Do wyrzucenia")</f>
        <v>Alza</v>
      </c>
      <c r="Q57" t="str">
        <f t="shared" si="2"/>
        <v>Alza</v>
      </c>
      <c r="R57" t="str">
        <f t="shared" si="3"/>
        <v>ikonka</v>
      </c>
    </row>
    <row r="58" spans="1:18" x14ac:dyDescent="0.25">
      <c r="A58">
        <v>562145742</v>
      </c>
      <c r="B58" t="s">
        <v>107</v>
      </c>
      <c r="C58" t="s">
        <v>190</v>
      </c>
      <c r="D58">
        <v>0</v>
      </c>
      <c r="E58">
        <v>0</v>
      </c>
      <c r="F58">
        <v>65781.5</v>
      </c>
      <c r="G58" s="1">
        <v>45119</v>
      </c>
      <c r="H58" t="s">
        <v>108</v>
      </c>
      <c r="I58" t="s">
        <v>1353</v>
      </c>
      <c r="J58" t="s">
        <v>109</v>
      </c>
      <c r="K58">
        <v>12318.6329588015</v>
      </c>
      <c r="L58" t="s">
        <v>1354</v>
      </c>
      <c r="M58" t="s">
        <v>108</v>
      </c>
      <c r="N58" t="s">
        <v>252</v>
      </c>
      <c r="O58" t="s">
        <v>1102</v>
      </c>
      <c r="P58" t="str">
        <f>_xlfn.IFNA(VLOOKUP(C58,Statusy!A:B,2,0),"Do wyrzucenia")</f>
        <v>Alza</v>
      </c>
      <c r="Q58" t="str">
        <f t="shared" si="2"/>
        <v>Alza</v>
      </c>
      <c r="R58" t="str">
        <f t="shared" si="3"/>
        <v>Vida</v>
      </c>
    </row>
    <row r="59" spans="1:18" x14ac:dyDescent="0.25">
      <c r="A59">
        <v>562145736</v>
      </c>
      <c r="B59" t="s">
        <v>107</v>
      </c>
      <c r="C59" t="s">
        <v>153</v>
      </c>
      <c r="D59">
        <v>1</v>
      </c>
      <c r="E59">
        <v>0</v>
      </c>
      <c r="F59">
        <v>679.15</v>
      </c>
      <c r="G59" s="1">
        <v>45119</v>
      </c>
      <c r="H59" t="s">
        <v>108</v>
      </c>
      <c r="I59" t="s">
        <v>641</v>
      </c>
      <c r="J59" t="s">
        <v>109</v>
      </c>
      <c r="K59">
        <v>127.18164794007491</v>
      </c>
      <c r="L59" t="s">
        <v>1355</v>
      </c>
      <c r="M59" t="s">
        <v>108</v>
      </c>
      <c r="N59" t="s">
        <v>22</v>
      </c>
      <c r="O59" t="s">
        <v>1102</v>
      </c>
      <c r="P59" t="str">
        <f>_xlfn.IFNA(VLOOKUP(C59,Statusy!A:B,2,0),"Do wyrzucenia")</f>
        <v>Alza</v>
      </c>
      <c r="Q59" t="str">
        <f t="shared" si="2"/>
        <v>Alza</v>
      </c>
      <c r="R59" t="str">
        <f t="shared" si="3"/>
        <v>beliani</v>
      </c>
    </row>
    <row r="60" spans="1:18" x14ac:dyDescent="0.25">
      <c r="A60">
        <v>562145728</v>
      </c>
      <c r="B60" t="s">
        <v>107</v>
      </c>
      <c r="C60" t="s">
        <v>153</v>
      </c>
      <c r="D60">
        <v>1</v>
      </c>
      <c r="E60">
        <v>0</v>
      </c>
      <c r="F60">
        <v>755.65</v>
      </c>
      <c r="G60" s="1">
        <v>45119</v>
      </c>
      <c r="H60" t="s">
        <v>108</v>
      </c>
      <c r="I60" t="s">
        <v>263</v>
      </c>
      <c r="J60" t="s">
        <v>109</v>
      </c>
      <c r="K60">
        <v>141.50749063670412</v>
      </c>
      <c r="L60" t="s">
        <v>1356</v>
      </c>
      <c r="M60" t="s">
        <v>108</v>
      </c>
      <c r="N60" t="s">
        <v>22</v>
      </c>
      <c r="O60" t="s">
        <v>1102</v>
      </c>
      <c r="P60" t="str">
        <f>_xlfn.IFNA(VLOOKUP(C60,Statusy!A:B,2,0),"Do wyrzucenia")</f>
        <v>Alza</v>
      </c>
      <c r="Q60" t="str">
        <f t="shared" si="2"/>
        <v>Alza</v>
      </c>
      <c r="R60" t="str">
        <f t="shared" si="3"/>
        <v>Vida</v>
      </c>
    </row>
    <row r="61" spans="1:18" x14ac:dyDescent="0.25">
      <c r="A61">
        <v>562135968</v>
      </c>
      <c r="B61" t="s">
        <v>107</v>
      </c>
      <c r="C61" t="s">
        <v>111</v>
      </c>
      <c r="D61">
        <v>1</v>
      </c>
      <c r="E61">
        <v>4.7</v>
      </c>
      <c r="F61">
        <v>355.7</v>
      </c>
      <c r="G61" s="1">
        <v>45119</v>
      </c>
      <c r="H61" t="s">
        <v>108</v>
      </c>
      <c r="I61" t="s">
        <v>971</v>
      </c>
      <c r="J61" t="s">
        <v>110</v>
      </c>
      <c r="K61">
        <v>1589.9789999999998</v>
      </c>
      <c r="L61" t="s">
        <v>1357</v>
      </c>
      <c r="M61" t="s">
        <v>108</v>
      </c>
      <c r="N61" t="s">
        <v>106</v>
      </c>
      <c r="O61" t="s">
        <v>225</v>
      </c>
      <c r="P61" t="str">
        <f>_xlfn.IFNA(VLOOKUP(C61,Statusy!A:B,2,0),"Do wyrzucenia")</f>
        <v>Greatstore</v>
      </c>
      <c r="Q61" t="str">
        <f t="shared" ref="Q61:Q91" si="4">IF(P61="alza","Alza",IF(P61="Extra","Extrastore","Mall"))</f>
        <v>Mall</v>
      </c>
      <c r="R61" t="str">
        <f t="shared" ref="R61:R91" si="5">IF(AND(LEN(I61)&lt;=7,ISERROR(FIND("_",I61))),"Vida",IFERROR(LEFT(I61,FIND("_",I61)-1),"Kinghoff"))</f>
        <v>Vida</v>
      </c>
    </row>
    <row r="62" spans="1:18" x14ac:dyDescent="0.25">
      <c r="A62">
        <v>562135960</v>
      </c>
      <c r="B62" t="s">
        <v>107</v>
      </c>
      <c r="C62" t="s">
        <v>111</v>
      </c>
      <c r="D62">
        <v>1</v>
      </c>
      <c r="E62">
        <v>0</v>
      </c>
      <c r="F62">
        <v>11</v>
      </c>
      <c r="G62" s="1">
        <v>45119</v>
      </c>
      <c r="H62" t="s">
        <v>108</v>
      </c>
      <c r="I62" t="s">
        <v>1280</v>
      </c>
      <c r="J62" t="s">
        <v>110</v>
      </c>
      <c r="K62">
        <v>49.169999999999995</v>
      </c>
      <c r="L62" t="s">
        <v>1358</v>
      </c>
      <c r="M62" t="s">
        <v>108</v>
      </c>
      <c r="N62" t="s">
        <v>106</v>
      </c>
      <c r="O62" t="s">
        <v>225</v>
      </c>
      <c r="P62" t="str">
        <f>_xlfn.IFNA(VLOOKUP(C62,Statusy!A:B,2,0),"Do wyrzucenia")</f>
        <v>Greatstore</v>
      </c>
      <c r="Q62" t="str">
        <f t="shared" si="4"/>
        <v>Mall</v>
      </c>
      <c r="R62" t="str">
        <f t="shared" si="5"/>
        <v>ikonka</v>
      </c>
    </row>
    <row r="63" spans="1:18" x14ac:dyDescent="0.25">
      <c r="A63">
        <v>562131539</v>
      </c>
      <c r="B63" t="s">
        <v>107</v>
      </c>
      <c r="C63" t="s">
        <v>153</v>
      </c>
      <c r="D63">
        <v>1</v>
      </c>
      <c r="E63">
        <v>0</v>
      </c>
      <c r="F63">
        <v>1180.6500000000001</v>
      </c>
      <c r="G63" s="1">
        <v>45119</v>
      </c>
      <c r="H63" t="s">
        <v>108</v>
      </c>
      <c r="I63" t="s">
        <v>1359</v>
      </c>
      <c r="J63" t="s">
        <v>109</v>
      </c>
      <c r="K63">
        <v>221.09550561797755</v>
      </c>
      <c r="L63" t="s">
        <v>1360</v>
      </c>
      <c r="M63" t="s">
        <v>108</v>
      </c>
      <c r="N63" t="s">
        <v>22</v>
      </c>
      <c r="O63" t="s">
        <v>1102</v>
      </c>
      <c r="P63" t="str">
        <f>_xlfn.IFNA(VLOOKUP(C63,Statusy!A:B,2,0),"Do wyrzucenia")</f>
        <v>Alza</v>
      </c>
      <c r="Q63" t="str">
        <f t="shared" si="4"/>
        <v>Alza</v>
      </c>
      <c r="R63" t="str">
        <f t="shared" si="5"/>
        <v>Vida</v>
      </c>
    </row>
    <row r="64" spans="1:18" x14ac:dyDescent="0.25">
      <c r="A64">
        <v>562131534</v>
      </c>
      <c r="B64" t="s">
        <v>107</v>
      </c>
      <c r="C64" t="s">
        <v>153</v>
      </c>
      <c r="D64">
        <v>1</v>
      </c>
      <c r="E64">
        <v>0</v>
      </c>
      <c r="F64">
        <v>951.14</v>
      </c>
      <c r="G64" s="1">
        <v>45119</v>
      </c>
      <c r="H64" t="s">
        <v>108</v>
      </c>
      <c r="I64" t="s">
        <v>1361</v>
      </c>
      <c r="J64" t="s">
        <v>109</v>
      </c>
      <c r="K64">
        <v>178.11610486891388</v>
      </c>
      <c r="L64" t="s">
        <v>1362</v>
      </c>
      <c r="M64" t="s">
        <v>108</v>
      </c>
      <c r="N64" t="s">
        <v>22</v>
      </c>
      <c r="O64" t="s">
        <v>1102</v>
      </c>
      <c r="P64" t="str">
        <f>_xlfn.IFNA(VLOOKUP(C64,Statusy!A:B,2,0),"Do wyrzucenia")</f>
        <v>Alza</v>
      </c>
      <c r="Q64" t="str">
        <f t="shared" si="4"/>
        <v>Alza</v>
      </c>
      <c r="R64" t="str">
        <f t="shared" si="5"/>
        <v>Vida</v>
      </c>
    </row>
    <row r="65" spans="1:18" x14ac:dyDescent="0.25">
      <c r="A65">
        <v>562123404</v>
      </c>
      <c r="B65" t="s">
        <v>107</v>
      </c>
      <c r="C65" t="s">
        <v>118</v>
      </c>
      <c r="D65">
        <v>1</v>
      </c>
      <c r="E65">
        <v>19</v>
      </c>
      <c r="F65">
        <v>109</v>
      </c>
      <c r="G65" s="1">
        <v>45119</v>
      </c>
      <c r="H65" t="s">
        <v>108</v>
      </c>
      <c r="I65" t="s">
        <v>456</v>
      </c>
      <c r="J65" t="s">
        <v>110</v>
      </c>
      <c r="K65">
        <v>487.22999999999996</v>
      </c>
      <c r="L65" t="s">
        <v>784</v>
      </c>
      <c r="M65" t="s">
        <v>108</v>
      </c>
      <c r="N65" t="s">
        <v>49</v>
      </c>
      <c r="O65" t="s">
        <v>225</v>
      </c>
      <c r="P65" t="str">
        <f>_xlfn.IFNA(VLOOKUP(C65,Statusy!A:B,2,0),"Do wyrzucenia")</f>
        <v>Greatstore</v>
      </c>
      <c r="Q65" t="str">
        <f t="shared" si="4"/>
        <v>Mall</v>
      </c>
      <c r="R65" t="str">
        <f t="shared" si="5"/>
        <v>Vida</v>
      </c>
    </row>
    <row r="66" spans="1:18" x14ac:dyDescent="0.25">
      <c r="A66">
        <v>562123395</v>
      </c>
      <c r="B66" t="s">
        <v>107</v>
      </c>
      <c r="C66" t="s">
        <v>111</v>
      </c>
      <c r="D66">
        <v>1</v>
      </c>
      <c r="E66">
        <v>469</v>
      </c>
      <c r="F66">
        <v>6264</v>
      </c>
      <c r="G66" s="1">
        <v>45119</v>
      </c>
      <c r="H66" t="s">
        <v>108</v>
      </c>
      <c r="I66" t="s">
        <v>1363</v>
      </c>
      <c r="J66" t="s">
        <v>109</v>
      </c>
      <c r="K66">
        <v>1173.0337078651687</v>
      </c>
      <c r="L66" t="s">
        <v>1364</v>
      </c>
      <c r="M66" t="s">
        <v>108</v>
      </c>
      <c r="N66" t="s">
        <v>22</v>
      </c>
      <c r="O66" t="s">
        <v>225</v>
      </c>
      <c r="P66" t="str">
        <f>_xlfn.IFNA(VLOOKUP(C66,Statusy!A:B,2,0),"Do wyrzucenia")</f>
        <v>Greatstore</v>
      </c>
      <c r="Q66" t="str">
        <f t="shared" si="4"/>
        <v>Mall</v>
      </c>
      <c r="R66" t="str">
        <f t="shared" si="5"/>
        <v>Vida</v>
      </c>
    </row>
    <row r="67" spans="1:18" x14ac:dyDescent="0.25">
      <c r="A67">
        <v>562123031</v>
      </c>
      <c r="B67" t="s">
        <v>107</v>
      </c>
      <c r="C67" t="s">
        <v>153</v>
      </c>
      <c r="D67">
        <v>1</v>
      </c>
      <c r="E67">
        <v>0</v>
      </c>
      <c r="F67">
        <v>10062.32</v>
      </c>
      <c r="G67" s="1">
        <v>45119</v>
      </c>
      <c r="H67" t="s">
        <v>108</v>
      </c>
      <c r="I67" t="s">
        <v>529</v>
      </c>
      <c r="J67" t="s">
        <v>109</v>
      </c>
      <c r="K67">
        <v>1884.3295880149813</v>
      </c>
      <c r="L67" t="s">
        <v>1365</v>
      </c>
      <c r="M67" t="s">
        <v>108</v>
      </c>
      <c r="N67" t="s">
        <v>22</v>
      </c>
      <c r="O67" t="s">
        <v>1102</v>
      </c>
      <c r="P67" t="str">
        <f>_xlfn.IFNA(VLOOKUP(C67,Statusy!A:B,2,0),"Do wyrzucenia")</f>
        <v>Alza</v>
      </c>
      <c r="Q67" t="str">
        <f t="shared" si="4"/>
        <v>Alza</v>
      </c>
      <c r="R67" t="str">
        <f t="shared" si="5"/>
        <v>Vida</v>
      </c>
    </row>
    <row r="68" spans="1:18" x14ac:dyDescent="0.25">
      <c r="A68">
        <v>562123030</v>
      </c>
      <c r="B68" t="s">
        <v>107</v>
      </c>
      <c r="C68" t="s">
        <v>190</v>
      </c>
      <c r="D68">
        <v>0</v>
      </c>
      <c r="E68">
        <v>0</v>
      </c>
      <c r="F68">
        <v>1223.1500000000001</v>
      </c>
      <c r="G68" s="1">
        <v>45119</v>
      </c>
      <c r="H68" t="s">
        <v>108</v>
      </c>
      <c r="I68" t="s">
        <v>1366</v>
      </c>
      <c r="J68" t="s">
        <v>109</v>
      </c>
      <c r="K68">
        <v>229.05430711610489</v>
      </c>
      <c r="L68" t="s">
        <v>1367</v>
      </c>
      <c r="M68" t="s">
        <v>108</v>
      </c>
      <c r="N68" t="s">
        <v>252</v>
      </c>
      <c r="O68" t="s">
        <v>1102</v>
      </c>
      <c r="P68" t="str">
        <f>_xlfn.IFNA(VLOOKUP(C68,Statusy!A:B,2,0),"Do wyrzucenia")</f>
        <v>Alza</v>
      </c>
      <c r="Q68" t="str">
        <f t="shared" si="4"/>
        <v>Alza</v>
      </c>
      <c r="R68" t="str">
        <f t="shared" si="5"/>
        <v>Vida</v>
      </c>
    </row>
    <row r="69" spans="1:18" x14ac:dyDescent="0.25">
      <c r="A69">
        <v>562123027</v>
      </c>
      <c r="B69" t="s">
        <v>107</v>
      </c>
      <c r="C69" t="s">
        <v>195</v>
      </c>
      <c r="D69">
        <v>0</v>
      </c>
      <c r="E69">
        <v>35</v>
      </c>
      <c r="F69">
        <v>70</v>
      </c>
      <c r="G69" s="1">
        <v>45119</v>
      </c>
      <c r="H69" t="s">
        <v>108</v>
      </c>
      <c r="I69" t="s">
        <v>1368</v>
      </c>
      <c r="J69" t="s">
        <v>110</v>
      </c>
      <c r="K69">
        <v>312.89999999999998</v>
      </c>
      <c r="L69" t="s">
        <v>1369</v>
      </c>
      <c r="M69" t="s">
        <v>108</v>
      </c>
      <c r="N69" t="s">
        <v>48</v>
      </c>
      <c r="O69" t="s">
        <v>224</v>
      </c>
      <c r="P69" t="str">
        <f>_xlfn.IFNA(VLOOKUP(C69,Statusy!A:B,2,0),"Do wyrzucenia")</f>
        <v>Shumee</v>
      </c>
      <c r="Q69" t="str">
        <f t="shared" si="4"/>
        <v>Mall</v>
      </c>
      <c r="R69" t="str">
        <f t="shared" si="5"/>
        <v>Vida</v>
      </c>
    </row>
    <row r="70" spans="1:18" x14ac:dyDescent="0.25">
      <c r="A70">
        <v>562123025</v>
      </c>
      <c r="B70" t="s">
        <v>107</v>
      </c>
      <c r="C70" t="s">
        <v>153</v>
      </c>
      <c r="D70">
        <v>1</v>
      </c>
      <c r="E70">
        <v>0</v>
      </c>
      <c r="F70">
        <v>3155.2</v>
      </c>
      <c r="G70" s="1">
        <v>45119</v>
      </c>
      <c r="H70" t="s">
        <v>108</v>
      </c>
      <c r="I70" t="s">
        <v>1113</v>
      </c>
      <c r="J70" t="s">
        <v>109</v>
      </c>
      <c r="K70">
        <v>590.86142322097385</v>
      </c>
      <c r="L70" t="s">
        <v>1370</v>
      </c>
      <c r="M70" t="s">
        <v>108</v>
      </c>
      <c r="N70" t="s">
        <v>22</v>
      </c>
      <c r="O70" t="s">
        <v>1102</v>
      </c>
      <c r="P70" t="str">
        <f>_xlfn.IFNA(VLOOKUP(C70,Statusy!A:B,2,0),"Do wyrzucenia")</f>
        <v>Alza</v>
      </c>
      <c r="Q70" t="str">
        <f t="shared" si="4"/>
        <v>Alza</v>
      </c>
      <c r="R70" t="str">
        <f t="shared" si="5"/>
        <v>ikonka</v>
      </c>
    </row>
    <row r="71" spans="1:18" x14ac:dyDescent="0.25">
      <c r="A71">
        <v>562123022</v>
      </c>
      <c r="B71" t="s">
        <v>107</v>
      </c>
      <c r="C71" t="s">
        <v>153</v>
      </c>
      <c r="D71">
        <v>1</v>
      </c>
      <c r="E71">
        <v>0</v>
      </c>
      <c r="F71">
        <v>2464.15</v>
      </c>
      <c r="G71" s="1">
        <v>45119</v>
      </c>
      <c r="H71" t="s">
        <v>108</v>
      </c>
      <c r="I71" t="s">
        <v>1371</v>
      </c>
      <c r="J71" t="s">
        <v>109</v>
      </c>
      <c r="K71">
        <v>461.45131086142328</v>
      </c>
      <c r="L71" t="s">
        <v>1372</v>
      </c>
      <c r="M71" t="s">
        <v>108</v>
      </c>
      <c r="N71" t="s">
        <v>22</v>
      </c>
      <c r="O71" t="s">
        <v>1102</v>
      </c>
      <c r="P71" t="str">
        <f>_xlfn.IFNA(VLOOKUP(C71,Statusy!A:B,2,0),"Do wyrzucenia")</f>
        <v>Alza</v>
      </c>
      <c r="Q71" t="str">
        <f t="shared" si="4"/>
        <v>Alza</v>
      </c>
      <c r="R71" t="str">
        <f t="shared" si="5"/>
        <v>beliani</v>
      </c>
    </row>
    <row r="72" spans="1:18" x14ac:dyDescent="0.25">
      <c r="A72">
        <v>562123020</v>
      </c>
      <c r="B72" t="s">
        <v>107</v>
      </c>
      <c r="C72" t="s">
        <v>153</v>
      </c>
      <c r="D72">
        <v>1</v>
      </c>
      <c r="E72">
        <v>0</v>
      </c>
      <c r="F72">
        <v>466.65</v>
      </c>
      <c r="G72" s="1">
        <v>45119</v>
      </c>
      <c r="H72" t="s">
        <v>108</v>
      </c>
      <c r="I72" t="s">
        <v>835</v>
      </c>
      <c r="J72" t="s">
        <v>109</v>
      </c>
      <c r="K72">
        <v>87.387640449438209</v>
      </c>
      <c r="L72" t="s">
        <v>1373</v>
      </c>
      <c r="M72" t="s">
        <v>108</v>
      </c>
      <c r="N72" t="s">
        <v>22</v>
      </c>
      <c r="O72" t="s">
        <v>1102</v>
      </c>
      <c r="P72" t="str">
        <f>_xlfn.IFNA(VLOOKUP(C72,Statusy!A:B,2,0),"Do wyrzucenia")</f>
        <v>Alza</v>
      </c>
      <c r="Q72" t="str">
        <f t="shared" si="4"/>
        <v>Alza</v>
      </c>
      <c r="R72" t="str">
        <f t="shared" si="5"/>
        <v>Vida</v>
      </c>
    </row>
    <row r="73" spans="1:18" x14ac:dyDescent="0.25">
      <c r="A73">
        <v>562112918</v>
      </c>
      <c r="B73" t="s">
        <v>107</v>
      </c>
      <c r="C73" t="s">
        <v>111</v>
      </c>
      <c r="D73">
        <v>1</v>
      </c>
      <c r="E73">
        <v>10</v>
      </c>
      <c r="F73">
        <v>65</v>
      </c>
      <c r="G73" s="1">
        <v>45119</v>
      </c>
      <c r="H73" t="s">
        <v>108</v>
      </c>
      <c r="I73" t="s">
        <v>853</v>
      </c>
      <c r="J73" t="s">
        <v>110</v>
      </c>
      <c r="K73">
        <v>290.55</v>
      </c>
      <c r="L73" t="s">
        <v>1374</v>
      </c>
      <c r="M73" t="s">
        <v>108</v>
      </c>
      <c r="N73" t="s">
        <v>48</v>
      </c>
      <c r="O73" t="s">
        <v>225</v>
      </c>
      <c r="P73" t="str">
        <f>_xlfn.IFNA(VLOOKUP(C73,Statusy!A:B,2,0),"Do wyrzucenia")</f>
        <v>Greatstore</v>
      </c>
      <c r="Q73" t="str">
        <f t="shared" si="4"/>
        <v>Mall</v>
      </c>
      <c r="R73" t="str">
        <f t="shared" si="5"/>
        <v>Vida</v>
      </c>
    </row>
    <row r="74" spans="1:18" x14ac:dyDescent="0.25">
      <c r="A74">
        <v>562112904</v>
      </c>
      <c r="B74" t="s">
        <v>107</v>
      </c>
      <c r="C74" t="s">
        <v>111</v>
      </c>
      <c r="D74">
        <v>1</v>
      </c>
      <c r="E74">
        <v>118</v>
      </c>
      <c r="F74">
        <v>1362</v>
      </c>
      <c r="G74" s="1">
        <v>45119</v>
      </c>
      <c r="H74" t="s">
        <v>108</v>
      </c>
      <c r="I74" t="s">
        <v>124</v>
      </c>
      <c r="J74" t="s">
        <v>109</v>
      </c>
      <c r="K74">
        <v>255.05617977528092</v>
      </c>
      <c r="L74" t="s">
        <v>941</v>
      </c>
      <c r="M74" t="s">
        <v>108</v>
      </c>
      <c r="N74" t="s">
        <v>106</v>
      </c>
      <c r="O74" t="s">
        <v>225</v>
      </c>
      <c r="P74" t="str">
        <f>_xlfn.IFNA(VLOOKUP(C74,Statusy!A:B,2,0),"Do wyrzucenia")</f>
        <v>Greatstore</v>
      </c>
      <c r="Q74" t="str">
        <f t="shared" si="4"/>
        <v>Mall</v>
      </c>
      <c r="R74" t="str">
        <f t="shared" si="5"/>
        <v>aw</v>
      </c>
    </row>
    <row r="75" spans="1:18" x14ac:dyDescent="0.25">
      <c r="A75">
        <v>562112486</v>
      </c>
      <c r="B75" t="s">
        <v>107</v>
      </c>
      <c r="C75" t="s">
        <v>113</v>
      </c>
      <c r="D75">
        <v>1</v>
      </c>
      <c r="E75">
        <v>8</v>
      </c>
      <c r="F75">
        <v>35</v>
      </c>
      <c r="G75" s="1">
        <v>45119</v>
      </c>
      <c r="H75" t="s">
        <v>108</v>
      </c>
      <c r="I75" t="s">
        <v>777</v>
      </c>
      <c r="J75" t="s">
        <v>110</v>
      </c>
      <c r="K75">
        <v>156.44999999999999</v>
      </c>
      <c r="L75" t="s">
        <v>1375</v>
      </c>
      <c r="M75" t="s">
        <v>108</v>
      </c>
      <c r="N75" t="s">
        <v>48</v>
      </c>
      <c r="O75" t="s">
        <v>224</v>
      </c>
      <c r="P75" t="str">
        <f>_xlfn.IFNA(VLOOKUP(C75,Statusy!A:B,2,0),"Do wyrzucenia")</f>
        <v>Shumee</v>
      </c>
      <c r="Q75" t="str">
        <f t="shared" si="4"/>
        <v>Mall</v>
      </c>
      <c r="R75" t="str">
        <f t="shared" si="5"/>
        <v>Vida</v>
      </c>
    </row>
    <row r="76" spans="1:18" x14ac:dyDescent="0.25">
      <c r="A76">
        <v>562112485</v>
      </c>
      <c r="B76" t="s">
        <v>107</v>
      </c>
      <c r="C76" t="s">
        <v>153</v>
      </c>
      <c r="D76">
        <v>1</v>
      </c>
      <c r="E76">
        <v>0</v>
      </c>
      <c r="F76">
        <v>313.64</v>
      </c>
      <c r="G76" s="1">
        <v>45119</v>
      </c>
      <c r="H76" t="s">
        <v>108</v>
      </c>
      <c r="I76" t="s">
        <v>1280</v>
      </c>
      <c r="J76" t="s">
        <v>109</v>
      </c>
      <c r="K76">
        <v>58.734082397003746</v>
      </c>
      <c r="L76" t="s">
        <v>1376</v>
      </c>
      <c r="M76" t="s">
        <v>108</v>
      </c>
      <c r="N76" t="s">
        <v>22</v>
      </c>
      <c r="O76" t="s">
        <v>1102</v>
      </c>
      <c r="P76" t="str">
        <f>_xlfn.IFNA(VLOOKUP(C76,Statusy!A:B,2,0),"Do wyrzucenia")</f>
        <v>Alza</v>
      </c>
      <c r="Q76" t="str">
        <f t="shared" si="4"/>
        <v>Alza</v>
      </c>
      <c r="R76" t="str">
        <f t="shared" si="5"/>
        <v>ikonka</v>
      </c>
    </row>
    <row r="77" spans="1:18" x14ac:dyDescent="0.25">
      <c r="A77">
        <v>562112482</v>
      </c>
      <c r="B77" t="s">
        <v>107</v>
      </c>
      <c r="C77" t="s">
        <v>153</v>
      </c>
      <c r="D77">
        <v>1</v>
      </c>
      <c r="E77">
        <v>0</v>
      </c>
      <c r="F77">
        <v>1554.64</v>
      </c>
      <c r="G77" s="1">
        <v>45119</v>
      </c>
      <c r="H77" t="s">
        <v>108</v>
      </c>
      <c r="I77" t="s">
        <v>1377</v>
      </c>
      <c r="J77" t="s">
        <v>109</v>
      </c>
      <c r="K77">
        <v>291.13108614232215</v>
      </c>
      <c r="L77" t="s">
        <v>1378</v>
      </c>
      <c r="M77" t="s">
        <v>108</v>
      </c>
      <c r="N77" t="s">
        <v>22</v>
      </c>
      <c r="O77" t="s">
        <v>1102</v>
      </c>
      <c r="P77" t="str">
        <f>_xlfn.IFNA(VLOOKUP(C77,Statusy!A:B,2,0),"Do wyrzucenia")</f>
        <v>Alza</v>
      </c>
      <c r="Q77" t="str">
        <f t="shared" si="4"/>
        <v>Alza</v>
      </c>
      <c r="R77" t="str">
        <f t="shared" si="5"/>
        <v>Vida</v>
      </c>
    </row>
    <row r="78" spans="1:18" x14ac:dyDescent="0.25">
      <c r="A78">
        <v>562105375</v>
      </c>
      <c r="B78" t="s">
        <v>107</v>
      </c>
      <c r="C78" t="s">
        <v>115</v>
      </c>
      <c r="D78">
        <v>1</v>
      </c>
      <c r="E78">
        <v>16670</v>
      </c>
      <c r="F78">
        <v>69990</v>
      </c>
      <c r="G78" s="1">
        <v>45119</v>
      </c>
      <c r="H78" t="s">
        <v>108</v>
      </c>
      <c r="I78" t="s">
        <v>1380</v>
      </c>
      <c r="J78" t="s">
        <v>116</v>
      </c>
      <c r="K78">
        <v>839.88</v>
      </c>
      <c r="L78" t="s">
        <v>1381</v>
      </c>
      <c r="M78" t="s">
        <v>108</v>
      </c>
      <c r="N78" t="s">
        <v>50</v>
      </c>
      <c r="O78" t="s">
        <v>224</v>
      </c>
      <c r="P78" t="str">
        <f>_xlfn.IFNA(VLOOKUP(C78,Statusy!A:B,2,0),"Do wyrzucenia")</f>
        <v>Shumee</v>
      </c>
      <c r="Q78" t="str">
        <f t="shared" si="4"/>
        <v>Mall</v>
      </c>
      <c r="R78" t="str">
        <f t="shared" si="5"/>
        <v>Vida</v>
      </c>
    </row>
    <row r="79" spans="1:18" x14ac:dyDescent="0.25">
      <c r="A79">
        <v>562105374</v>
      </c>
      <c r="B79" t="s">
        <v>107</v>
      </c>
      <c r="C79" t="s">
        <v>148</v>
      </c>
      <c r="D79">
        <v>1</v>
      </c>
      <c r="E79">
        <v>0</v>
      </c>
      <c r="F79">
        <v>15700</v>
      </c>
      <c r="G79" s="1">
        <v>45119</v>
      </c>
      <c r="H79" t="s">
        <v>108</v>
      </c>
      <c r="I79" t="s">
        <v>663</v>
      </c>
      <c r="J79" t="s">
        <v>116</v>
      </c>
      <c r="K79">
        <v>188.4</v>
      </c>
      <c r="L79" t="s">
        <v>1382</v>
      </c>
      <c r="M79" t="s">
        <v>108</v>
      </c>
      <c r="N79" t="s">
        <v>50</v>
      </c>
      <c r="O79" t="s">
        <v>224</v>
      </c>
      <c r="P79" t="str">
        <f>_xlfn.IFNA(VLOOKUP(C79,Statusy!A:B,2,0),"Do wyrzucenia")</f>
        <v>Shumee</v>
      </c>
      <c r="Q79" t="str">
        <f t="shared" si="4"/>
        <v>Mall</v>
      </c>
      <c r="R79" t="str">
        <f t="shared" si="5"/>
        <v>aw</v>
      </c>
    </row>
    <row r="80" spans="1:18" x14ac:dyDescent="0.25">
      <c r="A80">
        <v>562101958</v>
      </c>
      <c r="B80" t="s">
        <v>107</v>
      </c>
      <c r="C80" t="s">
        <v>111</v>
      </c>
      <c r="D80">
        <v>1</v>
      </c>
      <c r="E80">
        <v>129</v>
      </c>
      <c r="F80">
        <v>881</v>
      </c>
      <c r="G80" s="1">
        <v>45119</v>
      </c>
      <c r="H80" t="s">
        <v>108</v>
      </c>
      <c r="I80" t="s">
        <v>1077</v>
      </c>
      <c r="J80" t="s">
        <v>109</v>
      </c>
      <c r="K80">
        <v>164.9812734082397</v>
      </c>
      <c r="L80" t="s">
        <v>1078</v>
      </c>
      <c r="M80" t="s">
        <v>108</v>
      </c>
      <c r="N80" t="s">
        <v>22</v>
      </c>
      <c r="O80" t="s">
        <v>225</v>
      </c>
      <c r="P80" t="str">
        <f>_xlfn.IFNA(VLOOKUP(C80,Statusy!A:B,2,0),"Do wyrzucenia")</f>
        <v>Greatstore</v>
      </c>
      <c r="Q80" t="str">
        <f t="shared" si="4"/>
        <v>Mall</v>
      </c>
      <c r="R80" t="str">
        <f t="shared" si="5"/>
        <v>Vida</v>
      </c>
    </row>
    <row r="81" spans="1:18" x14ac:dyDescent="0.25">
      <c r="A81">
        <v>562101446</v>
      </c>
      <c r="B81" t="s">
        <v>107</v>
      </c>
      <c r="C81" t="s">
        <v>153</v>
      </c>
      <c r="D81">
        <v>1</v>
      </c>
      <c r="E81">
        <v>0</v>
      </c>
      <c r="F81">
        <v>603.5</v>
      </c>
      <c r="G81" s="1">
        <v>45119</v>
      </c>
      <c r="H81" t="s">
        <v>108</v>
      </c>
      <c r="I81" t="s">
        <v>916</v>
      </c>
      <c r="J81" t="s">
        <v>109</v>
      </c>
      <c r="K81">
        <v>113.01498127340825</v>
      </c>
      <c r="L81" t="s">
        <v>1383</v>
      </c>
      <c r="M81" t="s">
        <v>108</v>
      </c>
      <c r="N81" t="s">
        <v>22</v>
      </c>
      <c r="O81" t="s">
        <v>1102</v>
      </c>
      <c r="P81" t="str">
        <f>_xlfn.IFNA(VLOOKUP(C81,Statusy!A:B,2,0),"Do wyrzucenia")</f>
        <v>Alza</v>
      </c>
      <c r="Q81" t="str">
        <f t="shared" si="4"/>
        <v>Alza</v>
      </c>
      <c r="R81" t="str">
        <f t="shared" si="5"/>
        <v>Kinghoff</v>
      </c>
    </row>
    <row r="82" spans="1:18" x14ac:dyDescent="0.25">
      <c r="A82">
        <v>562101445</v>
      </c>
      <c r="B82" t="s">
        <v>107</v>
      </c>
      <c r="C82" t="s">
        <v>153</v>
      </c>
      <c r="D82">
        <v>1</v>
      </c>
      <c r="E82">
        <v>0</v>
      </c>
      <c r="F82">
        <v>437.75</v>
      </c>
      <c r="G82" s="1">
        <v>45119</v>
      </c>
      <c r="H82" t="s">
        <v>108</v>
      </c>
      <c r="I82" t="s">
        <v>930</v>
      </c>
      <c r="J82" t="s">
        <v>109</v>
      </c>
      <c r="K82">
        <v>81.975655430711612</v>
      </c>
      <c r="L82" t="s">
        <v>1384</v>
      </c>
      <c r="M82" t="s">
        <v>108</v>
      </c>
      <c r="N82" t="s">
        <v>22</v>
      </c>
      <c r="O82" t="s">
        <v>1102</v>
      </c>
      <c r="P82" t="str">
        <f>_xlfn.IFNA(VLOOKUP(C82,Statusy!A:B,2,0),"Do wyrzucenia")</f>
        <v>Alza</v>
      </c>
      <c r="Q82" t="str">
        <f t="shared" si="4"/>
        <v>Alza</v>
      </c>
      <c r="R82" t="str">
        <f t="shared" si="5"/>
        <v>ikonka</v>
      </c>
    </row>
    <row r="83" spans="1:18" x14ac:dyDescent="0.25">
      <c r="A83">
        <v>562101443</v>
      </c>
      <c r="B83" t="s">
        <v>107</v>
      </c>
      <c r="C83" t="s">
        <v>153</v>
      </c>
      <c r="D83">
        <v>1</v>
      </c>
      <c r="E83">
        <v>0</v>
      </c>
      <c r="F83">
        <v>1457.75</v>
      </c>
      <c r="G83" s="1">
        <v>45119</v>
      </c>
      <c r="H83" t="s">
        <v>108</v>
      </c>
      <c r="I83" t="s">
        <v>1385</v>
      </c>
      <c r="J83" t="s">
        <v>109</v>
      </c>
      <c r="K83">
        <v>272.98689138576782</v>
      </c>
      <c r="L83" t="s">
        <v>1386</v>
      </c>
      <c r="M83" t="s">
        <v>108</v>
      </c>
      <c r="N83" t="s">
        <v>22</v>
      </c>
      <c r="O83" t="s">
        <v>1102</v>
      </c>
      <c r="P83" t="str">
        <f>_xlfn.IFNA(VLOOKUP(C83,Statusy!A:B,2,0),"Do wyrzucenia")</f>
        <v>Alza</v>
      </c>
      <c r="Q83" t="str">
        <f t="shared" si="4"/>
        <v>Alza</v>
      </c>
      <c r="R83" t="str">
        <f t="shared" si="5"/>
        <v>Kinghoff</v>
      </c>
    </row>
    <row r="84" spans="1:18" x14ac:dyDescent="0.25">
      <c r="A84">
        <v>562101421</v>
      </c>
      <c r="B84" t="s">
        <v>107</v>
      </c>
      <c r="C84" t="s">
        <v>153</v>
      </c>
      <c r="D84">
        <v>1</v>
      </c>
      <c r="E84">
        <v>0</v>
      </c>
      <c r="F84">
        <v>781.15</v>
      </c>
      <c r="G84" s="1">
        <v>45119</v>
      </c>
      <c r="H84" t="s">
        <v>108</v>
      </c>
      <c r="I84" t="s">
        <v>374</v>
      </c>
      <c r="J84" t="s">
        <v>109</v>
      </c>
      <c r="K84">
        <v>146.28277153558054</v>
      </c>
      <c r="L84" t="s">
        <v>1387</v>
      </c>
      <c r="M84" t="s">
        <v>108</v>
      </c>
      <c r="N84" t="s">
        <v>22</v>
      </c>
      <c r="O84" t="s">
        <v>1102</v>
      </c>
      <c r="P84" t="str">
        <f>_xlfn.IFNA(VLOOKUP(C84,Statusy!A:B,2,0),"Do wyrzucenia")</f>
        <v>Alza</v>
      </c>
      <c r="Q84" t="str">
        <f t="shared" si="4"/>
        <v>Alza</v>
      </c>
      <c r="R84" t="str">
        <f t="shared" si="5"/>
        <v>Vida</v>
      </c>
    </row>
    <row r="85" spans="1:18" x14ac:dyDescent="0.25">
      <c r="A85">
        <v>562101408</v>
      </c>
      <c r="B85" t="s">
        <v>107</v>
      </c>
      <c r="C85" t="s">
        <v>190</v>
      </c>
      <c r="D85">
        <v>0</v>
      </c>
      <c r="E85">
        <v>0</v>
      </c>
      <c r="F85">
        <v>1291.1500000000001</v>
      </c>
      <c r="G85" s="1">
        <v>45119</v>
      </c>
      <c r="H85" t="s">
        <v>108</v>
      </c>
      <c r="I85" t="s">
        <v>1332</v>
      </c>
      <c r="J85" t="s">
        <v>109</v>
      </c>
      <c r="K85">
        <v>241.78838951310865</v>
      </c>
      <c r="L85" t="s">
        <v>1388</v>
      </c>
      <c r="M85" t="s">
        <v>108</v>
      </c>
      <c r="N85" t="s">
        <v>252</v>
      </c>
      <c r="O85" t="s">
        <v>1102</v>
      </c>
      <c r="P85" t="str">
        <f>_xlfn.IFNA(VLOOKUP(C85,Statusy!A:B,2,0),"Do wyrzucenia")</f>
        <v>Alza</v>
      </c>
      <c r="Q85" t="str">
        <f t="shared" si="4"/>
        <v>Alza</v>
      </c>
      <c r="R85" t="str">
        <f t="shared" si="5"/>
        <v>Vida</v>
      </c>
    </row>
    <row r="86" spans="1:18" x14ac:dyDescent="0.25">
      <c r="A86">
        <v>562091357</v>
      </c>
      <c r="B86" t="s">
        <v>107</v>
      </c>
      <c r="C86" t="s">
        <v>111</v>
      </c>
      <c r="D86">
        <v>1</v>
      </c>
      <c r="E86">
        <v>0</v>
      </c>
      <c r="F86">
        <v>30</v>
      </c>
      <c r="G86" s="1">
        <v>45119</v>
      </c>
      <c r="H86" t="s">
        <v>108</v>
      </c>
      <c r="I86" t="s">
        <v>435</v>
      </c>
      <c r="J86" t="s">
        <v>110</v>
      </c>
      <c r="K86">
        <v>134.1</v>
      </c>
      <c r="L86" t="s">
        <v>144</v>
      </c>
      <c r="M86" t="s">
        <v>108</v>
      </c>
      <c r="N86" t="s">
        <v>106</v>
      </c>
      <c r="O86" t="s">
        <v>225</v>
      </c>
      <c r="P86" t="str">
        <f>_xlfn.IFNA(VLOOKUP(C86,Statusy!A:B,2,0),"Do wyrzucenia")</f>
        <v>Greatstore</v>
      </c>
      <c r="Q86" t="str">
        <f t="shared" si="4"/>
        <v>Mall</v>
      </c>
      <c r="R86" t="str">
        <f t="shared" si="5"/>
        <v>Vida</v>
      </c>
    </row>
    <row r="87" spans="1:18" x14ac:dyDescent="0.25">
      <c r="A87">
        <v>562090931</v>
      </c>
      <c r="B87" t="s">
        <v>107</v>
      </c>
      <c r="C87" t="s">
        <v>153</v>
      </c>
      <c r="D87">
        <v>1</v>
      </c>
      <c r="E87">
        <v>0</v>
      </c>
      <c r="F87">
        <v>1495.15</v>
      </c>
      <c r="G87" s="1">
        <v>45119</v>
      </c>
      <c r="H87" t="s">
        <v>108</v>
      </c>
      <c r="I87" t="s">
        <v>911</v>
      </c>
      <c r="J87" t="s">
        <v>109</v>
      </c>
      <c r="K87">
        <v>279.99063670411988</v>
      </c>
      <c r="L87" t="s">
        <v>1389</v>
      </c>
      <c r="M87" t="s">
        <v>108</v>
      </c>
      <c r="N87" t="s">
        <v>22</v>
      </c>
      <c r="O87" t="s">
        <v>1102</v>
      </c>
      <c r="P87" t="str">
        <f>_xlfn.IFNA(VLOOKUP(C87,Statusy!A:B,2,0),"Do wyrzucenia")</f>
        <v>Alza</v>
      </c>
      <c r="Q87" t="str">
        <f t="shared" si="4"/>
        <v>Alza</v>
      </c>
      <c r="R87" t="str">
        <f t="shared" si="5"/>
        <v>Vida</v>
      </c>
    </row>
    <row r="88" spans="1:18" x14ac:dyDescent="0.25">
      <c r="A88">
        <v>562090930</v>
      </c>
      <c r="B88" t="s">
        <v>107</v>
      </c>
      <c r="C88" t="s">
        <v>113</v>
      </c>
      <c r="D88">
        <v>1</v>
      </c>
      <c r="E88">
        <v>0</v>
      </c>
      <c r="F88">
        <v>16</v>
      </c>
      <c r="G88" s="1">
        <v>45119</v>
      </c>
      <c r="H88" t="s">
        <v>108</v>
      </c>
      <c r="I88" t="s">
        <v>1390</v>
      </c>
      <c r="J88" t="s">
        <v>110</v>
      </c>
      <c r="K88">
        <v>71.52</v>
      </c>
      <c r="L88" t="s">
        <v>1391</v>
      </c>
      <c r="M88" t="s">
        <v>108</v>
      </c>
      <c r="N88" t="s">
        <v>48</v>
      </c>
      <c r="O88" t="s">
        <v>224</v>
      </c>
      <c r="P88" t="str">
        <f>_xlfn.IFNA(VLOOKUP(C88,Statusy!A:B,2,0),"Do wyrzucenia")</f>
        <v>Shumee</v>
      </c>
      <c r="Q88" t="str">
        <f t="shared" si="4"/>
        <v>Mall</v>
      </c>
      <c r="R88" t="str">
        <f t="shared" si="5"/>
        <v>Vida</v>
      </c>
    </row>
    <row r="89" spans="1:18" x14ac:dyDescent="0.25">
      <c r="A89">
        <v>562090929</v>
      </c>
      <c r="B89" t="s">
        <v>107</v>
      </c>
      <c r="C89" t="s">
        <v>153</v>
      </c>
      <c r="D89">
        <v>1</v>
      </c>
      <c r="E89">
        <v>0</v>
      </c>
      <c r="F89">
        <v>730.15</v>
      </c>
      <c r="G89" s="1">
        <v>45119</v>
      </c>
      <c r="H89" t="s">
        <v>108</v>
      </c>
      <c r="I89" t="s">
        <v>1112</v>
      </c>
      <c r="J89" t="s">
        <v>109</v>
      </c>
      <c r="K89">
        <v>136.73220973782773</v>
      </c>
      <c r="L89" t="s">
        <v>1392</v>
      </c>
      <c r="M89" t="s">
        <v>108</v>
      </c>
      <c r="N89" t="s">
        <v>22</v>
      </c>
      <c r="O89" t="s">
        <v>1102</v>
      </c>
      <c r="P89" t="str">
        <f>_xlfn.IFNA(VLOOKUP(C89,Statusy!A:B,2,0),"Do wyrzucenia")</f>
        <v>Alza</v>
      </c>
      <c r="Q89" t="str">
        <f t="shared" si="4"/>
        <v>Alza</v>
      </c>
      <c r="R89" t="str">
        <f t="shared" si="5"/>
        <v>Vida</v>
      </c>
    </row>
    <row r="90" spans="1:18" x14ac:dyDescent="0.25">
      <c r="A90">
        <v>562090928</v>
      </c>
      <c r="B90" t="s">
        <v>107</v>
      </c>
      <c r="C90" t="s">
        <v>153</v>
      </c>
      <c r="D90">
        <v>1</v>
      </c>
      <c r="E90">
        <v>0</v>
      </c>
      <c r="F90">
        <v>678.3</v>
      </c>
      <c r="G90" s="1">
        <v>45119</v>
      </c>
      <c r="H90" t="s">
        <v>108</v>
      </c>
      <c r="I90" t="s">
        <v>856</v>
      </c>
      <c r="J90" t="s">
        <v>109</v>
      </c>
      <c r="K90">
        <v>127.02247191011236</v>
      </c>
      <c r="L90" t="s">
        <v>1393</v>
      </c>
      <c r="M90" t="s">
        <v>108</v>
      </c>
      <c r="N90" t="s">
        <v>22</v>
      </c>
      <c r="O90" t="s">
        <v>1102</v>
      </c>
      <c r="P90" t="str">
        <f>_xlfn.IFNA(VLOOKUP(C90,Statusy!A:B,2,0),"Do wyrzucenia")</f>
        <v>Alza</v>
      </c>
      <c r="Q90" t="str">
        <f t="shared" si="4"/>
        <v>Alza</v>
      </c>
      <c r="R90" t="str">
        <f t="shared" si="5"/>
        <v>Kinghoff</v>
      </c>
    </row>
    <row r="91" spans="1:18" x14ac:dyDescent="0.25">
      <c r="A91">
        <v>562087590</v>
      </c>
      <c r="B91" t="s">
        <v>107</v>
      </c>
      <c r="C91" t="s">
        <v>195</v>
      </c>
      <c r="D91">
        <v>0</v>
      </c>
      <c r="E91">
        <v>31</v>
      </c>
      <c r="F91">
        <v>255</v>
      </c>
      <c r="G91" s="1">
        <v>45119</v>
      </c>
      <c r="H91" t="s">
        <v>108</v>
      </c>
      <c r="I91" t="s">
        <v>367</v>
      </c>
      <c r="J91" t="s">
        <v>110</v>
      </c>
      <c r="K91">
        <v>1139.8499999999999</v>
      </c>
      <c r="L91" t="s">
        <v>161</v>
      </c>
      <c r="M91" t="s">
        <v>108</v>
      </c>
      <c r="N91" t="s">
        <v>49</v>
      </c>
      <c r="O91" t="s">
        <v>224</v>
      </c>
      <c r="P91" t="str">
        <f>_xlfn.IFNA(VLOOKUP(C91,Statusy!A:B,2,0),"Do wyrzucenia")</f>
        <v>Shumee</v>
      </c>
      <c r="Q91" t="str">
        <f t="shared" si="4"/>
        <v>Mall</v>
      </c>
      <c r="R91" t="str">
        <f t="shared" si="5"/>
        <v>Vida</v>
      </c>
    </row>
    <row r="92" spans="1:18" x14ac:dyDescent="0.25">
      <c r="A92">
        <v>562079866</v>
      </c>
      <c r="B92" t="s">
        <v>107</v>
      </c>
      <c r="C92" t="s">
        <v>153</v>
      </c>
      <c r="D92">
        <v>1</v>
      </c>
      <c r="E92">
        <v>0</v>
      </c>
      <c r="F92">
        <v>891.65</v>
      </c>
      <c r="G92" s="1">
        <v>45119</v>
      </c>
      <c r="H92" t="s">
        <v>108</v>
      </c>
      <c r="I92" t="s">
        <v>1394</v>
      </c>
      <c r="J92" t="s">
        <v>109</v>
      </c>
      <c r="K92">
        <v>166.97565543071161</v>
      </c>
      <c r="L92" t="s">
        <v>1395</v>
      </c>
      <c r="M92" t="s">
        <v>108</v>
      </c>
      <c r="N92" t="s">
        <v>22</v>
      </c>
      <c r="O92" t="s">
        <v>1102</v>
      </c>
      <c r="P92" t="str">
        <f>_xlfn.IFNA(VLOOKUP(C92,Statusy!A:B,2,0),"Do wyrzucenia")</f>
        <v>Alza</v>
      </c>
      <c r="Q92" t="str">
        <f t="shared" ref="Q92:Q124" si="6">IF(P92="alza","Alza",IF(P92="Extra","Extrastore","Mall"))</f>
        <v>Alza</v>
      </c>
      <c r="R92" t="str">
        <f t="shared" ref="R92:R124" si="7">IF(AND(LEN(I92)&lt;=7,ISERROR(FIND("_",I92))),"Vida",IFERROR(LEFT(I92,FIND("_",I92)-1),"Kinghoff"))</f>
        <v>Vida</v>
      </c>
    </row>
    <row r="93" spans="1:18" x14ac:dyDescent="0.25">
      <c r="A93">
        <v>562079862</v>
      </c>
      <c r="B93" t="s">
        <v>107</v>
      </c>
      <c r="C93" t="s">
        <v>153</v>
      </c>
      <c r="D93">
        <v>1</v>
      </c>
      <c r="E93">
        <v>0</v>
      </c>
      <c r="F93">
        <v>2931.65</v>
      </c>
      <c r="G93" s="1">
        <v>45119</v>
      </c>
      <c r="H93" t="s">
        <v>108</v>
      </c>
      <c r="I93" t="s">
        <v>1396</v>
      </c>
      <c r="J93" t="s">
        <v>109</v>
      </c>
      <c r="K93">
        <v>548.998127340824</v>
      </c>
      <c r="L93" t="s">
        <v>1397</v>
      </c>
      <c r="M93" t="s">
        <v>108</v>
      </c>
      <c r="N93" t="s">
        <v>22</v>
      </c>
      <c r="O93" t="s">
        <v>1102</v>
      </c>
      <c r="P93" t="str">
        <f>_xlfn.IFNA(VLOOKUP(C93,Statusy!A:B,2,0),"Do wyrzucenia")</f>
        <v>Alza</v>
      </c>
      <c r="Q93" t="str">
        <f t="shared" si="6"/>
        <v>Alza</v>
      </c>
      <c r="R93" t="str">
        <f t="shared" si="7"/>
        <v>Vida</v>
      </c>
    </row>
    <row r="94" spans="1:18" x14ac:dyDescent="0.25">
      <c r="A94">
        <v>562079860</v>
      </c>
      <c r="B94" t="s">
        <v>107</v>
      </c>
      <c r="C94" t="s">
        <v>153</v>
      </c>
      <c r="D94">
        <v>1</v>
      </c>
      <c r="E94">
        <v>0</v>
      </c>
      <c r="F94">
        <v>976.65</v>
      </c>
      <c r="G94" s="1">
        <v>45119</v>
      </c>
      <c r="H94" t="s">
        <v>108</v>
      </c>
      <c r="I94" t="s">
        <v>1398</v>
      </c>
      <c r="J94" t="s">
        <v>109</v>
      </c>
      <c r="K94">
        <v>182.8932584269663</v>
      </c>
      <c r="L94" t="s">
        <v>1399</v>
      </c>
      <c r="M94" t="s">
        <v>108</v>
      </c>
      <c r="N94" t="s">
        <v>22</v>
      </c>
      <c r="O94" t="s">
        <v>1102</v>
      </c>
      <c r="P94" t="str">
        <f>_xlfn.IFNA(VLOOKUP(C94,Statusy!A:B,2,0),"Do wyrzucenia")</f>
        <v>Alza</v>
      </c>
      <c r="Q94" t="str">
        <f t="shared" si="6"/>
        <v>Alza</v>
      </c>
      <c r="R94" t="str">
        <f t="shared" si="7"/>
        <v>Vida</v>
      </c>
    </row>
    <row r="95" spans="1:18" x14ac:dyDescent="0.25">
      <c r="A95">
        <v>562079784</v>
      </c>
      <c r="B95" t="s">
        <v>107</v>
      </c>
      <c r="C95" t="s">
        <v>153</v>
      </c>
      <c r="D95">
        <v>1</v>
      </c>
      <c r="E95">
        <v>0</v>
      </c>
      <c r="F95">
        <v>1580.15</v>
      </c>
      <c r="G95" s="1">
        <v>45119</v>
      </c>
      <c r="H95" t="s">
        <v>108</v>
      </c>
      <c r="I95" t="s">
        <v>1084</v>
      </c>
      <c r="J95" t="s">
        <v>109</v>
      </c>
      <c r="K95">
        <v>295.90823970037457</v>
      </c>
      <c r="L95" t="s">
        <v>1400</v>
      </c>
      <c r="M95" t="s">
        <v>108</v>
      </c>
      <c r="N95" t="s">
        <v>22</v>
      </c>
      <c r="O95" t="s">
        <v>1102</v>
      </c>
      <c r="P95" t="str">
        <f>_xlfn.IFNA(VLOOKUP(C95,Statusy!A:B,2,0),"Do wyrzucenia")</f>
        <v>Alza</v>
      </c>
      <c r="Q95" t="str">
        <f t="shared" si="6"/>
        <v>Alza</v>
      </c>
      <c r="R95" t="str">
        <f t="shared" si="7"/>
        <v>Vida</v>
      </c>
    </row>
    <row r="96" spans="1:18" x14ac:dyDescent="0.25">
      <c r="A96">
        <v>562069743</v>
      </c>
      <c r="B96" t="s">
        <v>107</v>
      </c>
      <c r="C96" t="s">
        <v>111</v>
      </c>
      <c r="D96">
        <v>1</v>
      </c>
      <c r="E96">
        <v>329</v>
      </c>
      <c r="F96">
        <v>3116</v>
      </c>
      <c r="G96" s="1">
        <v>45119</v>
      </c>
      <c r="H96" t="s">
        <v>108</v>
      </c>
      <c r="I96" t="s">
        <v>1401</v>
      </c>
      <c r="J96" t="s">
        <v>109</v>
      </c>
      <c r="K96">
        <v>583.52059925093636</v>
      </c>
      <c r="L96" t="s">
        <v>1402</v>
      </c>
      <c r="M96" t="s">
        <v>108</v>
      </c>
      <c r="N96" t="s">
        <v>22</v>
      </c>
      <c r="O96" t="s">
        <v>225</v>
      </c>
      <c r="P96" t="str">
        <f>_xlfn.IFNA(VLOOKUP(C96,Statusy!A:B,2,0),"Do wyrzucenia")</f>
        <v>Greatstore</v>
      </c>
      <c r="Q96" t="str">
        <f t="shared" si="6"/>
        <v>Mall</v>
      </c>
      <c r="R96" t="str">
        <f t="shared" si="7"/>
        <v>Vida</v>
      </c>
    </row>
    <row r="97" spans="1:18" x14ac:dyDescent="0.25">
      <c r="A97">
        <v>562069740</v>
      </c>
      <c r="B97" t="s">
        <v>107</v>
      </c>
      <c r="C97" t="s">
        <v>111</v>
      </c>
      <c r="D97">
        <v>1</v>
      </c>
      <c r="E97">
        <v>129</v>
      </c>
      <c r="F97">
        <v>1613</v>
      </c>
      <c r="G97" s="1">
        <v>45119</v>
      </c>
      <c r="H97" t="s">
        <v>108</v>
      </c>
      <c r="I97" t="s">
        <v>1403</v>
      </c>
      <c r="J97" t="s">
        <v>109</v>
      </c>
      <c r="K97">
        <v>302.05992509363296</v>
      </c>
      <c r="L97" t="s">
        <v>1404</v>
      </c>
      <c r="M97" t="s">
        <v>108</v>
      </c>
      <c r="N97" t="s">
        <v>22</v>
      </c>
      <c r="O97" t="s">
        <v>225</v>
      </c>
      <c r="P97" t="str">
        <f>_xlfn.IFNA(VLOOKUP(C97,Statusy!A:B,2,0),"Do wyrzucenia")</f>
        <v>Greatstore</v>
      </c>
      <c r="Q97" t="str">
        <f t="shared" si="6"/>
        <v>Mall</v>
      </c>
      <c r="R97" t="str">
        <f t="shared" si="7"/>
        <v>Vida</v>
      </c>
    </row>
    <row r="98" spans="1:18" x14ac:dyDescent="0.25">
      <c r="A98">
        <v>562069739</v>
      </c>
      <c r="B98" t="s">
        <v>107</v>
      </c>
      <c r="C98" t="s">
        <v>111</v>
      </c>
      <c r="D98">
        <v>1</v>
      </c>
      <c r="E98">
        <v>10</v>
      </c>
      <c r="F98">
        <v>40</v>
      </c>
      <c r="G98" s="1">
        <v>45119</v>
      </c>
      <c r="H98" t="s">
        <v>108</v>
      </c>
      <c r="I98" t="s">
        <v>457</v>
      </c>
      <c r="J98" t="s">
        <v>110</v>
      </c>
      <c r="K98">
        <v>178.79999999999998</v>
      </c>
      <c r="L98" t="s">
        <v>1405</v>
      </c>
      <c r="M98" t="s">
        <v>108</v>
      </c>
      <c r="N98" t="s">
        <v>49</v>
      </c>
      <c r="O98" t="s">
        <v>225</v>
      </c>
      <c r="P98" t="str">
        <f>_xlfn.IFNA(VLOOKUP(C98,Statusy!A:B,2,0),"Do wyrzucenia")</f>
        <v>Greatstore</v>
      </c>
      <c r="Q98" t="str">
        <f t="shared" si="6"/>
        <v>Mall</v>
      </c>
      <c r="R98" t="str">
        <f t="shared" si="7"/>
        <v>Vida</v>
      </c>
    </row>
    <row r="99" spans="1:18" x14ac:dyDescent="0.25">
      <c r="A99">
        <v>562069737</v>
      </c>
      <c r="B99" t="s">
        <v>107</v>
      </c>
      <c r="C99" t="s">
        <v>111</v>
      </c>
      <c r="D99">
        <v>1</v>
      </c>
      <c r="E99">
        <v>1249</v>
      </c>
      <c r="F99">
        <v>7194</v>
      </c>
      <c r="G99" s="1">
        <v>45119</v>
      </c>
      <c r="H99" t="s">
        <v>108</v>
      </c>
      <c r="I99" t="s">
        <v>1406</v>
      </c>
      <c r="J99" t="s">
        <v>109</v>
      </c>
      <c r="K99">
        <v>1347.1910112359551</v>
      </c>
      <c r="L99" t="s">
        <v>1407</v>
      </c>
      <c r="M99" t="s">
        <v>108</v>
      </c>
      <c r="N99" t="s">
        <v>22</v>
      </c>
      <c r="O99" t="s">
        <v>225</v>
      </c>
      <c r="P99" t="str">
        <f>_xlfn.IFNA(VLOOKUP(C99,Statusy!A:B,2,0),"Do wyrzucenia")</f>
        <v>Greatstore</v>
      </c>
      <c r="Q99" t="str">
        <f t="shared" si="6"/>
        <v>Mall</v>
      </c>
      <c r="R99" t="str">
        <f t="shared" si="7"/>
        <v>Vida</v>
      </c>
    </row>
    <row r="100" spans="1:18" x14ac:dyDescent="0.25">
      <c r="A100">
        <v>562069140</v>
      </c>
      <c r="B100" t="s">
        <v>107</v>
      </c>
      <c r="C100" t="s">
        <v>153</v>
      </c>
      <c r="D100">
        <v>1</v>
      </c>
      <c r="E100">
        <v>0</v>
      </c>
      <c r="F100">
        <v>585.65</v>
      </c>
      <c r="G100" s="1">
        <v>45119</v>
      </c>
      <c r="H100" t="s">
        <v>108</v>
      </c>
      <c r="I100" t="s">
        <v>727</v>
      </c>
      <c r="J100" t="s">
        <v>109</v>
      </c>
      <c r="K100">
        <v>109.67228464419476</v>
      </c>
      <c r="L100" t="s">
        <v>1408</v>
      </c>
      <c r="M100" t="s">
        <v>108</v>
      </c>
      <c r="N100" t="s">
        <v>22</v>
      </c>
      <c r="O100" t="s">
        <v>1102</v>
      </c>
      <c r="P100" t="str">
        <f>_xlfn.IFNA(VLOOKUP(C100,Statusy!A:B,2,0),"Do wyrzucenia")</f>
        <v>Alza</v>
      </c>
      <c r="Q100" t="str">
        <f t="shared" si="6"/>
        <v>Alza</v>
      </c>
      <c r="R100" t="str">
        <f t="shared" si="7"/>
        <v>beliani</v>
      </c>
    </row>
    <row r="101" spans="1:18" x14ac:dyDescent="0.25">
      <c r="A101">
        <v>562069138</v>
      </c>
      <c r="B101" t="s">
        <v>107</v>
      </c>
      <c r="C101" t="s">
        <v>153</v>
      </c>
      <c r="D101">
        <v>1</v>
      </c>
      <c r="E101">
        <v>0</v>
      </c>
      <c r="F101">
        <v>7869.3</v>
      </c>
      <c r="G101" s="1">
        <v>45119</v>
      </c>
      <c r="H101" t="s">
        <v>108</v>
      </c>
      <c r="I101" t="s">
        <v>515</v>
      </c>
      <c r="J101" t="s">
        <v>109</v>
      </c>
      <c r="K101">
        <v>1473.6516853932585</v>
      </c>
      <c r="L101" t="s">
        <v>1409</v>
      </c>
      <c r="M101" t="s">
        <v>108</v>
      </c>
      <c r="N101" t="s">
        <v>22</v>
      </c>
      <c r="O101" t="s">
        <v>1102</v>
      </c>
      <c r="P101" t="str">
        <f>_xlfn.IFNA(VLOOKUP(C101,Statusy!A:B,2,0),"Do wyrzucenia")</f>
        <v>Alza</v>
      </c>
      <c r="Q101" t="str">
        <f t="shared" si="6"/>
        <v>Alza</v>
      </c>
      <c r="R101" t="str">
        <f t="shared" si="7"/>
        <v>Vida</v>
      </c>
    </row>
    <row r="102" spans="1:18" x14ac:dyDescent="0.25">
      <c r="A102">
        <v>562069136</v>
      </c>
      <c r="B102" t="s">
        <v>107</v>
      </c>
      <c r="C102" t="s">
        <v>153</v>
      </c>
      <c r="D102">
        <v>1</v>
      </c>
      <c r="E102">
        <v>0</v>
      </c>
      <c r="F102">
        <v>670.65</v>
      </c>
      <c r="G102" s="1">
        <v>45119</v>
      </c>
      <c r="H102" t="s">
        <v>108</v>
      </c>
      <c r="I102" t="s">
        <v>375</v>
      </c>
      <c r="J102" t="s">
        <v>109</v>
      </c>
      <c r="K102">
        <v>125.58988764044945</v>
      </c>
      <c r="L102" t="s">
        <v>1410</v>
      </c>
      <c r="M102" t="s">
        <v>108</v>
      </c>
      <c r="N102" t="s">
        <v>22</v>
      </c>
      <c r="O102" t="s">
        <v>1102</v>
      </c>
      <c r="P102" t="str">
        <f>_xlfn.IFNA(VLOOKUP(C102,Statusy!A:B,2,0),"Do wyrzucenia")</f>
        <v>Alza</v>
      </c>
      <c r="Q102" t="str">
        <f t="shared" si="6"/>
        <v>Alza</v>
      </c>
      <c r="R102" t="str">
        <f t="shared" si="7"/>
        <v>Vida</v>
      </c>
    </row>
    <row r="103" spans="1:18" x14ac:dyDescent="0.25">
      <c r="A103">
        <v>562069132</v>
      </c>
      <c r="B103" t="s">
        <v>107</v>
      </c>
      <c r="C103" t="s">
        <v>190</v>
      </c>
      <c r="D103">
        <v>0</v>
      </c>
      <c r="E103">
        <v>0</v>
      </c>
      <c r="F103">
        <v>328.95</v>
      </c>
      <c r="G103" s="1">
        <v>45119</v>
      </c>
      <c r="H103" t="s">
        <v>108</v>
      </c>
      <c r="I103" t="s">
        <v>1411</v>
      </c>
      <c r="J103" t="s">
        <v>109</v>
      </c>
      <c r="K103">
        <v>61.601123595505619</v>
      </c>
      <c r="L103" t="s">
        <v>1412</v>
      </c>
      <c r="M103" t="s">
        <v>108</v>
      </c>
      <c r="N103" t="s">
        <v>252</v>
      </c>
      <c r="O103" t="s">
        <v>1102</v>
      </c>
      <c r="P103" t="str">
        <f>_xlfn.IFNA(VLOOKUP(C103,Statusy!A:B,2,0),"Do wyrzucenia")</f>
        <v>Alza</v>
      </c>
      <c r="Q103" t="str">
        <f t="shared" si="6"/>
        <v>Alza</v>
      </c>
      <c r="R103" t="str">
        <f t="shared" si="7"/>
        <v>ikonka</v>
      </c>
    </row>
    <row r="104" spans="1:18" x14ac:dyDescent="0.25">
      <c r="A104">
        <v>562069130</v>
      </c>
      <c r="B104" t="s">
        <v>107</v>
      </c>
      <c r="C104" t="s">
        <v>120</v>
      </c>
      <c r="D104">
        <v>1</v>
      </c>
      <c r="E104">
        <v>13</v>
      </c>
      <c r="F104">
        <v>59</v>
      </c>
      <c r="G104" s="1">
        <v>45119</v>
      </c>
      <c r="H104" t="s">
        <v>108</v>
      </c>
      <c r="I104" t="s">
        <v>1413</v>
      </c>
      <c r="J104" t="s">
        <v>110</v>
      </c>
      <c r="K104">
        <v>263.72999999999996</v>
      </c>
      <c r="L104" t="s">
        <v>1414</v>
      </c>
      <c r="M104" t="s">
        <v>108</v>
      </c>
      <c r="N104" t="s">
        <v>49</v>
      </c>
      <c r="O104" t="s">
        <v>224</v>
      </c>
      <c r="P104" t="str">
        <f>_xlfn.IFNA(VLOOKUP(C104,Statusy!A:B,2,0),"Do wyrzucenia")</f>
        <v>Shumee</v>
      </c>
      <c r="Q104" t="str">
        <f t="shared" si="6"/>
        <v>Mall</v>
      </c>
      <c r="R104" t="str">
        <f t="shared" si="7"/>
        <v>Vida</v>
      </c>
    </row>
    <row r="105" spans="1:18" x14ac:dyDescent="0.25">
      <c r="A105">
        <v>562069126</v>
      </c>
      <c r="B105" t="s">
        <v>107</v>
      </c>
      <c r="C105" t="s">
        <v>153</v>
      </c>
      <c r="D105">
        <v>1</v>
      </c>
      <c r="E105">
        <v>0</v>
      </c>
      <c r="F105">
        <v>1075.25</v>
      </c>
      <c r="G105" s="1">
        <v>45119</v>
      </c>
      <c r="H105" t="s">
        <v>108</v>
      </c>
      <c r="I105" t="s">
        <v>1260</v>
      </c>
      <c r="J105" t="s">
        <v>109</v>
      </c>
      <c r="K105">
        <v>201.35767790262173</v>
      </c>
      <c r="L105" t="s">
        <v>1415</v>
      </c>
      <c r="M105" t="s">
        <v>108</v>
      </c>
      <c r="N105" t="s">
        <v>22</v>
      </c>
      <c r="O105" t="s">
        <v>1102</v>
      </c>
      <c r="P105" t="str">
        <f>_xlfn.IFNA(VLOOKUP(C105,Statusy!A:B,2,0),"Do wyrzucenia")</f>
        <v>Alza</v>
      </c>
      <c r="Q105" t="str">
        <f t="shared" si="6"/>
        <v>Alza</v>
      </c>
      <c r="R105" t="str">
        <f t="shared" si="7"/>
        <v>Kinghoff</v>
      </c>
    </row>
    <row r="106" spans="1:18" x14ac:dyDescent="0.25">
      <c r="A106">
        <v>562069124</v>
      </c>
      <c r="B106" t="s">
        <v>107</v>
      </c>
      <c r="C106" t="s">
        <v>153</v>
      </c>
      <c r="D106">
        <v>1</v>
      </c>
      <c r="E106">
        <v>0</v>
      </c>
      <c r="F106">
        <v>2863.65</v>
      </c>
      <c r="G106" s="1">
        <v>45119</v>
      </c>
      <c r="H106" t="s">
        <v>108</v>
      </c>
      <c r="I106" t="s">
        <v>1416</v>
      </c>
      <c r="J106" t="s">
        <v>109</v>
      </c>
      <c r="K106">
        <v>536.26404494382029</v>
      </c>
      <c r="L106" t="s">
        <v>1417</v>
      </c>
      <c r="M106" t="s">
        <v>108</v>
      </c>
      <c r="N106" t="s">
        <v>48</v>
      </c>
      <c r="O106" t="s">
        <v>1102</v>
      </c>
      <c r="P106" t="str">
        <f>_xlfn.IFNA(VLOOKUP(C106,Statusy!A:B,2,0),"Do wyrzucenia")</f>
        <v>Alza</v>
      </c>
      <c r="Q106" t="str">
        <f t="shared" si="6"/>
        <v>Alza</v>
      </c>
      <c r="R106" t="str">
        <f t="shared" si="7"/>
        <v>Vida</v>
      </c>
    </row>
    <row r="107" spans="1:18" x14ac:dyDescent="0.25">
      <c r="A107">
        <v>562058664</v>
      </c>
      <c r="B107" t="s">
        <v>107</v>
      </c>
      <c r="C107" t="s">
        <v>118</v>
      </c>
      <c r="D107">
        <v>1</v>
      </c>
      <c r="E107">
        <v>229</v>
      </c>
      <c r="F107">
        <v>1909</v>
      </c>
      <c r="G107" s="1">
        <v>45119</v>
      </c>
      <c r="H107" t="s">
        <v>108</v>
      </c>
      <c r="I107" t="s">
        <v>1418</v>
      </c>
      <c r="J107" t="s">
        <v>109</v>
      </c>
      <c r="K107">
        <v>357.49063670411988</v>
      </c>
      <c r="L107" t="s">
        <v>1419</v>
      </c>
      <c r="M107" t="s">
        <v>108</v>
      </c>
      <c r="N107" t="s">
        <v>22</v>
      </c>
      <c r="O107" t="s">
        <v>225</v>
      </c>
      <c r="P107" t="str">
        <f>_xlfn.IFNA(VLOOKUP(C107,Statusy!A:B,2,0),"Do wyrzucenia")</f>
        <v>Greatstore</v>
      </c>
      <c r="Q107" t="str">
        <f t="shared" si="6"/>
        <v>Mall</v>
      </c>
      <c r="R107" t="str">
        <f t="shared" si="7"/>
        <v>Vida</v>
      </c>
    </row>
    <row r="108" spans="1:18" x14ac:dyDescent="0.25">
      <c r="A108">
        <v>562058660</v>
      </c>
      <c r="B108" t="s">
        <v>107</v>
      </c>
      <c r="C108" t="s">
        <v>111</v>
      </c>
      <c r="D108">
        <v>1</v>
      </c>
      <c r="E108">
        <v>0</v>
      </c>
      <c r="F108">
        <v>31</v>
      </c>
      <c r="G108" s="1">
        <v>45119</v>
      </c>
      <c r="H108" t="s">
        <v>108</v>
      </c>
      <c r="I108" t="s">
        <v>257</v>
      </c>
      <c r="J108" t="s">
        <v>110</v>
      </c>
      <c r="K108">
        <v>138.57</v>
      </c>
      <c r="L108" t="s">
        <v>191</v>
      </c>
      <c r="M108" t="s">
        <v>108</v>
      </c>
      <c r="N108" t="s">
        <v>106</v>
      </c>
      <c r="O108" t="s">
        <v>225</v>
      </c>
      <c r="P108" t="str">
        <f>_xlfn.IFNA(VLOOKUP(C108,Statusy!A:B,2,0),"Do wyrzucenia")</f>
        <v>Greatstore</v>
      </c>
      <c r="Q108" t="str">
        <f t="shared" si="6"/>
        <v>Mall</v>
      </c>
      <c r="R108" t="str">
        <f t="shared" si="7"/>
        <v>Vida</v>
      </c>
    </row>
    <row r="109" spans="1:18" x14ac:dyDescent="0.25">
      <c r="A109">
        <v>562058659</v>
      </c>
      <c r="B109" t="s">
        <v>107</v>
      </c>
      <c r="C109" t="s">
        <v>111</v>
      </c>
      <c r="D109">
        <v>1</v>
      </c>
      <c r="E109">
        <v>32</v>
      </c>
      <c r="F109">
        <v>200</v>
      </c>
      <c r="G109" s="1">
        <v>45119</v>
      </c>
      <c r="H109" t="s">
        <v>108</v>
      </c>
      <c r="I109" t="s">
        <v>1420</v>
      </c>
      <c r="J109" t="s">
        <v>110</v>
      </c>
      <c r="K109">
        <v>894</v>
      </c>
      <c r="L109" t="s">
        <v>1421</v>
      </c>
      <c r="M109" t="s">
        <v>108</v>
      </c>
      <c r="N109" t="s">
        <v>49</v>
      </c>
      <c r="O109" t="s">
        <v>225</v>
      </c>
      <c r="P109" t="str">
        <f>_xlfn.IFNA(VLOOKUP(C109,Statusy!A:B,2,0),"Do wyrzucenia")</f>
        <v>Greatstore</v>
      </c>
      <c r="Q109" t="str">
        <f t="shared" si="6"/>
        <v>Mall</v>
      </c>
      <c r="R109" t="str">
        <f t="shared" si="7"/>
        <v>Vida</v>
      </c>
    </row>
    <row r="110" spans="1:18" x14ac:dyDescent="0.25">
      <c r="A110">
        <v>562058233</v>
      </c>
      <c r="B110" t="s">
        <v>107</v>
      </c>
      <c r="C110" t="s">
        <v>153</v>
      </c>
      <c r="D110">
        <v>1</v>
      </c>
      <c r="E110">
        <v>0</v>
      </c>
      <c r="F110">
        <v>2056.15</v>
      </c>
      <c r="G110" s="1">
        <v>45119</v>
      </c>
      <c r="H110" t="s">
        <v>108</v>
      </c>
      <c r="I110" t="s">
        <v>450</v>
      </c>
      <c r="J110" t="s">
        <v>109</v>
      </c>
      <c r="K110">
        <v>385.04681647940077</v>
      </c>
      <c r="L110" t="s">
        <v>1422</v>
      </c>
      <c r="M110" t="s">
        <v>108</v>
      </c>
      <c r="N110" t="s">
        <v>22</v>
      </c>
      <c r="O110" t="s">
        <v>1102</v>
      </c>
      <c r="P110" t="str">
        <f>_xlfn.IFNA(VLOOKUP(C110,Statusy!A:B,2,0),"Do wyrzucenia")</f>
        <v>Alza</v>
      </c>
      <c r="Q110" t="str">
        <f t="shared" si="6"/>
        <v>Alza</v>
      </c>
      <c r="R110" t="str">
        <f t="shared" si="7"/>
        <v>Vida</v>
      </c>
    </row>
    <row r="111" spans="1:18" x14ac:dyDescent="0.25">
      <c r="A111">
        <v>562058229</v>
      </c>
      <c r="B111" t="s">
        <v>107</v>
      </c>
      <c r="C111" t="s">
        <v>153</v>
      </c>
      <c r="D111">
        <v>1</v>
      </c>
      <c r="E111">
        <v>0</v>
      </c>
      <c r="F111">
        <v>3305.65</v>
      </c>
      <c r="G111" s="1">
        <v>45119</v>
      </c>
      <c r="H111" t="s">
        <v>108</v>
      </c>
      <c r="I111" t="s">
        <v>417</v>
      </c>
      <c r="J111" t="s">
        <v>109</v>
      </c>
      <c r="K111">
        <v>619.0355805243446</v>
      </c>
      <c r="L111" t="s">
        <v>1423</v>
      </c>
      <c r="M111" t="s">
        <v>108</v>
      </c>
      <c r="N111" t="s">
        <v>22</v>
      </c>
      <c r="O111" t="s">
        <v>1102</v>
      </c>
      <c r="P111" t="str">
        <f>_xlfn.IFNA(VLOOKUP(C111,Statusy!A:B,2,0),"Do wyrzucenia")</f>
        <v>Alza</v>
      </c>
      <c r="Q111" t="str">
        <f t="shared" si="6"/>
        <v>Alza</v>
      </c>
      <c r="R111" t="str">
        <f t="shared" si="7"/>
        <v>Vida</v>
      </c>
    </row>
    <row r="112" spans="1:18" x14ac:dyDescent="0.25">
      <c r="A112">
        <v>562058228</v>
      </c>
      <c r="B112" t="s">
        <v>107</v>
      </c>
      <c r="C112" t="s">
        <v>153</v>
      </c>
      <c r="D112">
        <v>1</v>
      </c>
      <c r="E112">
        <v>0</v>
      </c>
      <c r="F112">
        <v>492.16</v>
      </c>
      <c r="G112" s="1">
        <v>45119</v>
      </c>
      <c r="H112" t="s">
        <v>108</v>
      </c>
      <c r="I112" t="s">
        <v>1176</v>
      </c>
      <c r="J112" t="s">
        <v>109</v>
      </c>
      <c r="K112">
        <v>92.164794007490642</v>
      </c>
      <c r="L112" t="s">
        <v>1424</v>
      </c>
      <c r="M112" t="s">
        <v>108</v>
      </c>
      <c r="N112" t="s">
        <v>22</v>
      </c>
      <c r="O112" t="s">
        <v>1102</v>
      </c>
      <c r="P112" t="str">
        <f>_xlfn.IFNA(VLOOKUP(C112,Statusy!A:B,2,0),"Do wyrzucenia")</f>
        <v>Alza</v>
      </c>
      <c r="Q112" t="str">
        <f t="shared" si="6"/>
        <v>Alza</v>
      </c>
      <c r="R112" t="str">
        <f t="shared" si="7"/>
        <v>Vida</v>
      </c>
    </row>
    <row r="113" spans="1:18" x14ac:dyDescent="0.25">
      <c r="A113">
        <v>562058227</v>
      </c>
      <c r="B113" t="s">
        <v>107</v>
      </c>
      <c r="C113" t="s">
        <v>153</v>
      </c>
      <c r="D113">
        <v>1</v>
      </c>
      <c r="E113">
        <v>0</v>
      </c>
      <c r="F113">
        <v>2872.15</v>
      </c>
      <c r="G113" s="1">
        <v>45119</v>
      </c>
      <c r="H113" t="s">
        <v>108</v>
      </c>
      <c r="I113" t="s">
        <v>1425</v>
      </c>
      <c r="J113" t="s">
        <v>109</v>
      </c>
      <c r="K113">
        <v>537.85580524344573</v>
      </c>
      <c r="L113" t="s">
        <v>1426</v>
      </c>
      <c r="M113" t="s">
        <v>108</v>
      </c>
      <c r="N113" t="s">
        <v>22</v>
      </c>
      <c r="O113" t="s">
        <v>1102</v>
      </c>
      <c r="P113" t="str">
        <f>_xlfn.IFNA(VLOOKUP(C113,Statusy!A:B,2,0),"Do wyrzucenia")</f>
        <v>Alza</v>
      </c>
      <c r="Q113" t="str">
        <f t="shared" si="6"/>
        <v>Alza</v>
      </c>
      <c r="R113" t="str">
        <f t="shared" si="7"/>
        <v>beliani</v>
      </c>
    </row>
    <row r="114" spans="1:18" x14ac:dyDescent="0.25">
      <c r="A114">
        <v>562058225</v>
      </c>
      <c r="B114" t="s">
        <v>107</v>
      </c>
      <c r="C114" t="s">
        <v>153</v>
      </c>
      <c r="D114">
        <v>1</v>
      </c>
      <c r="E114">
        <v>0</v>
      </c>
      <c r="F114">
        <v>891.65</v>
      </c>
      <c r="G114" s="1">
        <v>45119</v>
      </c>
      <c r="H114" t="s">
        <v>108</v>
      </c>
      <c r="I114" t="s">
        <v>1394</v>
      </c>
      <c r="J114" t="s">
        <v>109</v>
      </c>
      <c r="K114">
        <v>166.97565543071161</v>
      </c>
      <c r="L114" t="s">
        <v>1427</v>
      </c>
      <c r="M114" t="s">
        <v>108</v>
      </c>
      <c r="N114" t="s">
        <v>22</v>
      </c>
      <c r="O114" t="s">
        <v>1102</v>
      </c>
      <c r="P114" t="str">
        <f>_xlfn.IFNA(VLOOKUP(C114,Statusy!A:B,2,0),"Do wyrzucenia")</f>
        <v>Alza</v>
      </c>
      <c r="Q114" t="str">
        <f t="shared" si="6"/>
        <v>Alza</v>
      </c>
      <c r="R114" t="str">
        <f t="shared" si="7"/>
        <v>Vida</v>
      </c>
    </row>
    <row r="115" spans="1:18" x14ac:dyDescent="0.25">
      <c r="A115">
        <v>562058222</v>
      </c>
      <c r="B115" t="s">
        <v>107</v>
      </c>
      <c r="C115" t="s">
        <v>153</v>
      </c>
      <c r="D115">
        <v>1</v>
      </c>
      <c r="E115">
        <v>0</v>
      </c>
      <c r="F115">
        <v>883.15</v>
      </c>
      <c r="G115" s="1">
        <v>45119</v>
      </c>
      <c r="H115" t="s">
        <v>108</v>
      </c>
      <c r="I115" t="s">
        <v>1428</v>
      </c>
      <c r="J115" t="s">
        <v>109</v>
      </c>
      <c r="K115">
        <v>165.38389513108615</v>
      </c>
      <c r="L115" t="s">
        <v>1429</v>
      </c>
      <c r="M115" t="s">
        <v>108</v>
      </c>
      <c r="N115" t="s">
        <v>22</v>
      </c>
      <c r="O115" t="s">
        <v>1102</v>
      </c>
      <c r="P115" t="str">
        <f>_xlfn.IFNA(VLOOKUP(C115,Statusy!A:B,2,0),"Do wyrzucenia")</f>
        <v>Alza</v>
      </c>
      <c r="Q115" t="str">
        <f t="shared" si="6"/>
        <v>Alza</v>
      </c>
      <c r="R115" t="str">
        <f t="shared" si="7"/>
        <v>Vida</v>
      </c>
    </row>
    <row r="116" spans="1:18" x14ac:dyDescent="0.25">
      <c r="A116">
        <v>562047448</v>
      </c>
      <c r="B116" t="s">
        <v>107</v>
      </c>
      <c r="C116" t="s">
        <v>118</v>
      </c>
      <c r="D116">
        <v>1</v>
      </c>
      <c r="E116">
        <v>229</v>
      </c>
      <c r="F116">
        <v>2147</v>
      </c>
      <c r="G116" s="1">
        <v>45119</v>
      </c>
      <c r="H116" t="s">
        <v>108</v>
      </c>
      <c r="I116" t="s">
        <v>796</v>
      </c>
      <c r="J116" t="s">
        <v>109</v>
      </c>
      <c r="K116">
        <v>402.05992509363301</v>
      </c>
      <c r="L116" t="s">
        <v>797</v>
      </c>
      <c r="M116" t="s">
        <v>108</v>
      </c>
      <c r="N116" t="s">
        <v>22</v>
      </c>
      <c r="O116" t="s">
        <v>225</v>
      </c>
      <c r="P116" t="str">
        <f>_xlfn.IFNA(VLOOKUP(C116,Statusy!A:B,2,0),"Do wyrzucenia")</f>
        <v>Greatstore</v>
      </c>
      <c r="Q116" t="str">
        <f t="shared" si="6"/>
        <v>Mall</v>
      </c>
      <c r="R116" t="str">
        <f t="shared" si="7"/>
        <v>Vida</v>
      </c>
    </row>
    <row r="117" spans="1:18" x14ac:dyDescent="0.25">
      <c r="A117">
        <v>562047446</v>
      </c>
      <c r="B117" t="s">
        <v>107</v>
      </c>
      <c r="C117" t="s">
        <v>111</v>
      </c>
      <c r="D117">
        <v>1</v>
      </c>
      <c r="E117">
        <v>13</v>
      </c>
      <c r="F117">
        <v>74</v>
      </c>
      <c r="G117" s="1">
        <v>45119</v>
      </c>
      <c r="H117" t="s">
        <v>108</v>
      </c>
      <c r="I117" t="s">
        <v>1430</v>
      </c>
      <c r="J117" t="s">
        <v>110</v>
      </c>
      <c r="K117">
        <v>330.78</v>
      </c>
      <c r="L117" t="s">
        <v>1431</v>
      </c>
      <c r="M117" t="s">
        <v>108</v>
      </c>
      <c r="N117" t="s">
        <v>49</v>
      </c>
      <c r="O117" t="s">
        <v>225</v>
      </c>
      <c r="P117" t="str">
        <f>_xlfn.IFNA(VLOOKUP(C117,Statusy!A:B,2,0),"Do wyrzucenia")</f>
        <v>Greatstore</v>
      </c>
      <c r="Q117" t="str">
        <f t="shared" si="6"/>
        <v>Mall</v>
      </c>
      <c r="R117" t="str">
        <f t="shared" si="7"/>
        <v>Vida</v>
      </c>
    </row>
    <row r="118" spans="1:18" x14ac:dyDescent="0.25">
      <c r="A118">
        <v>562047442</v>
      </c>
      <c r="B118" t="s">
        <v>107</v>
      </c>
      <c r="C118" t="s">
        <v>111</v>
      </c>
      <c r="D118">
        <v>1</v>
      </c>
      <c r="E118">
        <v>129</v>
      </c>
      <c r="F118">
        <v>1601</v>
      </c>
      <c r="G118" s="1">
        <v>45119</v>
      </c>
      <c r="H118" t="s">
        <v>108</v>
      </c>
      <c r="I118" t="s">
        <v>1432</v>
      </c>
      <c r="J118" t="s">
        <v>109</v>
      </c>
      <c r="K118">
        <v>299.81273408239701</v>
      </c>
      <c r="L118" t="s">
        <v>1433</v>
      </c>
      <c r="M118" t="s">
        <v>108</v>
      </c>
      <c r="N118" t="s">
        <v>22</v>
      </c>
      <c r="O118" t="s">
        <v>225</v>
      </c>
      <c r="P118" t="str">
        <f>_xlfn.IFNA(VLOOKUP(C118,Statusy!A:B,2,0),"Do wyrzucenia")</f>
        <v>Greatstore</v>
      </c>
      <c r="Q118" t="str">
        <f t="shared" si="6"/>
        <v>Mall</v>
      </c>
      <c r="R118" t="str">
        <f t="shared" si="7"/>
        <v>Vida</v>
      </c>
    </row>
    <row r="119" spans="1:18" x14ac:dyDescent="0.25">
      <c r="A119">
        <v>562047439</v>
      </c>
      <c r="B119" t="s">
        <v>107</v>
      </c>
      <c r="C119" t="s">
        <v>114</v>
      </c>
      <c r="D119">
        <v>0</v>
      </c>
      <c r="E119">
        <v>19</v>
      </c>
      <c r="F119">
        <v>107</v>
      </c>
      <c r="G119" s="1">
        <v>45119</v>
      </c>
      <c r="H119" t="s">
        <v>108</v>
      </c>
      <c r="I119" t="s">
        <v>1434</v>
      </c>
      <c r="J119" t="s">
        <v>110</v>
      </c>
      <c r="K119">
        <v>478.28999999999996</v>
      </c>
      <c r="L119" t="s">
        <v>1435</v>
      </c>
      <c r="M119" t="s">
        <v>108</v>
      </c>
      <c r="N119" t="s">
        <v>49</v>
      </c>
      <c r="O119" t="s">
        <v>225</v>
      </c>
      <c r="P119" t="str">
        <f>_xlfn.IFNA(VLOOKUP(C119,Statusy!A:B,2,0),"Do wyrzucenia")</f>
        <v>Greatstore</v>
      </c>
      <c r="Q119" t="str">
        <f t="shared" si="6"/>
        <v>Mall</v>
      </c>
      <c r="R119" t="str">
        <f t="shared" si="7"/>
        <v>Vida</v>
      </c>
    </row>
    <row r="120" spans="1:18" x14ac:dyDescent="0.25">
      <c r="A120">
        <v>562046788</v>
      </c>
      <c r="B120" t="s">
        <v>107</v>
      </c>
      <c r="C120" t="s">
        <v>153</v>
      </c>
      <c r="D120">
        <v>1</v>
      </c>
      <c r="E120">
        <v>0</v>
      </c>
      <c r="F120">
        <v>483.65</v>
      </c>
      <c r="G120" s="1">
        <v>45119</v>
      </c>
      <c r="H120" t="s">
        <v>108</v>
      </c>
      <c r="I120" t="s">
        <v>411</v>
      </c>
      <c r="J120" t="s">
        <v>109</v>
      </c>
      <c r="K120">
        <v>90.571161048689135</v>
      </c>
      <c r="L120" t="s">
        <v>1436</v>
      </c>
      <c r="M120" t="s">
        <v>108</v>
      </c>
      <c r="N120" t="s">
        <v>22</v>
      </c>
      <c r="O120" t="s">
        <v>1102</v>
      </c>
      <c r="P120" t="str">
        <f>_xlfn.IFNA(VLOOKUP(C120,Statusy!A:B,2,0),"Do wyrzucenia")</f>
        <v>Alza</v>
      </c>
      <c r="Q120" t="str">
        <f t="shared" si="6"/>
        <v>Alza</v>
      </c>
      <c r="R120" t="str">
        <f t="shared" si="7"/>
        <v>Vida</v>
      </c>
    </row>
    <row r="121" spans="1:18" x14ac:dyDescent="0.25">
      <c r="A121">
        <v>562046785</v>
      </c>
      <c r="B121" t="s">
        <v>107</v>
      </c>
      <c r="C121" t="s">
        <v>153</v>
      </c>
      <c r="D121">
        <v>1</v>
      </c>
      <c r="E121">
        <v>0</v>
      </c>
      <c r="F121">
        <v>274.55</v>
      </c>
      <c r="G121" s="1">
        <v>45119</v>
      </c>
      <c r="H121" t="s">
        <v>108</v>
      </c>
      <c r="I121" t="s">
        <v>1087</v>
      </c>
      <c r="J121" t="s">
        <v>109</v>
      </c>
      <c r="K121">
        <v>51.413857677902627</v>
      </c>
      <c r="L121" t="s">
        <v>1437</v>
      </c>
      <c r="M121" t="s">
        <v>108</v>
      </c>
      <c r="N121" t="s">
        <v>22</v>
      </c>
      <c r="O121" t="s">
        <v>1102</v>
      </c>
      <c r="P121" t="str">
        <f>_xlfn.IFNA(VLOOKUP(C121,Statusy!A:B,2,0),"Do wyrzucenia")</f>
        <v>Alza</v>
      </c>
      <c r="Q121" t="str">
        <f t="shared" si="6"/>
        <v>Alza</v>
      </c>
      <c r="R121" t="str">
        <f t="shared" si="7"/>
        <v>ikonka</v>
      </c>
    </row>
    <row r="122" spans="1:18" x14ac:dyDescent="0.25">
      <c r="A122">
        <v>562046782</v>
      </c>
      <c r="B122" t="s">
        <v>107</v>
      </c>
      <c r="C122" t="s">
        <v>153</v>
      </c>
      <c r="D122">
        <v>1</v>
      </c>
      <c r="E122">
        <v>0</v>
      </c>
      <c r="F122">
        <v>1001.3</v>
      </c>
      <c r="G122" s="1">
        <v>45119</v>
      </c>
      <c r="H122" t="s">
        <v>108</v>
      </c>
      <c r="I122" t="s">
        <v>1438</v>
      </c>
      <c r="J122" t="s">
        <v>109</v>
      </c>
      <c r="K122">
        <v>187.50936329588015</v>
      </c>
      <c r="L122" t="s">
        <v>1439</v>
      </c>
      <c r="M122" t="s">
        <v>108</v>
      </c>
      <c r="N122" t="s">
        <v>22</v>
      </c>
      <c r="O122" t="s">
        <v>1102</v>
      </c>
      <c r="P122" t="str">
        <f>_xlfn.IFNA(VLOOKUP(C122,Statusy!A:B,2,0),"Do wyrzucenia")</f>
        <v>Alza</v>
      </c>
      <c r="Q122" t="str">
        <f t="shared" si="6"/>
        <v>Alza</v>
      </c>
      <c r="R122" t="str">
        <f t="shared" si="7"/>
        <v>Vida</v>
      </c>
    </row>
    <row r="123" spans="1:18" x14ac:dyDescent="0.25">
      <c r="A123">
        <v>562046781</v>
      </c>
      <c r="B123" t="s">
        <v>107</v>
      </c>
      <c r="C123" t="s">
        <v>153</v>
      </c>
      <c r="D123">
        <v>1</v>
      </c>
      <c r="E123">
        <v>0</v>
      </c>
      <c r="F123">
        <v>526.14</v>
      </c>
      <c r="G123" s="1">
        <v>45119</v>
      </c>
      <c r="H123" t="s">
        <v>108</v>
      </c>
      <c r="I123" t="s">
        <v>327</v>
      </c>
      <c r="J123" t="s">
        <v>109</v>
      </c>
      <c r="K123">
        <v>98.528089887640448</v>
      </c>
      <c r="L123" t="s">
        <v>1440</v>
      </c>
      <c r="M123" t="s">
        <v>108</v>
      </c>
      <c r="N123" t="s">
        <v>22</v>
      </c>
      <c r="O123" t="s">
        <v>1102</v>
      </c>
      <c r="P123" t="str">
        <f>_xlfn.IFNA(VLOOKUP(C123,Statusy!A:B,2,0),"Do wyrzucenia")</f>
        <v>Alza</v>
      </c>
      <c r="Q123" t="str">
        <f t="shared" si="6"/>
        <v>Alza</v>
      </c>
      <c r="R123" t="str">
        <f t="shared" si="7"/>
        <v>Vida</v>
      </c>
    </row>
    <row r="124" spans="1:18" x14ac:dyDescent="0.25">
      <c r="A124">
        <v>562046779</v>
      </c>
      <c r="B124" t="s">
        <v>107</v>
      </c>
      <c r="C124" t="s">
        <v>153</v>
      </c>
      <c r="D124">
        <v>1</v>
      </c>
      <c r="E124">
        <v>0</v>
      </c>
      <c r="F124">
        <v>3622.7</v>
      </c>
      <c r="G124" s="1">
        <v>45119</v>
      </c>
      <c r="H124" t="s">
        <v>108</v>
      </c>
      <c r="I124" t="s">
        <v>1441</v>
      </c>
      <c r="J124" t="s">
        <v>109</v>
      </c>
      <c r="K124">
        <v>678.40823970037457</v>
      </c>
      <c r="L124" t="s">
        <v>1442</v>
      </c>
      <c r="M124" t="s">
        <v>108</v>
      </c>
      <c r="N124" t="s">
        <v>22</v>
      </c>
      <c r="O124" t="s">
        <v>1102</v>
      </c>
      <c r="P124" t="str">
        <f>_xlfn.IFNA(VLOOKUP(C124,Statusy!A:B,2,0),"Do wyrzucenia")</f>
        <v>Alza</v>
      </c>
      <c r="Q124" t="str">
        <f t="shared" si="6"/>
        <v>Alza</v>
      </c>
      <c r="R124" t="str">
        <f t="shared" si="7"/>
        <v>Kinghoff</v>
      </c>
    </row>
    <row r="125" spans="1:18" x14ac:dyDescent="0.25">
      <c r="A125">
        <v>562046777</v>
      </c>
      <c r="B125" t="s">
        <v>107</v>
      </c>
      <c r="C125" t="s">
        <v>120</v>
      </c>
      <c r="D125">
        <v>1</v>
      </c>
      <c r="E125">
        <v>27</v>
      </c>
      <c r="F125">
        <v>151</v>
      </c>
      <c r="G125" s="1">
        <v>45119</v>
      </c>
      <c r="H125" t="s">
        <v>108</v>
      </c>
      <c r="I125" t="s">
        <v>1443</v>
      </c>
      <c r="J125" t="s">
        <v>110</v>
      </c>
      <c r="K125">
        <v>674.96999999999991</v>
      </c>
      <c r="L125" t="s">
        <v>1444</v>
      </c>
      <c r="M125" t="s">
        <v>108</v>
      </c>
      <c r="N125" t="s">
        <v>48</v>
      </c>
      <c r="O125" t="s">
        <v>224</v>
      </c>
      <c r="P125" t="str">
        <f>_xlfn.IFNA(VLOOKUP(C125,Statusy!A:B,2,0),"Do wyrzucenia")</f>
        <v>Shumee</v>
      </c>
      <c r="Q125" t="str">
        <f t="shared" ref="Q125:Q154" si="8">IF(P125="alza","Alza",IF(P125="Extra","Extrastore","Mall"))</f>
        <v>Mall</v>
      </c>
      <c r="R125" t="str">
        <f t="shared" ref="R125:R154" si="9">IF(AND(LEN(I125)&lt;=7,ISERROR(FIND("_",I125))),"Vida",IFERROR(LEFT(I125,FIND("_",I125)-1),"Kinghoff"))</f>
        <v>Vida</v>
      </c>
    </row>
    <row r="126" spans="1:18" x14ac:dyDescent="0.25">
      <c r="A126">
        <v>562046773</v>
      </c>
      <c r="B126" t="s">
        <v>107</v>
      </c>
      <c r="C126" t="s">
        <v>153</v>
      </c>
      <c r="D126">
        <v>1</v>
      </c>
      <c r="E126">
        <v>0</v>
      </c>
      <c r="F126">
        <v>744.6</v>
      </c>
      <c r="G126" s="1">
        <v>45119</v>
      </c>
      <c r="H126" t="s">
        <v>108</v>
      </c>
      <c r="I126" t="s">
        <v>166</v>
      </c>
      <c r="J126" t="s">
        <v>109</v>
      </c>
      <c r="K126">
        <v>139.43820224719101</v>
      </c>
      <c r="L126" t="s">
        <v>1445</v>
      </c>
      <c r="M126" t="s">
        <v>108</v>
      </c>
      <c r="N126" t="s">
        <v>48</v>
      </c>
      <c r="O126" t="s">
        <v>1102</v>
      </c>
      <c r="P126" t="str">
        <f>_xlfn.IFNA(VLOOKUP(C126,Statusy!A:B,2,0),"Do wyrzucenia")</f>
        <v>Alza</v>
      </c>
      <c r="Q126" t="str">
        <f t="shared" si="8"/>
        <v>Alza</v>
      </c>
      <c r="R126" t="str">
        <f t="shared" si="9"/>
        <v>ikonka</v>
      </c>
    </row>
    <row r="127" spans="1:18" x14ac:dyDescent="0.25">
      <c r="A127">
        <v>562046765</v>
      </c>
      <c r="B127" t="s">
        <v>107</v>
      </c>
      <c r="C127" t="s">
        <v>153</v>
      </c>
      <c r="D127">
        <v>1</v>
      </c>
      <c r="E127">
        <v>0</v>
      </c>
      <c r="F127">
        <v>1775.65</v>
      </c>
      <c r="G127" s="1">
        <v>45119</v>
      </c>
      <c r="H127" t="s">
        <v>108</v>
      </c>
      <c r="I127" t="s">
        <v>735</v>
      </c>
      <c r="J127" t="s">
        <v>109</v>
      </c>
      <c r="K127">
        <v>332.51872659176036</v>
      </c>
      <c r="L127" t="s">
        <v>1446</v>
      </c>
      <c r="M127" t="s">
        <v>108</v>
      </c>
      <c r="N127" t="s">
        <v>22</v>
      </c>
      <c r="O127" t="s">
        <v>1102</v>
      </c>
      <c r="P127" t="str">
        <f>_xlfn.IFNA(VLOOKUP(C127,Statusy!A:B,2,0),"Do wyrzucenia")</f>
        <v>Alza</v>
      </c>
      <c r="Q127" t="str">
        <f t="shared" si="8"/>
        <v>Alza</v>
      </c>
      <c r="R127" t="str">
        <f t="shared" si="9"/>
        <v>Vida</v>
      </c>
    </row>
    <row r="128" spans="1:18" x14ac:dyDescent="0.25">
      <c r="A128">
        <v>562046762</v>
      </c>
      <c r="B128" t="s">
        <v>107</v>
      </c>
      <c r="C128" t="s">
        <v>153</v>
      </c>
      <c r="D128">
        <v>1</v>
      </c>
      <c r="E128">
        <v>0</v>
      </c>
      <c r="F128">
        <v>3620.15</v>
      </c>
      <c r="G128" s="1">
        <v>45119</v>
      </c>
      <c r="H128" t="s">
        <v>108</v>
      </c>
      <c r="I128" t="s">
        <v>1447</v>
      </c>
      <c r="J128" t="s">
        <v>109</v>
      </c>
      <c r="K128">
        <v>677.93071161048692</v>
      </c>
      <c r="L128" t="s">
        <v>1448</v>
      </c>
      <c r="M128" t="s">
        <v>108</v>
      </c>
      <c r="N128" t="s">
        <v>22</v>
      </c>
      <c r="O128" t="s">
        <v>1102</v>
      </c>
      <c r="P128" t="str">
        <f>_xlfn.IFNA(VLOOKUP(C128,Statusy!A:B,2,0),"Do wyrzucenia")</f>
        <v>Alza</v>
      </c>
      <c r="Q128" t="str">
        <f t="shared" si="8"/>
        <v>Alza</v>
      </c>
      <c r="R128" t="str">
        <f t="shared" si="9"/>
        <v>Vida</v>
      </c>
    </row>
    <row r="129" spans="1:18" x14ac:dyDescent="0.25">
      <c r="A129">
        <v>562046757</v>
      </c>
      <c r="B129" t="s">
        <v>107</v>
      </c>
      <c r="C129" t="s">
        <v>153</v>
      </c>
      <c r="D129">
        <v>1</v>
      </c>
      <c r="E129">
        <v>0</v>
      </c>
      <c r="F129">
        <v>2591.65</v>
      </c>
      <c r="G129" s="1">
        <v>45119</v>
      </c>
      <c r="H129" t="s">
        <v>108</v>
      </c>
      <c r="I129" t="s">
        <v>453</v>
      </c>
      <c r="J129" t="s">
        <v>109</v>
      </c>
      <c r="K129">
        <v>485.32771535580531</v>
      </c>
      <c r="L129" t="s">
        <v>1449</v>
      </c>
      <c r="M129" t="s">
        <v>108</v>
      </c>
      <c r="N129" t="s">
        <v>22</v>
      </c>
      <c r="O129" t="s">
        <v>1102</v>
      </c>
      <c r="P129" t="str">
        <f>_xlfn.IFNA(VLOOKUP(C129,Statusy!A:B,2,0),"Do wyrzucenia")</f>
        <v>Alza</v>
      </c>
      <c r="Q129" t="str">
        <f t="shared" si="8"/>
        <v>Alza</v>
      </c>
      <c r="R129" t="str">
        <f t="shared" si="9"/>
        <v>Vida</v>
      </c>
    </row>
    <row r="130" spans="1:18" x14ac:dyDescent="0.25">
      <c r="A130">
        <v>562023144</v>
      </c>
      <c r="B130" t="s">
        <v>107</v>
      </c>
      <c r="C130" t="s">
        <v>153</v>
      </c>
      <c r="D130">
        <v>1</v>
      </c>
      <c r="E130">
        <v>0</v>
      </c>
      <c r="F130">
        <v>500.65</v>
      </c>
      <c r="G130" s="1">
        <v>45119</v>
      </c>
      <c r="H130" t="s">
        <v>108</v>
      </c>
      <c r="I130" t="s">
        <v>264</v>
      </c>
      <c r="J130" t="s">
        <v>109</v>
      </c>
      <c r="K130">
        <v>93.754681647940075</v>
      </c>
      <c r="L130" t="s">
        <v>1451</v>
      </c>
      <c r="M130" t="s">
        <v>108</v>
      </c>
      <c r="N130" t="s">
        <v>22</v>
      </c>
      <c r="O130" t="s">
        <v>1102</v>
      </c>
      <c r="P130" t="str">
        <f>_xlfn.IFNA(VLOOKUP(C130,Statusy!A:B,2,0),"Do wyrzucenia")</f>
        <v>Alza</v>
      </c>
      <c r="Q130" t="str">
        <f t="shared" si="8"/>
        <v>Alza</v>
      </c>
      <c r="R130" t="str">
        <f t="shared" si="9"/>
        <v>Vida</v>
      </c>
    </row>
    <row r="131" spans="1:18" x14ac:dyDescent="0.25">
      <c r="A131">
        <v>562023142</v>
      </c>
      <c r="B131" t="s">
        <v>107</v>
      </c>
      <c r="C131" t="s">
        <v>153</v>
      </c>
      <c r="D131">
        <v>1</v>
      </c>
      <c r="E131">
        <v>0</v>
      </c>
      <c r="F131">
        <v>1486.65</v>
      </c>
      <c r="G131" s="1">
        <v>45119</v>
      </c>
      <c r="H131" t="s">
        <v>108</v>
      </c>
      <c r="I131" t="s">
        <v>1452</v>
      </c>
      <c r="J131" t="s">
        <v>109</v>
      </c>
      <c r="K131">
        <v>278.39887640449444</v>
      </c>
      <c r="L131" t="s">
        <v>1453</v>
      </c>
      <c r="M131" t="s">
        <v>108</v>
      </c>
      <c r="N131" t="s">
        <v>22</v>
      </c>
      <c r="O131" t="s">
        <v>1102</v>
      </c>
      <c r="P131" t="str">
        <f>_xlfn.IFNA(VLOOKUP(C131,Statusy!A:B,2,0),"Do wyrzucenia")</f>
        <v>Alza</v>
      </c>
      <c r="Q131" t="str">
        <f t="shared" si="8"/>
        <v>Alza</v>
      </c>
      <c r="R131" t="str">
        <f t="shared" si="9"/>
        <v>Vida</v>
      </c>
    </row>
    <row r="132" spans="1:18" x14ac:dyDescent="0.25">
      <c r="A132">
        <v>562023089</v>
      </c>
      <c r="B132" t="s">
        <v>107</v>
      </c>
      <c r="C132" t="s">
        <v>153</v>
      </c>
      <c r="D132">
        <v>1</v>
      </c>
      <c r="E132">
        <v>0</v>
      </c>
      <c r="F132">
        <v>551.65</v>
      </c>
      <c r="G132" s="1">
        <v>45119</v>
      </c>
      <c r="H132" t="s">
        <v>108</v>
      </c>
      <c r="I132" t="s">
        <v>431</v>
      </c>
      <c r="J132" t="s">
        <v>109</v>
      </c>
      <c r="K132">
        <v>103.30524344569288</v>
      </c>
      <c r="L132" t="s">
        <v>1454</v>
      </c>
      <c r="M132" t="s">
        <v>108</v>
      </c>
      <c r="N132" t="s">
        <v>22</v>
      </c>
      <c r="O132" t="s">
        <v>1102</v>
      </c>
      <c r="P132" t="str">
        <f>_xlfn.IFNA(VLOOKUP(C132,Statusy!A:B,2,0),"Do wyrzucenia")</f>
        <v>Alza</v>
      </c>
      <c r="Q132" t="str">
        <f t="shared" si="8"/>
        <v>Alza</v>
      </c>
      <c r="R132" t="str">
        <f t="shared" si="9"/>
        <v>Vida</v>
      </c>
    </row>
    <row r="133" spans="1:18" x14ac:dyDescent="0.25">
      <c r="A133">
        <v>562023086</v>
      </c>
      <c r="B133" t="s">
        <v>107</v>
      </c>
      <c r="C133" t="s">
        <v>153</v>
      </c>
      <c r="D133">
        <v>1</v>
      </c>
      <c r="E133">
        <v>0</v>
      </c>
      <c r="F133">
        <v>4793.1499999999996</v>
      </c>
      <c r="G133" s="1">
        <v>45119</v>
      </c>
      <c r="H133" t="s">
        <v>108</v>
      </c>
      <c r="I133" t="s">
        <v>1455</v>
      </c>
      <c r="J133" t="s">
        <v>109</v>
      </c>
      <c r="K133">
        <v>897.59363295880155</v>
      </c>
      <c r="L133" t="s">
        <v>1456</v>
      </c>
      <c r="M133" t="s">
        <v>108</v>
      </c>
      <c r="N133" t="s">
        <v>22</v>
      </c>
      <c r="O133" t="s">
        <v>1102</v>
      </c>
      <c r="P133" t="str">
        <f>_xlfn.IFNA(VLOOKUP(C133,Statusy!A:B,2,0),"Do wyrzucenia")</f>
        <v>Alza</v>
      </c>
      <c r="Q133" t="str">
        <f t="shared" si="8"/>
        <v>Alza</v>
      </c>
      <c r="R133" t="str">
        <f t="shared" si="9"/>
        <v>Vida</v>
      </c>
    </row>
    <row r="134" spans="1:18" x14ac:dyDescent="0.25">
      <c r="A134">
        <v>562023085</v>
      </c>
      <c r="B134" t="s">
        <v>107</v>
      </c>
      <c r="C134" t="s">
        <v>153</v>
      </c>
      <c r="D134">
        <v>1</v>
      </c>
      <c r="E134">
        <v>0</v>
      </c>
      <c r="F134">
        <v>492.16</v>
      </c>
      <c r="G134" s="1">
        <v>45119</v>
      </c>
      <c r="H134" t="s">
        <v>108</v>
      </c>
      <c r="I134" t="s">
        <v>1457</v>
      </c>
      <c r="J134" t="s">
        <v>109</v>
      </c>
      <c r="K134">
        <v>92.164794007490642</v>
      </c>
      <c r="L134" t="s">
        <v>1458</v>
      </c>
      <c r="M134" t="s">
        <v>108</v>
      </c>
      <c r="N134" t="s">
        <v>22</v>
      </c>
      <c r="O134" t="s">
        <v>1102</v>
      </c>
      <c r="P134" t="str">
        <f>_xlfn.IFNA(VLOOKUP(C134,Statusy!A:B,2,0),"Do wyrzucenia")</f>
        <v>Alza</v>
      </c>
      <c r="Q134" t="str">
        <f t="shared" si="8"/>
        <v>Alza</v>
      </c>
      <c r="R134" t="str">
        <f t="shared" si="9"/>
        <v>Vida</v>
      </c>
    </row>
    <row r="135" spans="1:18" x14ac:dyDescent="0.25">
      <c r="A135">
        <v>562023082</v>
      </c>
      <c r="B135" t="s">
        <v>107</v>
      </c>
      <c r="C135" t="s">
        <v>153</v>
      </c>
      <c r="D135">
        <v>1</v>
      </c>
      <c r="E135">
        <v>0</v>
      </c>
      <c r="F135">
        <v>1112.6600000000001</v>
      </c>
      <c r="G135" s="1">
        <v>45119</v>
      </c>
      <c r="H135" t="s">
        <v>108</v>
      </c>
      <c r="I135" t="s">
        <v>978</v>
      </c>
      <c r="J135" t="s">
        <v>109</v>
      </c>
      <c r="K135">
        <v>208.36329588014985</v>
      </c>
      <c r="L135" t="s">
        <v>1459</v>
      </c>
      <c r="M135" t="s">
        <v>108</v>
      </c>
      <c r="N135" t="s">
        <v>48</v>
      </c>
      <c r="O135" t="s">
        <v>1102</v>
      </c>
      <c r="P135" t="str">
        <f>_xlfn.IFNA(VLOOKUP(C135,Statusy!A:B,2,0),"Do wyrzucenia")</f>
        <v>Alza</v>
      </c>
      <c r="Q135" t="str">
        <f t="shared" si="8"/>
        <v>Alza</v>
      </c>
      <c r="R135" t="str">
        <f t="shared" si="9"/>
        <v>Vida</v>
      </c>
    </row>
    <row r="136" spans="1:18" x14ac:dyDescent="0.25">
      <c r="A136">
        <v>562023078</v>
      </c>
      <c r="B136" t="s">
        <v>107</v>
      </c>
      <c r="C136" t="s">
        <v>113</v>
      </c>
      <c r="D136">
        <v>1</v>
      </c>
      <c r="E136">
        <v>9</v>
      </c>
      <c r="F136">
        <v>39</v>
      </c>
      <c r="G136" s="1">
        <v>45119</v>
      </c>
      <c r="H136" t="s">
        <v>108</v>
      </c>
      <c r="I136" t="s">
        <v>269</v>
      </c>
      <c r="J136" t="s">
        <v>110</v>
      </c>
      <c r="K136">
        <v>174.32999999999998</v>
      </c>
      <c r="L136" t="s">
        <v>917</v>
      </c>
      <c r="M136" t="s">
        <v>108</v>
      </c>
      <c r="N136" t="s">
        <v>49</v>
      </c>
      <c r="O136" t="s">
        <v>224</v>
      </c>
      <c r="P136" t="str">
        <f>_xlfn.IFNA(VLOOKUP(C136,Statusy!A:B,2,0),"Do wyrzucenia")</f>
        <v>Shumee</v>
      </c>
      <c r="Q136" t="str">
        <f t="shared" si="8"/>
        <v>Mall</v>
      </c>
      <c r="R136" t="str">
        <f t="shared" si="9"/>
        <v>Vida</v>
      </c>
    </row>
    <row r="137" spans="1:18" x14ac:dyDescent="0.25">
      <c r="A137">
        <v>562023018</v>
      </c>
      <c r="B137" t="s">
        <v>107</v>
      </c>
      <c r="C137" t="s">
        <v>190</v>
      </c>
      <c r="D137">
        <v>0</v>
      </c>
      <c r="E137">
        <v>0</v>
      </c>
      <c r="F137">
        <v>4384.28</v>
      </c>
      <c r="G137" s="1">
        <v>45119</v>
      </c>
      <c r="H137" t="s">
        <v>108</v>
      </c>
      <c r="I137" t="s">
        <v>416</v>
      </c>
      <c r="J137" t="s">
        <v>109</v>
      </c>
      <c r="K137">
        <v>821.02621722846447</v>
      </c>
      <c r="L137" t="s">
        <v>1460</v>
      </c>
      <c r="M137" t="s">
        <v>108</v>
      </c>
      <c r="N137" t="s">
        <v>252</v>
      </c>
      <c r="O137" t="s">
        <v>1102</v>
      </c>
      <c r="P137" t="str">
        <f>_xlfn.IFNA(VLOOKUP(C137,Statusy!A:B,2,0),"Do wyrzucenia")</f>
        <v>Alza</v>
      </c>
      <c r="Q137" t="str">
        <f t="shared" si="8"/>
        <v>Alza</v>
      </c>
      <c r="R137" t="str">
        <f t="shared" si="9"/>
        <v>Vida</v>
      </c>
    </row>
    <row r="138" spans="1:18" x14ac:dyDescent="0.25">
      <c r="A138">
        <v>562010995</v>
      </c>
      <c r="B138" t="s">
        <v>107</v>
      </c>
      <c r="C138" t="s">
        <v>111</v>
      </c>
      <c r="D138">
        <v>1</v>
      </c>
      <c r="E138">
        <v>36</v>
      </c>
      <c r="F138">
        <v>245</v>
      </c>
      <c r="G138" s="1">
        <v>45119</v>
      </c>
      <c r="H138" t="s">
        <v>108</v>
      </c>
      <c r="I138" t="s">
        <v>459</v>
      </c>
      <c r="J138" t="s">
        <v>110</v>
      </c>
      <c r="K138">
        <v>1095.1499999999999</v>
      </c>
      <c r="L138" t="s">
        <v>1139</v>
      </c>
      <c r="M138" t="s">
        <v>108</v>
      </c>
      <c r="N138" t="s">
        <v>49</v>
      </c>
      <c r="O138" t="s">
        <v>225</v>
      </c>
      <c r="P138" t="str">
        <f>_xlfn.IFNA(VLOOKUP(C138,Statusy!A:B,2,0),"Do wyrzucenia")</f>
        <v>Greatstore</v>
      </c>
      <c r="Q138" t="str">
        <f t="shared" si="8"/>
        <v>Mall</v>
      </c>
      <c r="R138" t="str">
        <f t="shared" si="9"/>
        <v>Vida</v>
      </c>
    </row>
    <row r="139" spans="1:18" x14ac:dyDescent="0.25">
      <c r="A139">
        <v>562010993</v>
      </c>
      <c r="B139" t="s">
        <v>107</v>
      </c>
      <c r="C139" t="s">
        <v>111</v>
      </c>
      <c r="D139">
        <v>1</v>
      </c>
      <c r="E139">
        <v>0</v>
      </c>
      <c r="F139">
        <v>759</v>
      </c>
      <c r="G139" s="1">
        <v>45119</v>
      </c>
      <c r="H139" t="s">
        <v>108</v>
      </c>
      <c r="I139" t="s">
        <v>741</v>
      </c>
      <c r="J139" t="s">
        <v>109</v>
      </c>
      <c r="K139">
        <v>142.13483146067418</v>
      </c>
      <c r="L139" t="s">
        <v>1461</v>
      </c>
      <c r="M139" t="s">
        <v>108</v>
      </c>
      <c r="N139" t="s">
        <v>22</v>
      </c>
      <c r="O139" t="s">
        <v>225</v>
      </c>
      <c r="P139" t="str">
        <f>_xlfn.IFNA(VLOOKUP(C139,Statusy!A:B,2,0),"Do wyrzucenia")</f>
        <v>Greatstore</v>
      </c>
      <c r="Q139" t="str">
        <f t="shared" si="8"/>
        <v>Mall</v>
      </c>
      <c r="R139" t="str">
        <f t="shared" si="9"/>
        <v>Vida</v>
      </c>
    </row>
    <row r="140" spans="1:18" x14ac:dyDescent="0.25">
      <c r="A140">
        <v>562010989</v>
      </c>
      <c r="B140" t="s">
        <v>107</v>
      </c>
      <c r="C140" t="s">
        <v>111</v>
      </c>
      <c r="D140">
        <v>1</v>
      </c>
      <c r="E140">
        <v>0</v>
      </c>
      <c r="F140">
        <v>33</v>
      </c>
      <c r="G140" s="1">
        <v>45119</v>
      </c>
      <c r="H140" t="s">
        <v>108</v>
      </c>
      <c r="I140" t="s">
        <v>1462</v>
      </c>
      <c r="J140" t="s">
        <v>110</v>
      </c>
      <c r="K140">
        <v>147.51</v>
      </c>
      <c r="L140" t="s">
        <v>1463</v>
      </c>
      <c r="M140" t="s">
        <v>108</v>
      </c>
      <c r="N140" t="s">
        <v>106</v>
      </c>
      <c r="O140" t="s">
        <v>225</v>
      </c>
      <c r="P140" t="str">
        <f>_xlfn.IFNA(VLOOKUP(C140,Statusy!A:B,2,0),"Do wyrzucenia")</f>
        <v>Greatstore</v>
      </c>
      <c r="Q140" t="str">
        <f t="shared" si="8"/>
        <v>Mall</v>
      </c>
      <c r="R140" t="str">
        <f t="shared" si="9"/>
        <v>Kinghoff</v>
      </c>
    </row>
    <row r="141" spans="1:18" x14ac:dyDescent="0.25">
      <c r="A141">
        <v>562010984</v>
      </c>
      <c r="B141" t="s">
        <v>107</v>
      </c>
      <c r="C141" t="s">
        <v>118</v>
      </c>
      <c r="D141">
        <v>1</v>
      </c>
      <c r="E141">
        <v>19</v>
      </c>
      <c r="F141">
        <v>107</v>
      </c>
      <c r="G141" s="1">
        <v>45119</v>
      </c>
      <c r="H141" t="s">
        <v>108</v>
      </c>
      <c r="I141" t="s">
        <v>1434</v>
      </c>
      <c r="J141" t="s">
        <v>110</v>
      </c>
      <c r="K141">
        <v>478.28999999999996</v>
      </c>
      <c r="L141" t="s">
        <v>1435</v>
      </c>
      <c r="M141" t="s">
        <v>108</v>
      </c>
      <c r="N141" t="s">
        <v>49</v>
      </c>
      <c r="O141" t="s">
        <v>225</v>
      </c>
      <c r="P141" t="str">
        <f>_xlfn.IFNA(VLOOKUP(C141,Statusy!A:B,2,0),"Do wyrzucenia")</f>
        <v>Greatstore</v>
      </c>
      <c r="Q141" t="str">
        <f t="shared" si="8"/>
        <v>Mall</v>
      </c>
      <c r="R141" t="str">
        <f t="shared" si="9"/>
        <v>Vida</v>
      </c>
    </row>
    <row r="142" spans="1:18" x14ac:dyDescent="0.25">
      <c r="A142">
        <v>562010452</v>
      </c>
      <c r="B142" t="s">
        <v>107</v>
      </c>
      <c r="C142" t="s">
        <v>153</v>
      </c>
      <c r="D142">
        <v>1</v>
      </c>
      <c r="E142">
        <v>0</v>
      </c>
      <c r="F142">
        <v>755.65</v>
      </c>
      <c r="G142" s="1">
        <v>45119</v>
      </c>
      <c r="H142" t="s">
        <v>108</v>
      </c>
      <c r="I142" t="s">
        <v>864</v>
      </c>
      <c r="J142" t="s">
        <v>109</v>
      </c>
      <c r="K142">
        <v>141.50749063670412</v>
      </c>
      <c r="L142" t="s">
        <v>1464</v>
      </c>
      <c r="M142" t="s">
        <v>108</v>
      </c>
      <c r="N142" t="s">
        <v>22</v>
      </c>
      <c r="O142" t="s">
        <v>1102</v>
      </c>
      <c r="P142" t="str">
        <f>_xlfn.IFNA(VLOOKUP(C142,Statusy!A:B,2,0),"Do wyrzucenia")</f>
        <v>Alza</v>
      </c>
      <c r="Q142" t="str">
        <f t="shared" si="8"/>
        <v>Alza</v>
      </c>
      <c r="R142" t="str">
        <f t="shared" si="9"/>
        <v>Vida</v>
      </c>
    </row>
    <row r="143" spans="1:18" x14ac:dyDescent="0.25">
      <c r="A143">
        <v>562010448</v>
      </c>
      <c r="B143" t="s">
        <v>107</v>
      </c>
      <c r="C143" t="s">
        <v>153</v>
      </c>
      <c r="D143">
        <v>1</v>
      </c>
      <c r="E143">
        <v>0</v>
      </c>
      <c r="F143">
        <v>670.65</v>
      </c>
      <c r="G143" s="1">
        <v>45119</v>
      </c>
      <c r="H143" t="s">
        <v>108</v>
      </c>
      <c r="I143" t="s">
        <v>370</v>
      </c>
      <c r="J143" t="s">
        <v>109</v>
      </c>
      <c r="K143">
        <v>125.58988764044945</v>
      </c>
      <c r="L143" t="s">
        <v>1465</v>
      </c>
      <c r="M143" t="s">
        <v>108</v>
      </c>
      <c r="N143" t="s">
        <v>48</v>
      </c>
      <c r="O143" t="s">
        <v>1102</v>
      </c>
      <c r="P143" t="str">
        <f>_xlfn.IFNA(VLOOKUP(C143,Statusy!A:B,2,0),"Do wyrzucenia")</f>
        <v>Alza</v>
      </c>
      <c r="Q143" t="str">
        <f t="shared" si="8"/>
        <v>Alza</v>
      </c>
      <c r="R143" t="str">
        <f t="shared" si="9"/>
        <v>Vida</v>
      </c>
    </row>
    <row r="144" spans="1:18" x14ac:dyDescent="0.25">
      <c r="A144">
        <v>562010443</v>
      </c>
      <c r="B144" t="s">
        <v>107</v>
      </c>
      <c r="C144" t="s">
        <v>153</v>
      </c>
      <c r="D144">
        <v>1</v>
      </c>
      <c r="E144">
        <v>0</v>
      </c>
      <c r="F144">
        <v>526.14</v>
      </c>
      <c r="G144" s="1">
        <v>45119</v>
      </c>
      <c r="H144" t="s">
        <v>108</v>
      </c>
      <c r="I144" t="s">
        <v>327</v>
      </c>
      <c r="J144" t="s">
        <v>109</v>
      </c>
      <c r="K144">
        <v>98.528089887640448</v>
      </c>
      <c r="L144" t="s">
        <v>1466</v>
      </c>
      <c r="M144" t="s">
        <v>108</v>
      </c>
      <c r="N144" t="s">
        <v>22</v>
      </c>
      <c r="O144" t="s">
        <v>1102</v>
      </c>
      <c r="P144" t="str">
        <f>_xlfn.IFNA(VLOOKUP(C144,Statusy!A:B,2,0),"Do wyrzucenia")</f>
        <v>Alza</v>
      </c>
      <c r="Q144" t="str">
        <f t="shared" si="8"/>
        <v>Alza</v>
      </c>
      <c r="R144" t="str">
        <f t="shared" si="9"/>
        <v>Vida</v>
      </c>
    </row>
    <row r="145" spans="1:18" x14ac:dyDescent="0.25">
      <c r="A145">
        <v>562010440</v>
      </c>
      <c r="B145" t="s">
        <v>107</v>
      </c>
      <c r="C145" t="s">
        <v>153</v>
      </c>
      <c r="D145">
        <v>1</v>
      </c>
      <c r="E145">
        <v>0</v>
      </c>
      <c r="F145">
        <v>4096.1499999999996</v>
      </c>
      <c r="G145" s="1">
        <v>45119</v>
      </c>
      <c r="H145" t="s">
        <v>108</v>
      </c>
      <c r="I145" t="s">
        <v>1467</v>
      </c>
      <c r="J145" t="s">
        <v>109</v>
      </c>
      <c r="K145">
        <v>767.06928838951308</v>
      </c>
      <c r="L145" t="s">
        <v>1468</v>
      </c>
      <c r="M145" t="s">
        <v>108</v>
      </c>
      <c r="N145" t="s">
        <v>22</v>
      </c>
      <c r="O145" t="s">
        <v>1102</v>
      </c>
      <c r="P145" t="str">
        <f>_xlfn.IFNA(VLOOKUP(C145,Statusy!A:B,2,0),"Do wyrzucenia")</f>
        <v>Alza</v>
      </c>
      <c r="Q145" t="str">
        <f t="shared" si="8"/>
        <v>Alza</v>
      </c>
      <c r="R145" t="str">
        <f t="shared" si="9"/>
        <v>Vida</v>
      </c>
    </row>
    <row r="146" spans="1:18" x14ac:dyDescent="0.25">
      <c r="A146">
        <v>562010412</v>
      </c>
      <c r="B146" t="s">
        <v>107</v>
      </c>
      <c r="C146" t="s">
        <v>113</v>
      </c>
      <c r="D146">
        <v>1</v>
      </c>
      <c r="E146">
        <v>14</v>
      </c>
      <c r="F146">
        <v>59</v>
      </c>
      <c r="G146" s="1">
        <v>45119</v>
      </c>
      <c r="H146" t="s">
        <v>108</v>
      </c>
      <c r="I146" t="s">
        <v>1469</v>
      </c>
      <c r="J146" t="s">
        <v>110</v>
      </c>
      <c r="K146">
        <v>263.72999999999996</v>
      </c>
      <c r="L146" t="s">
        <v>1470</v>
      </c>
      <c r="M146" t="s">
        <v>108</v>
      </c>
      <c r="N146" t="s">
        <v>48</v>
      </c>
      <c r="O146" t="s">
        <v>224</v>
      </c>
      <c r="P146" t="str">
        <f>_xlfn.IFNA(VLOOKUP(C146,Statusy!A:B,2,0),"Do wyrzucenia")</f>
        <v>Shumee</v>
      </c>
      <c r="Q146" t="str">
        <f t="shared" si="8"/>
        <v>Mall</v>
      </c>
      <c r="R146" t="str">
        <f t="shared" si="9"/>
        <v>Vida</v>
      </c>
    </row>
    <row r="147" spans="1:18" x14ac:dyDescent="0.25">
      <c r="A147">
        <v>562010407</v>
      </c>
      <c r="B147" t="s">
        <v>107</v>
      </c>
      <c r="C147" t="s">
        <v>113</v>
      </c>
      <c r="D147">
        <v>1</v>
      </c>
      <c r="E147">
        <v>118</v>
      </c>
      <c r="F147">
        <v>7774</v>
      </c>
      <c r="G147" s="1">
        <v>45119</v>
      </c>
      <c r="H147" t="s">
        <v>108</v>
      </c>
      <c r="I147" t="s">
        <v>175</v>
      </c>
      <c r="J147" t="s">
        <v>109</v>
      </c>
      <c r="K147">
        <v>1455.8052434456929</v>
      </c>
      <c r="L147" t="s">
        <v>1471</v>
      </c>
      <c r="M147" t="s">
        <v>108</v>
      </c>
      <c r="N147" t="s">
        <v>106</v>
      </c>
      <c r="O147" t="s">
        <v>224</v>
      </c>
      <c r="P147" t="str">
        <f>_xlfn.IFNA(VLOOKUP(C147,Statusy!A:B,2,0),"Do wyrzucenia")</f>
        <v>Shumee</v>
      </c>
      <c r="Q147" t="str">
        <f t="shared" si="8"/>
        <v>Mall</v>
      </c>
      <c r="R147" t="str">
        <f t="shared" si="9"/>
        <v>Stema</v>
      </c>
    </row>
    <row r="148" spans="1:18" x14ac:dyDescent="0.25">
      <c r="A148">
        <v>562010406</v>
      </c>
      <c r="B148" t="s">
        <v>107</v>
      </c>
      <c r="C148" t="s">
        <v>113</v>
      </c>
      <c r="D148">
        <v>1</v>
      </c>
      <c r="E148">
        <v>13</v>
      </c>
      <c r="F148">
        <v>59</v>
      </c>
      <c r="G148" s="1">
        <v>45119</v>
      </c>
      <c r="H148" t="s">
        <v>108</v>
      </c>
      <c r="I148" t="s">
        <v>1472</v>
      </c>
      <c r="J148" t="s">
        <v>110</v>
      </c>
      <c r="K148">
        <v>263.72999999999996</v>
      </c>
      <c r="L148" t="s">
        <v>1473</v>
      </c>
      <c r="M148" t="s">
        <v>108</v>
      </c>
      <c r="N148" t="s">
        <v>49</v>
      </c>
      <c r="O148" t="s">
        <v>224</v>
      </c>
      <c r="P148" t="str">
        <f>_xlfn.IFNA(VLOOKUP(C148,Statusy!A:B,2,0),"Do wyrzucenia")</f>
        <v>Shumee</v>
      </c>
      <c r="Q148" t="str">
        <f t="shared" si="8"/>
        <v>Mall</v>
      </c>
      <c r="R148" t="str">
        <f t="shared" si="9"/>
        <v>Vida</v>
      </c>
    </row>
    <row r="149" spans="1:18" x14ac:dyDescent="0.25">
      <c r="A149">
        <v>561998221</v>
      </c>
      <c r="B149" t="s">
        <v>107</v>
      </c>
      <c r="C149" t="s">
        <v>118</v>
      </c>
      <c r="D149">
        <v>1</v>
      </c>
      <c r="E149">
        <v>13</v>
      </c>
      <c r="F149">
        <v>67</v>
      </c>
      <c r="G149" s="1">
        <v>45119</v>
      </c>
      <c r="H149" t="s">
        <v>108</v>
      </c>
      <c r="I149" t="s">
        <v>821</v>
      </c>
      <c r="J149" t="s">
        <v>110</v>
      </c>
      <c r="K149">
        <v>299.49</v>
      </c>
      <c r="L149" t="s">
        <v>882</v>
      </c>
      <c r="M149" t="s">
        <v>108</v>
      </c>
      <c r="N149" t="s">
        <v>49</v>
      </c>
      <c r="O149" t="s">
        <v>225</v>
      </c>
      <c r="P149" t="str">
        <f>_xlfn.IFNA(VLOOKUP(C149,Statusy!A:B,2,0),"Do wyrzucenia")</f>
        <v>Greatstore</v>
      </c>
      <c r="Q149" t="str">
        <f t="shared" si="8"/>
        <v>Mall</v>
      </c>
      <c r="R149" t="str">
        <f t="shared" si="9"/>
        <v>Vida</v>
      </c>
    </row>
    <row r="150" spans="1:18" x14ac:dyDescent="0.25">
      <c r="A150">
        <v>561998205</v>
      </c>
      <c r="B150" t="s">
        <v>107</v>
      </c>
      <c r="C150" t="s">
        <v>118</v>
      </c>
      <c r="D150">
        <v>1</v>
      </c>
      <c r="E150">
        <v>329</v>
      </c>
      <c r="F150">
        <v>3442</v>
      </c>
      <c r="G150" s="1">
        <v>45119</v>
      </c>
      <c r="H150" t="s">
        <v>108</v>
      </c>
      <c r="I150" t="s">
        <v>1474</v>
      </c>
      <c r="J150" t="s">
        <v>109</v>
      </c>
      <c r="K150">
        <v>644.56928838951319</v>
      </c>
      <c r="L150" t="s">
        <v>1475</v>
      </c>
      <c r="M150" t="s">
        <v>108</v>
      </c>
      <c r="N150" t="s">
        <v>22</v>
      </c>
      <c r="O150" t="s">
        <v>225</v>
      </c>
      <c r="P150" t="str">
        <f>_xlfn.IFNA(VLOOKUP(C150,Statusy!A:B,2,0),"Do wyrzucenia")</f>
        <v>Greatstore</v>
      </c>
      <c r="Q150" t="str">
        <f t="shared" si="8"/>
        <v>Mall</v>
      </c>
      <c r="R150" t="str">
        <f t="shared" si="9"/>
        <v>Vida</v>
      </c>
    </row>
    <row r="151" spans="1:18" x14ac:dyDescent="0.25">
      <c r="A151">
        <v>561996191</v>
      </c>
      <c r="B151" t="s">
        <v>107</v>
      </c>
      <c r="C151" t="s">
        <v>153</v>
      </c>
      <c r="D151">
        <v>1</v>
      </c>
      <c r="E151">
        <v>0</v>
      </c>
      <c r="F151">
        <v>2004.3</v>
      </c>
      <c r="G151" s="1">
        <v>45119</v>
      </c>
      <c r="H151" t="s">
        <v>108</v>
      </c>
      <c r="I151" t="s">
        <v>319</v>
      </c>
      <c r="J151" t="s">
        <v>109</v>
      </c>
      <c r="K151">
        <v>375.33707865168543</v>
      </c>
      <c r="L151" t="s">
        <v>1476</v>
      </c>
      <c r="M151" t="s">
        <v>108</v>
      </c>
      <c r="N151" t="s">
        <v>22</v>
      </c>
      <c r="O151" t="s">
        <v>1102</v>
      </c>
      <c r="P151" t="str">
        <f>_xlfn.IFNA(VLOOKUP(C151,Statusy!A:B,2,0),"Do wyrzucenia")</f>
        <v>Alza</v>
      </c>
      <c r="Q151" t="str">
        <f t="shared" si="8"/>
        <v>Alza</v>
      </c>
      <c r="R151" t="str">
        <f t="shared" si="9"/>
        <v>Vida</v>
      </c>
    </row>
    <row r="152" spans="1:18" x14ac:dyDescent="0.25">
      <c r="A152">
        <v>561996190</v>
      </c>
      <c r="B152" t="s">
        <v>107</v>
      </c>
      <c r="C152" t="s">
        <v>153</v>
      </c>
      <c r="D152">
        <v>1</v>
      </c>
      <c r="E152">
        <v>0</v>
      </c>
      <c r="F152">
        <v>1469.65</v>
      </c>
      <c r="G152" s="1">
        <v>45119</v>
      </c>
      <c r="H152" t="s">
        <v>108</v>
      </c>
      <c r="I152" t="s">
        <v>948</v>
      </c>
      <c r="J152" t="s">
        <v>109</v>
      </c>
      <c r="K152">
        <v>275.21535580524346</v>
      </c>
      <c r="L152" t="s">
        <v>1477</v>
      </c>
      <c r="M152" t="s">
        <v>108</v>
      </c>
      <c r="N152" t="s">
        <v>22</v>
      </c>
      <c r="O152" t="s">
        <v>1102</v>
      </c>
      <c r="P152" t="str">
        <f>_xlfn.IFNA(VLOOKUP(C152,Statusy!A:B,2,0),"Do wyrzucenia")</f>
        <v>Alza</v>
      </c>
      <c r="Q152" t="str">
        <f t="shared" si="8"/>
        <v>Alza</v>
      </c>
      <c r="R152" t="str">
        <f t="shared" si="9"/>
        <v>Vida</v>
      </c>
    </row>
    <row r="153" spans="1:18" x14ac:dyDescent="0.25">
      <c r="A153">
        <v>561996186</v>
      </c>
      <c r="B153" t="s">
        <v>107</v>
      </c>
      <c r="C153" t="s">
        <v>153</v>
      </c>
      <c r="D153">
        <v>1</v>
      </c>
      <c r="E153">
        <v>0</v>
      </c>
      <c r="F153">
        <v>449.65</v>
      </c>
      <c r="G153">
        <v>45119</v>
      </c>
      <c r="H153" t="s">
        <v>108</v>
      </c>
      <c r="I153" t="s">
        <v>1040</v>
      </c>
      <c r="J153" t="s">
        <v>109</v>
      </c>
      <c r="K153">
        <v>84.204119850187269</v>
      </c>
      <c r="L153" t="s">
        <v>1478</v>
      </c>
      <c r="M153" t="s">
        <v>108</v>
      </c>
      <c r="N153" t="s">
        <v>22</v>
      </c>
      <c r="O153" t="s">
        <v>1102</v>
      </c>
      <c r="P153" t="str">
        <f>_xlfn.IFNA(VLOOKUP(C153,Statusy!A:B,2,0),"Do wyrzucenia")</f>
        <v>Alza</v>
      </c>
      <c r="Q153" t="str">
        <f t="shared" si="8"/>
        <v>Alza</v>
      </c>
      <c r="R153" t="str">
        <f t="shared" si="9"/>
        <v>Vida</v>
      </c>
    </row>
    <row r="154" spans="1:18" x14ac:dyDescent="0.25">
      <c r="A154">
        <v>561996178</v>
      </c>
      <c r="B154" t="s">
        <v>107</v>
      </c>
      <c r="C154" t="s">
        <v>153</v>
      </c>
      <c r="D154">
        <v>1</v>
      </c>
      <c r="E154">
        <v>0</v>
      </c>
      <c r="F154">
        <v>16489.150000000001</v>
      </c>
      <c r="G154">
        <v>45119</v>
      </c>
      <c r="H154" t="s">
        <v>108</v>
      </c>
      <c r="I154" t="s">
        <v>1479</v>
      </c>
      <c r="J154" t="s">
        <v>109</v>
      </c>
      <c r="K154">
        <v>3087.8558052434464</v>
      </c>
      <c r="L154" t="s">
        <v>1480</v>
      </c>
      <c r="M154" t="s">
        <v>108</v>
      </c>
      <c r="N154" t="s">
        <v>22</v>
      </c>
      <c r="O154" t="s">
        <v>1102</v>
      </c>
      <c r="P154" t="str">
        <f>_xlfn.IFNA(VLOOKUP(C154,Statusy!A:B,2,0),"Do wyrzucenia")</f>
        <v>Alza</v>
      </c>
      <c r="Q154" t="str">
        <f t="shared" si="8"/>
        <v>Alza</v>
      </c>
      <c r="R154" t="str">
        <f t="shared" si="9"/>
        <v>Vida</v>
      </c>
    </row>
    <row r="155" spans="1:18" x14ac:dyDescent="0.25">
      <c r="A155">
        <v>561996175</v>
      </c>
      <c r="B155" t="s">
        <v>107</v>
      </c>
      <c r="C155" t="s">
        <v>153</v>
      </c>
      <c r="D155">
        <v>1</v>
      </c>
      <c r="E155">
        <v>0</v>
      </c>
      <c r="F155">
        <v>396.95</v>
      </c>
      <c r="G155">
        <v>45119</v>
      </c>
      <c r="H155" t="s">
        <v>108</v>
      </c>
      <c r="I155" t="s">
        <v>1141</v>
      </c>
      <c r="J155" t="s">
        <v>109</v>
      </c>
      <c r="K155">
        <v>74.335205992509373</v>
      </c>
      <c r="L155" t="s">
        <v>1481</v>
      </c>
      <c r="M155" t="s">
        <v>108</v>
      </c>
      <c r="N155" t="s">
        <v>22</v>
      </c>
      <c r="O155" t="s">
        <v>1102</v>
      </c>
      <c r="P155" t="str">
        <f>_xlfn.IFNA(VLOOKUP(C155,Statusy!A:B,2,0),"Do wyrzucenia")</f>
        <v>Alza</v>
      </c>
      <c r="Q155" t="str">
        <f t="shared" ref="Q155:Q187" si="10">IF(P155="alza","Alza",IF(P155="Extra","Extrastore","Mall"))</f>
        <v>Alza</v>
      </c>
      <c r="R155" t="str">
        <f t="shared" ref="R155:R187" si="11">IF(AND(LEN(I155)&lt;=7,ISERROR(FIND("_",I155))),"Vida",IFERROR(LEFT(I155,FIND("_",I155)-1),"Kinghoff"))</f>
        <v>ikonka</v>
      </c>
    </row>
    <row r="156" spans="1:18" x14ac:dyDescent="0.25">
      <c r="A156">
        <v>561996172</v>
      </c>
      <c r="B156" t="s">
        <v>107</v>
      </c>
      <c r="C156" t="s">
        <v>153</v>
      </c>
      <c r="D156">
        <v>1</v>
      </c>
      <c r="E156">
        <v>0</v>
      </c>
      <c r="F156">
        <v>1292.01</v>
      </c>
      <c r="G156">
        <v>45119</v>
      </c>
      <c r="H156" t="s">
        <v>108</v>
      </c>
      <c r="I156" t="s">
        <v>760</v>
      </c>
      <c r="J156" t="s">
        <v>109</v>
      </c>
      <c r="K156">
        <v>241.94943820224719</v>
      </c>
      <c r="L156" t="s">
        <v>1482</v>
      </c>
      <c r="M156" t="s">
        <v>108</v>
      </c>
      <c r="N156" t="s">
        <v>22</v>
      </c>
      <c r="O156" t="s">
        <v>1102</v>
      </c>
      <c r="P156" t="str">
        <f>_xlfn.IFNA(VLOOKUP(C156,Statusy!A:B,2,0),"Do wyrzucenia")</f>
        <v>Alza</v>
      </c>
      <c r="Q156" t="str">
        <f t="shared" si="10"/>
        <v>Alza</v>
      </c>
      <c r="R156" t="str">
        <f t="shared" si="11"/>
        <v>ikonka</v>
      </c>
    </row>
    <row r="157" spans="1:18" x14ac:dyDescent="0.25">
      <c r="A157">
        <v>561996161</v>
      </c>
      <c r="B157" t="s">
        <v>107</v>
      </c>
      <c r="C157" t="s">
        <v>153</v>
      </c>
      <c r="D157">
        <v>1</v>
      </c>
      <c r="E157">
        <v>0</v>
      </c>
      <c r="F157">
        <v>1794.35</v>
      </c>
      <c r="G157">
        <v>45119</v>
      </c>
      <c r="H157" t="s">
        <v>108</v>
      </c>
      <c r="I157" t="s">
        <v>1483</v>
      </c>
      <c r="J157" t="s">
        <v>109</v>
      </c>
      <c r="K157">
        <v>336.02059925093636</v>
      </c>
      <c r="L157" t="s">
        <v>1484</v>
      </c>
      <c r="M157" t="s">
        <v>108</v>
      </c>
      <c r="N157" t="s">
        <v>22</v>
      </c>
      <c r="O157" t="s">
        <v>1102</v>
      </c>
      <c r="P157" t="str">
        <f>_xlfn.IFNA(VLOOKUP(C157,Statusy!A:B,2,0),"Do wyrzucenia")</f>
        <v>Alza</v>
      </c>
      <c r="Q157" t="str">
        <f t="shared" si="10"/>
        <v>Alza</v>
      </c>
      <c r="R157" t="str">
        <f t="shared" si="11"/>
        <v>ikonka</v>
      </c>
    </row>
    <row r="158" spans="1:18" x14ac:dyDescent="0.25">
      <c r="A158">
        <v>561982119</v>
      </c>
      <c r="B158" t="s">
        <v>107</v>
      </c>
      <c r="C158" t="s">
        <v>153</v>
      </c>
      <c r="D158">
        <v>1</v>
      </c>
      <c r="E158">
        <v>0</v>
      </c>
      <c r="F158">
        <v>3006.45</v>
      </c>
      <c r="G158">
        <v>45119</v>
      </c>
      <c r="H158" t="s">
        <v>108</v>
      </c>
      <c r="I158" t="s">
        <v>1113</v>
      </c>
      <c r="J158" t="s">
        <v>109</v>
      </c>
      <c r="K158">
        <v>563.00561797752812</v>
      </c>
      <c r="L158" t="s">
        <v>1485</v>
      </c>
      <c r="M158" t="s">
        <v>108</v>
      </c>
      <c r="N158" t="s">
        <v>22</v>
      </c>
      <c r="O158" t="s">
        <v>1102</v>
      </c>
      <c r="P158" t="str">
        <f>_xlfn.IFNA(VLOOKUP(C158,Statusy!A:B,2,0),"Do wyrzucenia")</f>
        <v>Alza</v>
      </c>
      <c r="Q158" t="str">
        <f t="shared" si="10"/>
        <v>Alza</v>
      </c>
      <c r="R158" t="str">
        <f t="shared" si="11"/>
        <v>ikonka</v>
      </c>
    </row>
    <row r="159" spans="1:18" x14ac:dyDescent="0.25">
      <c r="A159">
        <v>561982116</v>
      </c>
      <c r="B159" t="s">
        <v>107</v>
      </c>
      <c r="C159" t="s">
        <v>153</v>
      </c>
      <c r="D159">
        <v>1</v>
      </c>
      <c r="E159">
        <v>0</v>
      </c>
      <c r="F159">
        <v>577.15</v>
      </c>
      <c r="G159">
        <v>45119</v>
      </c>
      <c r="H159" t="s">
        <v>108</v>
      </c>
      <c r="I159" t="s">
        <v>474</v>
      </c>
      <c r="J159" t="s">
        <v>109</v>
      </c>
      <c r="K159">
        <v>108.0805243445693</v>
      </c>
      <c r="L159" t="s">
        <v>1486</v>
      </c>
      <c r="M159" t="s">
        <v>108</v>
      </c>
      <c r="N159" t="s">
        <v>22</v>
      </c>
      <c r="O159" t="s">
        <v>1102</v>
      </c>
      <c r="P159" t="str">
        <f>_xlfn.IFNA(VLOOKUP(C159,Statusy!A:B,2,0),"Do wyrzucenia")</f>
        <v>Alza</v>
      </c>
      <c r="Q159" t="str">
        <f t="shared" si="10"/>
        <v>Alza</v>
      </c>
      <c r="R159" t="str">
        <f t="shared" si="11"/>
        <v>Vida</v>
      </c>
    </row>
    <row r="160" spans="1:18" x14ac:dyDescent="0.25">
      <c r="A160">
        <v>561982115</v>
      </c>
      <c r="B160" t="s">
        <v>107</v>
      </c>
      <c r="C160" t="s">
        <v>153</v>
      </c>
      <c r="D160">
        <v>1</v>
      </c>
      <c r="E160">
        <v>0</v>
      </c>
      <c r="F160">
        <v>5124.6499999999996</v>
      </c>
      <c r="G160">
        <v>45119</v>
      </c>
      <c r="H160" t="s">
        <v>108</v>
      </c>
      <c r="I160" t="s">
        <v>1236</v>
      </c>
      <c r="J160" t="s">
        <v>109</v>
      </c>
      <c r="K160">
        <v>959.67228464419475</v>
      </c>
      <c r="L160" t="s">
        <v>1487</v>
      </c>
      <c r="M160" t="s">
        <v>108</v>
      </c>
      <c r="N160" t="s">
        <v>22</v>
      </c>
      <c r="O160" t="s">
        <v>1102</v>
      </c>
      <c r="P160" t="str">
        <f>_xlfn.IFNA(VLOOKUP(C160,Statusy!A:B,2,0),"Do wyrzucenia")</f>
        <v>Alza</v>
      </c>
      <c r="Q160" t="str">
        <f t="shared" si="10"/>
        <v>Alza</v>
      </c>
      <c r="R160" t="str">
        <f t="shared" si="11"/>
        <v>Vida</v>
      </c>
    </row>
    <row r="161" spans="1:18" x14ac:dyDescent="0.25">
      <c r="A161">
        <v>561982114</v>
      </c>
      <c r="B161" t="s">
        <v>107</v>
      </c>
      <c r="C161" t="s">
        <v>153</v>
      </c>
      <c r="D161">
        <v>1</v>
      </c>
      <c r="E161">
        <v>0</v>
      </c>
      <c r="F161">
        <v>678.3</v>
      </c>
      <c r="G161">
        <v>45119</v>
      </c>
      <c r="H161" t="s">
        <v>108</v>
      </c>
      <c r="I161" t="s">
        <v>322</v>
      </c>
      <c r="J161" t="s">
        <v>109</v>
      </c>
      <c r="K161">
        <v>127.02247191011236</v>
      </c>
      <c r="L161" t="s">
        <v>1488</v>
      </c>
      <c r="M161" t="s">
        <v>108</v>
      </c>
      <c r="N161" t="s">
        <v>22</v>
      </c>
      <c r="O161" t="s">
        <v>1102</v>
      </c>
      <c r="P161" t="str">
        <f>_xlfn.IFNA(VLOOKUP(C161,Statusy!A:B,2,0),"Do wyrzucenia")</f>
        <v>Alza</v>
      </c>
      <c r="Q161" t="str">
        <f t="shared" si="10"/>
        <v>Alza</v>
      </c>
      <c r="R161" t="str">
        <f t="shared" si="11"/>
        <v>Kinghoff</v>
      </c>
    </row>
    <row r="162" spans="1:18" x14ac:dyDescent="0.25">
      <c r="A162">
        <v>561982113</v>
      </c>
      <c r="B162" t="s">
        <v>107</v>
      </c>
      <c r="C162" t="s">
        <v>153</v>
      </c>
      <c r="D162">
        <v>1</v>
      </c>
      <c r="E162">
        <v>0</v>
      </c>
      <c r="F162">
        <v>7589.65</v>
      </c>
      <c r="G162">
        <v>45119</v>
      </c>
      <c r="H162" t="s">
        <v>108</v>
      </c>
      <c r="I162" t="s">
        <v>1489</v>
      </c>
      <c r="J162" t="s">
        <v>109</v>
      </c>
      <c r="K162">
        <v>1421.2827715355807</v>
      </c>
      <c r="L162" t="s">
        <v>1490</v>
      </c>
      <c r="M162" t="s">
        <v>108</v>
      </c>
      <c r="N162" t="s">
        <v>22</v>
      </c>
      <c r="O162" t="s">
        <v>1102</v>
      </c>
      <c r="P162" t="str">
        <f>_xlfn.IFNA(VLOOKUP(C162,Statusy!A:B,2,0),"Do wyrzucenia")</f>
        <v>Alza</v>
      </c>
      <c r="Q162" t="str">
        <f t="shared" si="10"/>
        <v>Alza</v>
      </c>
      <c r="R162" t="str">
        <f t="shared" si="11"/>
        <v>Vida</v>
      </c>
    </row>
    <row r="163" spans="1:18" x14ac:dyDescent="0.25">
      <c r="A163">
        <v>561982110</v>
      </c>
      <c r="B163" t="s">
        <v>107</v>
      </c>
      <c r="C163" t="s">
        <v>153</v>
      </c>
      <c r="D163">
        <v>1</v>
      </c>
      <c r="E163">
        <v>0</v>
      </c>
      <c r="F163">
        <v>662.15</v>
      </c>
      <c r="G163">
        <v>45119</v>
      </c>
      <c r="H163" t="s">
        <v>108</v>
      </c>
      <c r="I163" t="s">
        <v>465</v>
      </c>
      <c r="J163" t="s">
        <v>109</v>
      </c>
      <c r="K163">
        <v>123.99812734082397</v>
      </c>
      <c r="L163" t="s">
        <v>1491</v>
      </c>
      <c r="M163" t="s">
        <v>108</v>
      </c>
      <c r="N163" t="s">
        <v>22</v>
      </c>
      <c r="O163" t="s">
        <v>1102</v>
      </c>
      <c r="P163" t="str">
        <f>_xlfn.IFNA(VLOOKUP(C163,Statusy!A:B,2,0),"Do wyrzucenia")</f>
        <v>Alza</v>
      </c>
      <c r="Q163" t="str">
        <f t="shared" si="10"/>
        <v>Alza</v>
      </c>
      <c r="R163" t="str">
        <f t="shared" si="11"/>
        <v>Vida</v>
      </c>
    </row>
    <row r="164" spans="1:18" x14ac:dyDescent="0.25">
      <c r="A164">
        <v>561982106</v>
      </c>
      <c r="B164" t="s">
        <v>107</v>
      </c>
      <c r="C164" t="s">
        <v>153</v>
      </c>
      <c r="D164">
        <v>1</v>
      </c>
      <c r="E164">
        <v>0</v>
      </c>
      <c r="F164">
        <v>925.65</v>
      </c>
      <c r="G164">
        <v>45119</v>
      </c>
      <c r="H164" t="s">
        <v>108</v>
      </c>
      <c r="I164" t="s">
        <v>299</v>
      </c>
      <c r="J164" t="s">
        <v>109</v>
      </c>
      <c r="K164">
        <v>173.34269662921349</v>
      </c>
      <c r="L164" t="s">
        <v>1492</v>
      </c>
      <c r="M164" t="s">
        <v>108</v>
      </c>
      <c r="N164" t="s">
        <v>22</v>
      </c>
      <c r="O164" t="s">
        <v>1102</v>
      </c>
      <c r="P164" t="str">
        <f>_xlfn.IFNA(VLOOKUP(C164,Statusy!A:B,2,0),"Do wyrzucenia")</f>
        <v>Alza</v>
      </c>
      <c r="Q164" t="str">
        <f t="shared" si="10"/>
        <v>Alza</v>
      </c>
      <c r="R164" t="str">
        <f t="shared" si="11"/>
        <v>Vida</v>
      </c>
    </row>
    <row r="165" spans="1:18" x14ac:dyDescent="0.25">
      <c r="A165">
        <v>561982103</v>
      </c>
      <c r="B165" t="s">
        <v>107</v>
      </c>
      <c r="C165" t="s">
        <v>153</v>
      </c>
      <c r="D165">
        <v>1</v>
      </c>
      <c r="E165">
        <v>0</v>
      </c>
      <c r="F165">
        <v>1298.8</v>
      </c>
      <c r="G165">
        <v>45119</v>
      </c>
      <c r="H165" t="s">
        <v>108</v>
      </c>
      <c r="I165" t="s">
        <v>1493</v>
      </c>
      <c r="J165" t="s">
        <v>109</v>
      </c>
      <c r="K165">
        <v>243.22097378277155</v>
      </c>
      <c r="L165" t="s">
        <v>1494</v>
      </c>
      <c r="M165" t="s">
        <v>108</v>
      </c>
      <c r="N165" t="s">
        <v>22</v>
      </c>
      <c r="O165" t="s">
        <v>1102</v>
      </c>
      <c r="P165" t="str">
        <f>_xlfn.IFNA(VLOOKUP(C165,Statusy!A:B,2,0),"Do wyrzucenia")</f>
        <v>Alza</v>
      </c>
      <c r="Q165" t="str">
        <f t="shared" si="10"/>
        <v>Alza</v>
      </c>
      <c r="R165" t="str">
        <f t="shared" si="11"/>
        <v>Vida</v>
      </c>
    </row>
    <row r="166" spans="1:18" x14ac:dyDescent="0.25">
      <c r="A166">
        <v>561982100</v>
      </c>
      <c r="B166" t="s">
        <v>107</v>
      </c>
      <c r="C166" t="s">
        <v>153</v>
      </c>
      <c r="D166">
        <v>1</v>
      </c>
      <c r="E166">
        <v>0</v>
      </c>
      <c r="F166">
        <v>2719.15</v>
      </c>
      <c r="G166">
        <v>45119</v>
      </c>
      <c r="H166" t="s">
        <v>108</v>
      </c>
      <c r="I166" t="s">
        <v>1255</v>
      </c>
      <c r="J166" t="s">
        <v>109</v>
      </c>
      <c r="K166">
        <v>509.20411985018734</v>
      </c>
      <c r="L166" t="s">
        <v>1495</v>
      </c>
      <c r="M166" t="s">
        <v>108</v>
      </c>
      <c r="N166" t="s">
        <v>22</v>
      </c>
      <c r="O166" t="s">
        <v>1102</v>
      </c>
      <c r="P166" t="str">
        <f>_xlfn.IFNA(VLOOKUP(C166,Statusy!A:B,2,0),"Do wyrzucenia")</f>
        <v>Alza</v>
      </c>
      <c r="Q166" t="str">
        <f t="shared" si="10"/>
        <v>Alza</v>
      </c>
      <c r="R166" t="str">
        <f t="shared" si="11"/>
        <v>Vida</v>
      </c>
    </row>
    <row r="167" spans="1:18" x14ac:dyDescent="0.25">
      <c r="A167">
        <v>561982052</v>
      </c>
      <c r="B167" t="s">
        <v>107</v>
      </c>
      <c r="C167" t="s">
        <v>153</v>
      </c>
      <c r="D167">
        <v>1</v>
      </c>
      <c r="E167">
        <v>0</v>
      </c>
      <c r="F167">
        <v>2251.65</v>
      </c>
      <c r="G167">
        <v>45119</v>
      </c>
      <c r="H167" t="s">
        <v>108</v>
      </c>
      <c r="I167" t="s">
        <v>1496</v>
      </c>
      <c r="J167" t="s">
        <v>109</v>
      </c>
      <c r="K167">
        <v>421.65730337078656</v>
      </c>
      <c r="L167" t="s">
        <v>1497</v>
      </c>
      <c r="M167" t="s">
        <v>108</v>
      </c>
      <c r="N167" t="s">
        <v>22</v>
      </c>
      <c r="O167" t="s">
        <v>1102</v>
      </c>
      <c r="P167" t="str">
        <f>_xlfn.IFNA(VLOOKUP(C167,Statusy!A:B,2,0),"Do wyrzucenia")</f>
        <v>Alza</v>
      </c>
      <c r="Q167" t="str">
        <f t="shared" si="10"/>
        <v>Alza</v>
      </c>
      <c r="R167" t="str">
        <f t="shared" si="11"/>
        <v>Vida</v>
      </c>
    </row>
    <row r="168" spans="1:18" x14ac:dyDescent="0.25">
      <c r="A168">
        <v>561982048</v>
      </c>
      <c r="B168" t="s">
        <v>107</v>
      </c>
      <c r="C168" t="s">
        <v>153</v>
      </c>
      <c r="D168">
        <v>1</v>
      </c>
      <c r="E168">
        <v>0</v>
      </c>
      <c r="F168">
        <v>1231.6500000000001</v>
      </c>
      <c r="G168">
        <v>45119</v>
      </c>
      <c r="H168" t="s">
        <v>108</v>
      </c>
      <c r="I168" t="s">
        <v>1011</v>
      </c>
      <c r="J168" t="s">
        <v>109</v>
      </c>
      <c r="K168">
        <v>230.64606741573036</v>
      </c>
      <c r="L168" t="s">
        <v>1498</v>
      </c>
      <c r="M168" t="s">
        <v>108</v>
      </c>
      <c r="N168" t="s">
        <v>22</v>
      </c>
      <c r="O168" t="s">
        <v>1102</v>
      </c>
      <c r="P168" t="str">
        <f>_xlfn.IFNA(VLOOKUP(C168,Statusy!A:B,2,0),"Do wyrzucenia")</f>
        <v>Alza</v>
      </c>
      <c r="Q168" t="str">
        <f t="shared" si="10"/>
        <v>Alza</v>
      </c>
      <c r="R168" t="str">
        <f t="shared" si="11"/>
        <v>Kinghoff</v>
      </c>
    </row>
    <row r="169" spans="1:18" x14ac:dyDescent="0.25">
      <c r="A169">
        <v>561982022</v>
      </c>
      <c r="B169" t="s">
        <v>107</v>
      </c>
      <c r="C169" t="s">
        <v>120</v>
      </c>
      <c r="D169">
        <v>1</v>
      </c>
      <c r="E169">
        <v>19</v>
      </c>
      <c r="F169">
        <v>76</v>
      </c>
      <c r="G169">
        <v>45119</v>
      </c>
      <c r="H169" t="s">
        <v>108</v>
      </c>
      <c r="I169" t="s">
        <v>1499</v>
      </c>
      <c r="J169" t="s">
        <v>110</v>
      </c>
      <c r="K169">
        <v>339.71999999999997</v>
      </c>
      <c r="L169" t="s">
        <v>1500</v>
      </c>
      <c r="M169" t="s">
        <v>108</v>
      </c>
      <c r="N169" t="s">
        <v>48</v>
      </c>
      <c r="O169" t="s">
        <v>224</v>
      </c>
      <c r="P169" t="str">
        <f>_xlfn.IFNA(VLOOKUP(C169,Statusy!A:B,2,0),"Do wyrzucenia")</f>
        <v>Shumee</v>
      </c>
      <c r="Q169" t="str">
        <f t="shared" si="10"/>
        <v>Mall</v>
      </c>
      <c r="R169" t="str">
        <f t="shared" si="11"/>
        <v>Vida</v>
      </c>
    </row>
    <row r="170" spans="1:18" x14ac:dyDescent="0.25">
      <c r="A170">
        <v>561979955</v>
      </c>
      <c r="B170" t="s">
        <v>1107</v>
      </c>
      <c r="C170" t="s">
        <v>115</v>
      </c>
      <c r="D170">
        <v>1</v>
      </c>
      <c r="E170">
        <v>0</v>
      </c>
      <c r="F170">
        <v>1640</v>
      </c>
      <c r="G170">
        <v>45119</v>
      </c>
      <c r="H170" t="s">
        <v>108</v>
      </c>
      <c r="I170" t="s">
        <v>1501</v>
      </c>
      <c r="J170" t="s">
        <v>251</v>
      </c>
      <c r="K170">
        <v>1640</v>
      </c>
      <c r="L170" t="s">
        <v>1502</v>
      </c>
      <c r="M170" t="s">
        <v>108</v>
      </c>
      <c r="N170" t="s">
        <v>106</v>
      </c>
      <c r="O170" t="s">
        <v>224</v>
      </c>
      <c r="P170" t="str">
        <f>_xlfn.IFNA(VLOOKUP(C170,Statusy!A:B,2,0),"Do wyrzucenia")</f>
        <v>Shumee</v>
      </c>
      <c r="Q170" t="str">
        <f t="shared" si="10"/>
        <v>Mall</v>
      </c>
      <c r="R170" t="str">
        <f t="shared" si="11"/>
        <v>Vida</v>
      </c>
    </row>
    <row r="171" spans="1:18" x14ac:dyDescent="0.25">
      <c r="A171">
        <v>561968439</v>
      </c>
      <c r="B171" t="s">
        <v>107</v>
      </c>
      <c r="C171" t="s">
        <v>118</v>
      </c>
      <c r="D171">
        <v>1</v>
      </c>
      <c r="E171">
        <v>13</v>
      </c>
      <c r="F171">
        <v>64</v>
      </c>
      <c r="G171">
        <v>45119</v>
      </c>
      <c r="H171" t="s">
        <v>108</v>
      </c>
      <c r="I171" t="s">
        <v>1503</v>
      </c>
      <c r="J171" t="s">
        <v>110</v>
      </c>
      <c r="K171">
        <v>286.08</v>
      </c>
      <c r="L171" t="s">
        <v>1504</v>
      </c>
      <c r="M171" t="s">
        <v>108</v>
      </c>
      <c r="N171" t="s">
        <v>49</v>
      </c>
      <c r="O171" t="s">
        <v>225</v>
      </c>
      <c r="P171" t="str">
        <f>_xlfn.IFNA(VLOOKUP(C171,Statusy!A:B,2,0),"Do wyrzucenia")</f>
        <v>Greatstore</v>
      </c>
      <c r="Q171" t="str">
        <f t="shared" si="10"/>
        <v>Mall</v>
      </c>
      <c r="R171" t="str">
        <f t="shared" si="11"/>
        <v>Vida</v>
      </c>
    </row>
    <row r="172" spans="1:18" x14ac:dyDescent="0.25">
      <c r="A172">
        <v>561968437</v>
      </c>
      <c r="B172" t="s">
        <v>107</v>
      </c>
      <c r="C172" t="s">
        <v>111</v>
      </c>
      <c r="D172">
        <v>1</v>
      </c>
      <c r="E172">
        <v>13</v>
      </c>
      <c r="F172">
        <v>57</v>
      </c>
      <c r="G172">
        <v>45119</v>
      </c>
      <c r="H172" t="s">
        <v>108</v>
      </c>
      <c r="I172" t="s">
        <v>825</v>
      </c>
      <c r="J172" t="s">
        <v>110</v>
      </c>
      <c r="K172">
        <v>254.79</v>
      </c>
      <c r="L172" t="s">
        <v>1505</v>
      </c>
      <c r="M172" t="s">
        <v>108</v>
      </c>
      <c r="N172" t="s">
        <v>49</v>
      </c>
      <c r="O172" t="s">
        <v>225</v>
      </c>
      <c r="P172" t="str">
        <f>_xlfn.IFNA(VLOOKUP(C172,Statusy!A:B,2,0),"Do wyrzucenia")</f>
        <v>Greatstore</v>
      </c>
      <c r="Q172" t="str">
        <f t="shared" si="10"/>
        <v>Mall</v>
      </c>
      <c r="R172" t="str">
        <f t="shared" si="11"/>
        <v>Vida</v>
      </c>
    </row>
    <row r="173" spans="1:18" x14ac:dyDescent="0.25">
      <c r="A173">
        <v>561968434</v>
      </c>
      <c r="B173" t="s">
        <v>107</v>
      </c>
      <c r="C173" t="s">
        <v>111</v>
      </c>
      <c r="D173">
        <v>1</v>
      </c>
      <c r="E173">
        <v>123</v>
      </c>
      <c r="F173">
        <v>846</v>
      </c>
      <c r="G173">
        <v>45119</v>
      </c>
      <c r="H173" t="s">
        <v>108</v>
      </c>
      <c r="I173" t="s">
        <v>1506</v>
      </c>
      <c r="J173" t="s">
        <v>110</v>
      </c>
      <c r="K173">
        <v>3781.62</v>
      </c>
      <c r="L173" t="s">
        <v>1507</v>
      </c>
      <c r="M173" t="s">
        <v>108</v>
      </c>
      <c r="N173" t="s">
        <v>49</v>
      </c>
      <c r="O173" t="s">
        <v>225</v>
      </c>
      <c r="P173" t="str">
        <f>_xlfn.IFNA(VLOOKUP(C173,Statusy!A:B,2,0),"Do wyrzucenia")</f>
        <v>Greatstore</v>
      </c>
      <c r="Q173" t="str">
        <f t="shared" si="10"/>
        <v>Mall</v>
      </c>
      <c r="R173" t="str">
        <f t="shared" si="11"/>
        <v>Vida</v>
      </c>
    </row>
    <row r="174" spans="1:18" x14ac:dyDescent="0.25">
      <c r="A174">
        <v>561967647</v>
      </c>
      <c r="B174" t="s">
        <v>107</v>
      </c>
      <c r="C174" t="s">
        <v>153</v>
      </c>
      <c r="D174">
        <v>1</v>
      </c>
      <c r="E174">
        <v>0</v>
      </c>
      <c r="F174">
        <v>369.75</v>
      </c>
      <c r="G174">
        <v>45119</v>
      </c>
      <c r="H174" t="s">
        <v>108</v>
      </c>
      <c r="I174" t="s">
        <v>137</v>
      </c>
      <c r="J174" t="s">
        <v>109</v>
      </c>
      <c r="K174">
        <v>69.241573033707866</v>
      </c>
      <c r="L174" t="s">
        <v>1508</v>
      </c>
      <c r="M174" t="s">
        <v>108</v>
      </c>
      <c r="N174" t="s">
        <v>22</v>
      </c>
      <c r="O174" t="s">
        <v>1102</v>
      </c>
      <c r="P174" t="str">
        <f>_xlfn.IFNA(VLOOKUP(C174,Statusy!A:B,2,0),"Do wyrzucenia")</f>
        <v>Alza</v>
      </c>
      <c r="Q174" t="str">
        <f t="shared" si="10"/>
        <v>Alza</v>
      </c>
      <c r="R174" t="str">
        <f t="shared" si="11"/>
        <v>ikonka</v>
      </c>
    </row>
    <row r="175" spans="1:18" x14ac:dyDescent="0.25">
      <c r="A175">
        <v>561967644</v>
      </c>
      <c r="B175" t="s">
        <v>107</v>
      </c>
      <c r="C175" t="s">
        <v>153</v>
      </c>
      <c r="D175">
        <v>1</v>
      </c>
      <c r="E175">
        <v>0</v>
      </c>
      <c r="F175">
        <v>5320.15</v>
      </c>
      <c r="G175">
        <v>45119</v>
      </c>
      <c r="H175" t="s">
        <v>108</v>
      </c>
      <c r="I175" t="s">
        <v>1509</v>
      </c>
      <c r="J175" t="s">
        <v>109</v>
      </c>
      <c r="K175">
        <v>996.28277153558054</v>
      </c>
      <c r="L175" t="s">
        <v>1510</v>
      </c>
      <c r="M175" t="s">
        <v>108</v>
      </c>
      <c r="N175" t="s">
        <v>22</v>
      </c>
      <c r="O175" t="s">
        <v>1102</v>
      </c>
      <c r="P175" t="str">
        <f>_xlfn.IFNA(VLOOKUP(C175,Statusy!A:B,2,0),"Do wyrzucenia")</f>
        <v>Alza</v>
      </c>
      <c r="Q175" t="str">
        <f t="shared" si="10"/>
        <v>Alza</v>
      </c>
      <c r="R175" t="str">
        <f t="shared" si="11"/>
        <v>Vida</v>
      </c>
    </row>
    <row r="176" spans="1:18" x14ac:dyDescent="0.25">
      <c r="A176">
        <v>561967640</v>
      </c>
      <c r="B176" t="s">
        <v>107</v>
      </c>
      <c r="C176" t="s">
        <v>153</v>
      </c>
      <c r="D176">
        <v>1</v>
      </c>
      <c r="E176">
        <v>0</v>
      </c>
      <c r="F176">
        <v>678.3</v>
      </c>
      <c r="G176">
        <v>45119</v>
      </c>
      <c r="H176" t="s">
        <v>108</v>
      </c>
      <c r="I176" t="s">
        <v>322</v>
      </c>
      <c r="J176" t="s">
        <v>109</v>
      </c>
      <c r="K176">
        <v>127.02247191011236</v>
      </c>
      <c r="L176" t="s">
        <v>1511</v>
      </c>
      <c r="M176" t="s">
        <v>108</v>
      </c>
      <c r="N176" t="s">
        <v>22</v>
      </c>
      <c r="O176" t="s">
        <v>1102</v>
      </c>
      <c r="P176" t="str">
        <f>_xlfn.IFNA(VLOOKUP(C176,Statusy!A:B,2,0),"Do wyrzucenia")</f>
        <v>Alza</v>
      </c>
      <c r="Q176" t="str">
        <f t="shared" si="10"/>
        <v>Alza</v>
      </c>
      <c r="R176" t="str">
        <f t="shared" si="11"/>
        <v>Kinghoff</v>
      </c>
    </row>
    <row r="177" spans="1:18" x14ac:dyDescent="0.25">
      <c r="A177">
        <v>561967636</v>
      </c>
      <c r="B177" t="s">
        <v>107</v>
      </c>
      <c r="C177" t="s">
        <v>153</v>
      </c>
      <c r="D177">
        <v>1</v>
      </c>
      <c r="E177">
        <v>0</v>
      </c>
      <c r="F177">
        <v>670.65</v>
      </c>
      <c r="G177">
        <v>45119</v>
      </c>
      <c r="H177" t="s">
        <v>108</v>
      </c>
      <c r="I177" t="s">
        <v>370</v>
      </c>
      <c r="J177" t="s">
        <v>109</v>
      </c>
      <c r="K177">
        <v>125.58988764044945</v>
      </c>
      <c r="L177" t="s">
        <v>1512</v>
      </c>
      <c r="M177" t="s">
        <v>108</v>
      </c>
      <c r="N177" t="s">
        <v>22</v>
      </c>
      <c r="O177" t="s">
        <v>1102</v>
      </c>
      <c r="P177" t="str">
        <f>_xlfn.IFNA(VLOOKUP(C177,Statusy!A:B,2,0),"Do wyrzucenia")</f>
        <v>Alza</v>
      </c>
      <c r="Q177" t="str">
        <f t="shared" si="10"/>
        <v>Alza</v>
      </c>
      <c r="R177" t="str">
        <f t="shared" si="11"/>
        <v>Vida</v>
      </c>
    </row>
    <row r="178" spans="1:18" x14ac:dyDescent="0.25">
      <c r="A178">
        <v>561967615</v>
      </c>
      <c r="B178" t="s">
        <v>107</v>
      </c>
      <c r="C178" t="s">
        <v>153</v>
      </c>
      <c r="D178">
        <v>1</v>
      </c>
      <c r="E178">
        <v>0</v>
      </c>
      <c r="F178">
        <v>1767.14</v>
      </c>
      <c r="G178">
        <v>45119</v>
      </c>
      <c r="H178" t="s">
        <v>108</v>
      </c>
      <c r="I178" t="s">
        <v>1513</v>
      </c>
      <c r="J178" t="s">
        <v>109</v>
      </c>
      <c r="K178">
        <v>330.92509363295886</v>
      </c>
      <c r="L178" t="s">
        <v>1514</v>
      </c>
      <c r="M178" t="s">
        <v>108</v>
      </c>
      <c r="N178" t="s">
        <v>22</v>
      </c>
      <c r="O178" t="s">
        <v>1102</v>
      </c>
      <c r="P178" t="str">
        <f>_xlfn.IFNA(VLOOKUP(C178,Statusy!A:B,2,0),"Do wyrzucenia")</f>
        <v>Alza</v>
      </c>
      <c r="Q178" t="str">
        <f t="shared" si="10"/>
        <v>Alza</v>
      </c>
      <c r="R178" t="str">
        <f t="shared" si="11"/>
        <v>Vida</v>
      </c>
    </row>
    <row r="179" spans="1:18" x14ac:dyDescent="0.25">
      <c r="A179">
        <v>561967528</v>
      </c>
      <c r="B179" t="s">
        <v>107</v>
      </c>
      <c r="C179" t="s">
        <v>190</v>
      </c>
      <c r="D179">
        <v>0</v>
      </c>
      <c r="E179">
        <v>0</v>
      </c>
      <c r="F179">
        <v>3654.15</v>
      </c>
      <c r="G179">
        <v>45119</v>
      </c>
      <c r="H179" t="s">
        <v>108</v>
      </c>
      <c r="I179" t="s">
        <v>566</v>
      </c>
      <c r="J179" t="s">
        <v>109</v>
      </c>
      <c r="K179">
        <v>684.29775280898878</v>
      </c>
      <c r="L179" t="s">
        <v>1515</v>
      </c>
      <c r="M179" t="s">
        <v>108</v>
      </c>
      <c r="N179" t="s">
        <v>252</v>
      </c>
      <c r="O179" t="s">
        <v>1102</v>
      </c>
      <c r="P179" t="str">
        <f>_xlfn.IFNA(VLOOKUP(C179,Statusy!A:B,2,0),"Do wyrzucenia")</f>
        <v>Alza</v>
      </c>
      <c r="Q179" t="str">
        <f t="shared" si="10"/>
        <v>Alza</v>
      </c>
      <c r="R179" t="str">
        <f t="shared" si="11"/>
        <v>Vida</v>
      </c>
    </row>
    <row r="180" spans="1:18" x14ac:dyDescent="0.25">
      <c r="A180">
        <v>561965030</v>
      </c>
      <c r="B180" t="s">
        <v>107</v>
      </c>
      <c r="C180" t="s">
        <v>190</v>
      </c>
      <c r="D180">
        <v>0</v>
      </c>
      <c r="E180">
        <v>0</v>
      </c>
      <c r="F180">
        <v>1179.8</v>
      </c>
      <c r="G180">
        <v>45119</v>
      </c>
      <c r="H180" t="s">
        <v>108</v>
      </c>
      <c r="I180" t="s">
        <v>904</v>
      </c>
      <c r="J180" t="s">
        <v>109</v>
      </c>
      <c r="K180">
        <v>220.93632958801498</v>
      </c>
      <c r="L180" t="s">
        <v>1516</v>
      </c>
      <c r="M180" t="s">
        <v>108</v>
      </c>
      <c r="N180" t="s">
        <v>252</v>
      </c>
      <c r="O180" t="s">
        <v>1102</v>
      </c>
      <c r="P180" t="str">
        <f>_xlfn.IFNA(VLOOKUP(C180,Statusy!A:B,2,0),"Do wyrzucenia")</f>
        <v>Alza</v>
      </c>
      <c r="Q180" t="str">
        <f t="shared" si="10"/>
        <v>Alza</v>
      </c>
      <c r="R180" t="str">
        <f t="shared" si="11"/>
        <v>ikonka</v>
      </c>
    </row>
    <row r="181" spans="1:18" x14ac:dyDescent="0.25">
      <c r="A181">
        <v>561958002</v>
      </c>
      <c r="B181" t="s">
        <v>1107</v>
      </c>
      <c r="C181" t="s">
        <v>115</v>
      </c>
      <c r="D181">
        <v>1</v>
      </c>
      <c r="E181">
        <v>0</v>
      </c>
      <c r="F181">
        <v>492</v>
      </c>
      <c r="G181">
        <v>45119</v>
      </c>
      <c r="H181" t="s">
        <v>108</v>
      </c>
      <c r="I181" t="s">
        <v>1517</v>
      </c>
      <c r="J181" t="s">
        <v>251</v>
      </c>
      <c r="K181">
        <v>492</v>
      </c>
      <c r="L181" t="s">
        <v>1518</v>
      </c>
      <c r="M181" t="s">
        <v>108</v>
      </c>
      <c r="N181" t="s">
        <v>106</v>
      </c>
      <c r="O181" t="s">
        <v>224</v>
      </c>
      <c r="P181" t="str">
        <f>_xlfn.IFNA(VLOOKUP(C181,Statusy!A:B,2,0),"Do wyrzucenia")</f>
        <v>Shumee</v>
      </c>
      <c r="Q181" t="str">
        <f t="shared" si="10"/>
        <v>Mall</v>
      </c>
      <c r="R181" t="str">
        <f t="shared" si="11"/>
        <v>Vida</v>
      </c>
    </row>
    <row r="182" spans="1:18" x14ac:dyDescent="0.25">
      <c r="A182">
        <v>561953656</v>
      </c>
      <c r="B182" t="s">
        <v>107</v>
      </c>
      <c r="C182" t="s">
        <v>111</v>
      </c>
      <c r="D182">
        <v>1</v>
      </c>
      <c r="E182">
        <v>118</v>
      </c>
      <c r="F182">
        <v>1000</v>
      </c>
      <c r="G182">
        <v>45119</v>
      </c>
      <c r="H182" t="s">
        <v>108</v>
      </c>
      <c r="I182" t="s">
        <v>1519</v>
      </c>
      <c r="J182" t="s">
        <v>109</v>
      </c>
      <c r="K182">
        <v>187.26591760299627</v>
      </c>
      <c r="L182" t="s">
        <v>1520</v>
      </c>
      <c r="M182" t="s">
        <v>108</v>
      </c>
      <c r="N182" t="s">
        <v>106</v>
      </c>
      <c r="O182" t="s">
        <v>225</v>
      </c>
      <c r="P182" t="str">
        <f>_xlfn.IFNA(VLOOKUP(C182,Statusy!A:B,2,0),"Do wyrzucenia")</f>
        <v>Greatstore</v>
      </c>
      <c r="Q182" t="str">
        <f t="shared" si="10"/>
        <v>Mall</v>
      </c>
      <c r="R182" t="str">
        <f t="shared" si="11"/>
        <v>eurofirany</v>
      </c>
    </row>
    <row r="183" spans="1:18" x14ac:dyDescent="0.25">
      <c r="A183">
        <v>561953649</v>
      </c>
      <c r="B183" t="s">
        <v>107</v>
      </c>
      <c r="C183" t="s">
        <v>111</v>
      </c>
      <c r="D183">
        <v>1</v>
      </c>
      <c r="E183">
        <v>129</v>
      </c>
      <c r="F183">
        <v>1337</v>
      </c>
      <c r="G183">
        <v>45119</v>
      </c>
      <c r="H183" t="s">
        <v>108</v>
      </c>
      <c r="I183" t="s">
        <v>668</v>
      </c>
      <c r="J183" t="s">
        <v>109</v>
      </c>
      <c r="K183">
        <v>250.374531835206</v>
      </c>
      <c r="L183" t="s">
        <v>1521</v>
      </c>
      <c r="M183" t="s">
        <v>108</v>
      </c>
      <c r="N183" t="s">
        <v>22</v>
      </c>
      <c r="O183" t="s">
        <v>225</v>
      </c>
      <c r="P183" t="str">
        <f>_xlfn.IFNA(VLOOKUP(C183,Statusy!A:B,2,0),"Do wyrzucenia")</f>
        <v>Greatstore</v>
      </c>
      <c r="Q183" t="str">
        <f t="shared" si="10"/>
        <v>Mall</v>
      </c>
      <c r="R183" t="str">
        <f t="shared" si="11"/>
        <v>Vida</v>
      </c>
    </row>
    <row r="184" spans="1:18" x14ac:dyDescent="0.25">
      <c r="A184">
        <v>561952563</v>
      </c>
      <c r="B184" t="s">
        <v>107</v>
      </c>
      <c r="C184" t="s">
        <v>153</v>
      </c>
      <c r="D184">
        <v>1</v>
      </c>
      <c r="E184">
        <v>0</v>
      </c>
      <c r="F184">
        <v>2812.65</v>
      </c>
      <c r="G184">
        <v>45119</v>
      </c>
      <c r="H184" t="s">
        <v>108</v>
      </c>
      <c r="I184" t="s">
        <v>1239</v>
      </c>
      <c r="J184" t="s">
        <v>109</v>
      </c>
      <c r="K184">
        <v>526.71348314606746</v>
      </c>
      <c r="L184" t="s">
        <v>1522</v>
      </c>
      <c r="M184" t="s">
        <v>108</v>
      </c>
      <c r="N184" t="s">
        <v>22</v>
      </c>
      <c r="O184" t="s">
        <v>1102</v>
      </c>
      <c r="P184" t="str">
        <f>_xlfn.IFNA(VLOOKUP(C184,Statusy!A:B,2,0),"Do wyrzucenia")</f>
        <v>Alza</v>
      </c>
      <c r="Q184" t="str">
        <f t="shared" si="10"/>
        <v>Alza</v>
      </c>
      <c r="R184" t="str">
        <f t="shared" si="11"/>
        <v>Vida</v>
      </c>
    </row>
    <row r="185" spans="1:18" x14ac:dyDescent="0.25">
      <c r="A185">
        <v>561952561</v>
      </c>
      <c r="B185" t="s">
        <v>107</v>
      </c>
      <c r="C185" t="s">
        <v>153</v>
      </c>
      <c r="D185">
        <v>1</v>
      </c>
      <c r="E185">
        <v>0</v>
      </c>
      <c r="F185">
        <v>883.15</v>
      </c>
      <c r="G185">
        <v>45119</v>
      </c>
      <c r="H185" t="s">
        <v>108</v>
      </c>
      <c r="I185" t="s">
        <v>1523</v>
      </c>
      <c r="J185" t="s">
        <v>109</v>
      </c>
      <c r="K185">
        <v>165.38389513108615</v>
      </c>
      <c r="L185" t="s">
        <v>1524</v>
      </c>
      <c r="M185" t="s">
        <v>108</v>
      </c>
      <c r="N185" t="s">
        <v>22</v>
      </c>
      <c r="O185" t="s">
        <v>1102</v>
      </c>
      <c r="P185" t="str">
        <f>_xlfn.IFNA(VLOOKUP(C185,Statusy!A:B,2,0),"Do wyrzucenia")</f>
        <v>Alza</v>
      </c>
      <c r="Q185" t="str">
        <f t="shared" si="10"/>
        <v>Alza</v>
      </c>
      <c r="R185" t="str">
        <f t="shared" si="11"/>
        <v>Vida</v>
      </c>
    </row>
    <row r="186" spans="1:18" x14ac:dyDescent="0.25">
      <c r="A186">
        <v>561952559</v>
      </c>
      <c r="B186" t="s">
        <v>107</v>
      </c>
      <c r="C186" t="s">
        <v>153</v>
      </c>
      <c r="D186">
        <v>1</v>
      </c>
      <c r="E186">
        <v>0</v>
      </c>
      <c r="F186">
        <v>645.15</v>
      </c>
      <c r="G186">
        <v>45119</v>
      </c>
      <c r="H186" t="s">
        <v>108</v>
      </c>
      <c r="I186" t="s">
        <v>1525</v>
      </c>
      <c r="J186" t="s">
        <v>109</v>
      </c>
      <c r="K186">
        <v>120.81460674157304</v>
      </c>
      <c r="L186" t="s">
        <v>1526</v>
      </c>
      <c r="M186" t="s">
        <v>108</v>
      </c>
      <c r="N186" t="s">
        <v>22</v>
      </c>
      <c r="O186" t="s">
        <v>1102</v>
      </c>
      <c r="P186" t="str">
        <f>_xlfn.IFNA(VLOOKUP(C186,Statusy!A:B,2,0),"Do wyrzucenia")</f>
        <v>Alza</v>
      </c>
      <c r="Q186" t="str">
        <f t="shared" si="10"/>
        <v>Alza</v>
      </c>
      <c r="R186" t="str">
        <f t="shared" si="11"/>
        <v>Vida</v>
      </c>
    </row>
    <row r="187" spans="1:18" x14ac:dyDescent="0.25">
      <c r="A187">
        <v>561952557</v>
      </c>
      <c r="B187" t="s">
        <v>107</v>
      </c>
      <c r="C187" t="s">
        <v>195</v>
      </c>
      <c r="D187">
        <v>0</v>
      </c>
      <c r="E187">
        <v>23</v>
      </c>
      <c r="F187">
        <v>139</v>
      </c>
      <c r="G187">
        <v>45119</v>
      </c>
      <c r="H187" t="s">
        <v>108</v>
      </c>
      <c r="I187" t="s">
        <v>1527</v>
      </c>
      <c r="J187" t="s">
        <v>110</v>
      </c>
      <c r="K187">
        <v>621.32999999999993</v>
      </c>
      <c r="L187" t="s">
        <v>1528</v>
      </c>
      <c r="M187" t="s">
        <v>108</v>
      </c>
      <c r="N187" t="s">
        <v>49</v>
      </c>
      <c r="O187" t="s">
        <v>224</v>
      </c>
      <c r="P187" t="str">
        <f>_xlfn.IFNA(VLOOKUP(C187,Statusy!A:B,2,0),"Do wyrzucenia")</f>
        <v>Shumee</v>
      </c>
      <c r="Q187" t="str">
        <f t="shared" si="10"/>
        <v>Mall</v>
      </c>
      <c r="R187" t="str">
        <f t="shared" si="11"/>
        <v>Vida</v>
      </c>
    </row>
    <row r="188" spans="1:18" x14ac:dyDescent="0.25">
      <c r="A188">
        <v>561952550</v>
      </c>
      <c r="B188" t="s">
        <v>107</v>
      </c>
      <c r="C188" t="s">
        <v>153</v>
      </c>
      <c r="D188">
        <v>1</v>
      </c>
      <c r="E188">
        <v>0</v>
      </c>
      <c r="F188">
        <v>619.65</v>
      </c>
      <c r="G188">
        <v>45119</v>
      </c>
      <c r="H188" t="s">
        <v>108</v>
      </c>
      <c r="I188" t="s">
        <v>1529</v>
      </c>
      <c r="J188" t="s">
        <v>109</v>
      </c>
      <c r="K188">
        <v>116.03932584269663</v>
      </c>
      <c r="L188" t="s">
        <v>1530</v>
      </c>
      <c r="M188" t="s">
        <v>108</v>
      </c>
      <c r="N188" t="s">
        <v>48</v>
      </c>
      <c r="O188" t="s">
        <v>1102</v>
      </c>
      <c r="P188" t="str">
        <f>_xlfn.IFNA(VLOOKUP(C188,Statusy!A:B,2,0),"Do wyrzucenia")</f>
        <v>Alza</v>
      </c>
      <c r="Q188" t="str">
        <f t="shared" ref="Q188:Q209" si="12">IF(P188="alza","Alza",IF(P188="Extra","Extrastore","Mall"))</f>
        <v>Alza</v>
      </c>
      <c r="R188" t="str">
        <f t="shared" ref="R188:R209" si="13">IF(AND(LEN(I188)&lt;=7,ISERROR(FIND("_",I188))),"Vida",IFERROR(LEFT(I188,FIND("_",I188)-1),"Kinghoff"))</f>
        <v>Vida</v>
      </c>
    </row>
    <row r="189" spans="1:18" x14ac:dyDescent="0.25">
      <c r="A189">
        <v>561952549</v>
      </c>
      <c r="B189" t="s">
        <v>107</v>
      </c>
      <c r="C189" t="s">
        <v>113</v>
      </c>
      <c r="D189">
        <v>1</v>
      </c>
      <c r="E189">
        <v>920</v>
      </c>
      <c r="F189">
        <v>10819</v>
      </c>
      <c r="G189">
        <v>45119</v>
      </c>
      <c r="H189" t="s">
        <v>108</v>
      </c>
      <c r="I189" t="s">
        <v>1531</v>
      </c>
      <c r="J189" t="s">
        <v>109</v>
      </c>
      <c r="K189">
        <v>2026.0299625468167</v>
      </c>
      <c r="L189" t="s">
        <v>1532</v>
      </c>
      <c r="M189" t="s">
        <v>108</v>
      </c>
      <c r="N189" t="s">
        <v>22</v>
      </c>
      <c r="O189" t="s">
        <v>224</v>
      </c>
      <c r="P189" t="str">
        <f>_xlfn.IFNA(VLOOKUP(C189,Statusy!A:B,2,0),"Do wyrzucenia")</f>
        <v>Shumee</v>
      </c>
      <c r="Q189" t="str">
        <f t="shared" si="12"/>
        <v>Mall</v>
      </c>
      <c r="R189" t="str">
        <f t="shared" si="13"/>
        <v>Vida</v>
      </c>
    </row>
    <row r="190" spans="1:18" x14ac:dyDescent="0.25">
      <c r="A190">
        <v>561952547</v>
      </c>
      <c r="B190" t="s">
        <v>107</v>
      </c>
      <c r="C190" t="s">
        <v>153</v>
      </c>
      <c r="D190">
        <v>1</v>
      </c>
      <c r="E190">
        <v>0</v>
      </c>
      <c r="F190">
        <v>1418.65</v>
      </c>
      <c r="G190">
        <v>45119</v>
      </c>
      <c r="H190" t="s">
        <v>108</v>
      </c>
      <c r="I190" t="s">
        <v>853</v>
      </c>
      <c r="J190" t="s">
        <v>109</v>
      </c>
      <c r="K190">
        <v>265.66479400749068</v>
      </c>
      <c r="L190" t="s">
        <v>1533</v>
      </c>
      <c r="M190" t="s">
        <v>108</v>
      </c>
      <c r="N190" t="s">
        <v>22</v>
      </c>
      <c r="O190" t="s">
        <v>1102</v>
      </c>
      <c r="P190" t="str">
        <f>_xlfn.IFNA(VLOOKUP(C190,Statusy!A:B,2,0),"Do wyrzucenia")</f>
        <v>Alza</v>
      </c>
      <c r="Q190" t="str">
        <f t="shared" si="12"/>
        <v>Alza</v>
      </c>
      <c r="R190" t="str">
        <f t="shared" si="13"/>
        <v>Vida</v>
      </c>
    </row>
    <row r="191" spans="1:18" x14ac:dyDescent="0.25">
      <c r="A191">
        <v>561952546</v>
      </c>
      <c r="B191" t="s">
        <v>107</v>
      </c>
      <c r="C191" t="s">
        <v>113</v>
      </c>
      <c r="D191">
        <v>1</v>
      </c>
      <c r="E191">
        <v>9</v>
      </c>
      <c r="F191">
        <v>43</v>
      </c>
      <c r="G191">
        <v>45119</v>
      </c>
      <c r="H191" t="s">
        <v>108</v>
      </c>
      <c r="I191" t="s">
        <v>1534</v>
      </c>
      <c r="J191" t="s">
        <v>110</v>
      </c>
      <c r="K191">
        <v>192.20999999999998</v>
      </c>
      <c r="L191" t="s">
        <v>1535</v>
      </c>
      <c r="M191" t="s">
        <v>108</v>
      </c>
      <c r="N191" t="s">
        <v>49</v>
      </c>
      <c r="O191" t="s">
        <v>224</v>
      </c>
      <c r="P191" t="str">
        <f>_xlfn.IFNA(VLOOKUP(C191,Statusy!A:B,2,0),"Do wyrzucenia")</f>
        <v>Shumee</v>
      </c>
      <c r="Q191" t="str">
        <f t="shared" si="12"/>
        <v>Mall</v>
      </c>
      <c r="R191" t="str">
        <f t="shared" si="13"/>
        <v>Kinghoff</v>
      </c>
    </row>
    <row r="192" spans="1:18" x14ac:dyDescent="0.25">
      <c r="A192">
        <v>561937148</v>
      </c>
      <c r="B192" t="s">
        <v>107</v>
      </c>
      <c r="C192" t="s">
        <v>114</v>
      </c>
      <c r="D192">
        <v>0</v>
      </c>
      <c r="E192">
        <v>36</v>
      </c>
      <c r="F192">
        <v>91</v>
      </c>
      <c r="G192">
        <v>45119</v>
      </c>
      <c r="H192" t="s">
        <v>108</v>
      </c>
      <c r="I192" t="s">
        <v>616</v>
      </c>
      <c r="J192" t="s">
        <v>110</v>
      </c>
      <c r="K192">
        <v>406.77</v>
      </c>
      <c r="L192" t="s">
        <v>1536</v>
      </c>
      <c r="M192" t="s">
        <v>108</v>
      </c>
      <c r="N192" t="s">
        <v>48</v>
      </c>
      <c r="O192" t="s">
        <v>225</v>
      </c>
      <c r="P192" t="str">
        <f>_xlfn.IFNA(VLOOKUP(C192,Statusy!A:B,2,0),"Do wyrzucenia")</f>
        <v>Greatstore</v>
      </c>
      <c r="Q192" t="str">
        <f t="shared" si="12"/>
        <v>Mall</v>
      </c>
      <c r="R192" t="str">
        <f t="shared" si="13"/>
        <v>Vida</v>
      </c>
    </row>
    <row r="193" spans="1:18" x14ac:dyDescent="0.25">
      <c r="A193">
        <v>561937143</v>
      </c>
      <c r="B193" t="s">
        <v>107</v>
      </c>
      <c r="C193" t="s">
        <v>111</v>
      </c>
      <c r="D193">
        <v>1</v>
      </c>
      <c r="E193">
        <v>4.7</v>
      </c>
      <c r="F193">
        <v>19.7</v>
      </c>
      <c r="G193">
        <v>45119</v>
      </c>
      <c r="H193" t="s">
        <v>108</v>
      </c>
      <c r="I193" t="s">
        <v>1537</v>
      </c>
      <c r="J193" t="s">
        <v>110</v>
      </c>
      <c r="K193">
        <v>88.058999999999997</v>
      </c>
      <c r="L193" t="s">
        <v>1538</v>
      </c>
      <c r="M193" t="s">
        <v>108</v>
      </c>
      <c r="N193" t="s">
        <v>106</v>
      </c>
      <c r="O193" t="s">
        <v>225</v>
      </c>
      <c r="P193" t="str">
        <f>_xlfn.IFNA(VLOOKUP(C193,Statusy!A:B,2,0),"Do wyrzucenia")</f>
        <v>Greatstore</v>
      </c>
      <c r="Q193" t="str">
        <f t="shared" si="12"/>
        <v>Mall</v>
      </c>
      <c r="R193" t="str">
        <f t="shared" si="13"/>
        <v>ikonka</v>
      </c>
    </row>
    <row r="194" spans="1:18" x14ac:dyDescent="0.25">
      <c r="A194">
        <v>561936422</v>
      </c>
      <c r="B194" t="s">
        <v>107</v>
      </c>
      <c r="C194" t="s">
        <v>153</v>
      </c>
      <c r="D194">
        <v>1</v>
      </c>
      <c r="E194">
        <v>0</v>
      </c>
      <c r="F194">
        <v>1435.65</v>
      </c>
      <c r="G194">
        <v>45119</v>
      </c>
      <c r="H194" t="s">
        <v>108</v>
      </c>
      <c r="I194" t="s">
        <v>1539</v>
      </c>
      <c r="J194" t="s">
        <v>109</v>
      </c>
      <c r="K194">
        <v>268.84831460674161</v>
      </c>
      <c r="L194" t="s">
        <v>1540</v>
      </c>
      <c r="M194" t="s">
        <v>108</v>
      </c>
      <c r="N194" t="s">
        <v>22</v>
      </c>
      <c r="O194" t="s">
        <v>1102</v>
      </c>
      <c r="P194" t="str">
        <f>_xlfn.IFNA(VLOOKUP(C194,Statusy!A:B,2,0),"Do wyrzucenia")</f>
        <v>Alza</v>
      </c>
      <c r="Q194" t="str">
        <f t="shared" si="12"/>
        <v>Alza</v>
      </c>
      <c r="R194" t="str">
        <f t="shared" si="13"/>
        <v>Vida</v>
      </c>
    </row>
    <row r="195" spans="1:18" x14ac:dyDescent="0.25">
      <c r="A195">
        <v>561936417</v>
      </c>
      <c r="B195" t="s">
        <v>107</v>
      </c>
      <c r="C195" t="s">
        <v>120</v>
      </c>
      <c r="D195">
        <v>1</v>
      </c>
      <c r="E195">
        <v>13</v>
      </c>
      <c r="F195">
        <v>53</v>
      </c>
      <c r="G195">
        <v>45119</v>
      </c>
      <c r="H195" t="s">
        <v>108</v>
      </c>
      <c r="I195" t="s">
        <v>1541</v>
      </c>
      <c r="J195" t="s">
        <v>110</v>
      </c>
      <c r="K195">
        <v>236.91</v>
      </c>
      <c r="L195" t="s">
        <v>1542</v>
      </c>
      <c r="M195" t="s">
        <v>108</v>
      </c>
      <c r="N195" t="s">
        <v>49</v>
      </c>
      <c r="O195" t="s">
        <v>224</v>
      </c>
      <c r="P195" t="str">
        <f>_xlfn.IFNA(VLOOKUP(C195,Statusy!A:B,2,0),"Do wyrzucenia")</f>
        <v>Shumee</v>
      </c>
      <c r="Q195" t="str">
        <f t="shared" si="12"/>
        <v>Mall</v>
      </c>
      <c r="R195" t="str">
        <f t="shared" si="13"/>
        <v>Vida</v>
      </c>
    </row>
    <row r="196" spans="1:18" x14ac:dyDescent="0.25">
      <c r="A196">
        <v>561936414</v>
      </c>
      <c r="B196" t="s">
        <v>107</v>
      </c>
      <c r="C196" t="s">
        <v>113</v>
      </c>
      <c r="D196">
        <v>1</v>
      </c>
      <c r="E196">
        <v>13</v>
      </c>
      <c r="F196">
        <v>55</v>
      </c>
      <c r="G196">
        <v>45119</v>
      </c>
      <c r="H196" t="s">
        <v>108</v>
      </c>
      <c r="I196" t="s">
        <v>1543</v>
      </c>
      <c r="J196" t="s">
        <v>110</v>
      </c>
      <c r="K196">
        <v>245.85</v>
      </c>
      <c r="L196" t="s">
        <v>1544</v>
      </c>
      <c r="M196" t="s">
        <v>108</v>
      </c>
      <c r="N196" t="s">
        <v>49</v>
      </c>
      <c r="O196" t="s">
        <v>224</v>
      </c>
      <c r="P196" t="str">
        <f>_xlfn.IFNA(VLOOKUP(C196,Statusy!A:B,2,0),"Do wyrzucenia")</f>
        <v>Shumee</v>
      </c>
      <c r="Q196" t="str">
        <f t="shared" si="12"/>
        <v>Mall</v>
      </c>
      <c r="R196" t="str">
        <f t="shared" si="13"/>
        <v>Vida</v>
      </c>
    </row>
    <row r="197" spans="1:18" x14ac:dyDescent="0.25">
      <c r="A197">
        <v>561936408</v>
      </c>
      <c r="B197" t="s">
        <v>107</v>
      </c>
      <c r="C197" t="s">
        <v>153</v>
      </c>
      <c r="D197">
        <v>1</v>
      </c>
      <c r="E197">
        <v>0</v>
      </c>
      <c r="F197">
        <v>313.64</v>
      </c>
      <c r="G197">
        <v>45119</v>
      </c>
      <c r="H197" t="s">
        <v>108</v>
      </c>
      <c r="I197" t="s">
        <v>1280</v>
      </c>
      <c r="J197" t="s">
        <v>109</v>
      </c>
      <c r="K197">
        <v>58.734082397003746</v>
      </c>
      <c r="L197" t="s">
        <v>1545</v>
      </c>
      <c r="M197" t="s">
        <v>108</v>
      </c>
      <c r="N197" t="s">
        <v>22</v>
      </c>
      <c r="O197" t="s">
        <v>1102</v>
      </c>
      <c r="P197" t="str">
        <f>_xlfn.IFNA(VLOOKUP(C197,Statusy!A:B,2,0),"Do wyrzucenia")</f>
        <v>Alza</v>
      </c>
      <c r="Q197" t="str">
        <f t="shared" si="12"/>
        <v>Alza</v>
      </c>
      <c r="R197" t="str">
        <f t="shared" si="13"/>
        <v>ikonka</v>
      </c>
    </row>
    <row r="198" spans="1:18" x14ac:dyDescent="0.25">
      <c r="A198">
        <v>561936404</v>
      </c>
      <c r="B198" t="s">
        <v>107</v>
      </c>
      <c r="C198" t="s">
        <v>153</v>
      </c>
      <c r="D198">
        <v>1</v>
      </c>
      <c r="E198">
        <v>0</v>
      </c>
      <c r="F198">
        <v>539.74</v>
      </c>
      <c r="G198">
        <v>45119</v>
      </c>
      <c r="H198" t="s">
        <v>108</v>
      </c>
      <c r="I198" t="s">
        <v>1546</v>
      </c>
      <c r="J198" t="s">
        <v>109</v>
      </c>
      <c r="K198">
        <v>101.07490636704121</v>
      </c>
      <c r="L198" t="s">
        <v>1547</v>
      </c>
      <c r="M198" t="s">
        <v>108</v>
      </c>
      <c r="N198" t="s">
        <v>22</v>
      </c>
      <c r="O198" t="s">
        <v>1102</v>
      </c>
      <c r="P198" t="str">
        <f>_xlfn.IFNA(VLOOKUP(C198,Statusy!A:B,2,0),"Do wyrzucenia")</f>
        <v>Alza</v>
      </c>
      <c r="Q198" t="str">
        <f t="shared" si="12"/>
        <v>Alza</v>
      </c>
      <c r="R198" t="str">
        <f t="shared" si="13"/>
        <v>Kinghoff</v>
      </c>
    </row>
    <row r="199" spans="1:18" x14ac:dyDescent="0.25">
      <c r="A199">
        <v>561936389</v>
      </c>
      <c r="B199" t="s">
        <v>107</v>
      </c>
      <c r="C199" t="s">
        <v>153</v>
      </c>
      <c r="D199">
        <v>1</v>
      </c>
      <c r="E199">
        <v>0</v>
      </c>
      <c r="F199">
        <v>1495.15</v>
      </c>
      <c r="G199">
        <v>45119</v>
      </c>
      <c r="H199" t="s">
        <v>108</v>
      </c>
      <c r="I199" t="s">
        <v>861</v>
      </c>
      <c r="J199" t="s">
        <v>109</v>
      </c>
      <c r="K199">
        <v>279.99063670411988</v>
      </c>
      <c r="L199" t="s">
        <v>1548</v>
      </c>
      <c r="M199" t="s">
        <v>108</v>
      </c>
      <c r="N199" t="s">
        <v>48</v>
      </c>
      <c r="O199" t="s">
        <v>1102</v>
      </c>
      <c r="P199" t="str">
        <f>_xlfn.IFNA(VLOOKUP(C199,Statusy!A:B,2,0),"Do wyrzucenia")</f>
        <v>Alza</v>
      </c>
      <c r="Q199" t="str">
        <f t="shared" si="12"/>
        <v>Alza</v>
      </c>
      <c r="R199" t="str">
        <f t="shared" si="13"/>
        <v>Vida</v>
      </c>
    </row>
    <row r="200" spans="1:18" x14ac:dyDescent="0.25">
      <c r="A200">
        <v>561921529</v>
      </c>
      <c r="B200" t="s">
        <v>107</v>
      </c>
      <c r="C200" t="s">
        <v>111</v>
      </c>
      <c r="D200">
        <v>1</v>
      </c>
      <c r="E200">
        <v>1.5</v>
      </c>
      <c r="F200">
        <v>11.5</v>
      </c>
      <c r="G200">
        <v>45119</v>
      </c>
      <c r="H200" t="s">
        <v>108</v>
      </c>
      <c r="I200" t="s">
        <v>211</v>
      </c>
      <c r="J200" t="s">
        <v>110</v>
      </c>
      <c r="K200">
        <v>51.404999999999994</v>
      </c>
      <c r="L200" t="s">
        <v>212</v>
      </c>
      <c r="M200" t="s">
        <v>108</v>
      </c>
      <c r="N200" t="s">
        <v>106</v>
      </c>
      <c r="O200" t="s">
        <v>225</v>
      </c>
      <c r="P200" t="str">
        <f>_xlfn.IFNA(VLOOKUP(C200,Statusy!A:B,2,0),"Do wyrzucenia")</f>
        <v>Greatstore</v>
      </c>
      <c r="Q200" t="str">
        <f t="shared" si="12"/>
        <v>Mall</v>
      </c>
      <c r="R200" t="str">
        <f t="shared" si="13"/>
        <v>ikonka</v>
      </c>
    </row>
    <row r="201" spans="1:18" x14ac:dyDescent="0.25">
      <c r="A201">
        <v>561920758</v>
      </c>
      <c r="B201" t="s">
        <v>107</v>
      </c>
      <c r="C201" t="s">
        <v>153</v>
      </c>
      <c r="D201">
        <v>1</v>
      </c>
      <c r="E201">
        <v>0</v>
      </c>
      <c r="F201">
        <v>449.65</v>
      </c>
      <c r="G201">
        <v>45119</v>
      </c>
      <c r="H201" t="s">
        <v>108</v>
      </c>
      <c r="I201" t="s">
        <v>394</v>
      </c>
      <c r="J201" t="s">
        <v>109</v>
      </c>
      <c r="K201">
        <v>84.204119850187269</v>
      </c>
      <c r="L201" t="s">
        <v>1549</v>
      </c>
      <c r="M201" t="s">
        <v>108</v>
      </c>
      <c r="N201" t="s">
        <v>22</v>
      </c>
      <c r="O201" t="s">
        <v>1102</v>
      </c>
      <c r="P201" t="str">
        <f>_xlfn.IFNA(VLOOKUP(C201,Statusy!A:B,2,0),"Do wyrzucenia")</f>
        <v>Alza</v>
      </c>
      <c r="Q201" t="str">
        <f t="shared" si="12"/>
        <v>Alza</v>
      </c>
      <c r="R201" t="str">
        <f t="shared" si="13"/>
        <v>Vida</v>
      </c>
    </row>
    <row r="202" spans="1:18" x14ac:dyDescent="0.25">
      <c r="A202">
        <v>561920753</v>
      </c>
      <c r="B202" t="s">
        <v>107</v>
      </c>
      <c r="C202" t="s">
        <v>153</v>
      </c>
      <c r="D202">
        <v>1</v>
      </c>
      <c r="E202">
        <v>0</v>
      </c>
      <c r="F202">
        <v>4045.15</v>
      </c>
      <c r="G202">
        <v>45119</v>
      </c>
      <c r="H202" t="s">
        <v>108</v>
      </c>
      <c r="I202" t="s">
        <v>1550</v>
      </c>
      <c r="J202" t="s">
        <v>109</v>
      </c>
      <c r="K202">
        <v>757.51872659176036</v>
      </c>
      <c r="L202" t="s">
        <v>1551</v>
      </c>
      <c r="M202" t="s">
        <v>108</v>
      </c>
      <c r="N202" t="s">
        <v>48</v>
      </c>
      <c r="O202" t="s">
        <v>1102</v>
      </c>
      <c r="P202" t="str">
        <f>_xlfn.IFNA(VLOOKUP(C202,Statusy!A:B,2,0),"Do wyrzucenia")</f>
        <v>Alza</v>
      </c>
      <c r="Q202" t="str">
        <f t="shared" si="12"/>
        <v>Alza</v>
      </c>
      <c r="R202" t="str">
        <f t="shared" si="13"/>
        <v>Vida</v>
      </c>
    </row>
    <row r="203" spans="1:18" x14ac:dyDescent="0.25">
      <c r="A203">
        <v>561920749</v>
      </c>
      <c r="B203" t="s">
        <v>107</v>
      </c>
      <c r="C203" t="s">
        <v>153</v>
      </c>
      <c r="D203">
        <v>1</v>
      </c>
      <c r="E203">
        <v>0</v>
      </c>
      <c r="F203">
        <v>883.15</v>
      </c>
      <c r="G203">
        <v>45119</v>
      </c>
      <c r="H203" t="s">
        <v>108</v>
      </c>
      <c r="I203" t="s">
        <v>295</v>
      </c>
      <c r="J203" t="s">
        <v>109</v>
      </c>
      <c r="K203">
        <v>165.38389513108615</v>
      </c>
      <c r="L203" t="s">
        <v>1552</v>
      </c>
      <c r="M203" t="s">
        <v>108</v>
      </c>
      <c r="N203" t="s">
        <v>22</v>
      </c>
      <c r="O203" t="s">
        <v>1102</v>
      </c>
      <c r="P203" t="str">
        <f>_xlfn.IFNA(VLOOKUP(C203,Statusy!A:B,2,0),"Do wyrzucenia")</f>
        <v>Alza</v>
      </c>
      <c r="Q203" t="str">
        <f t="shared" si="12"/>
        <v>Alza</v>
      </c>
      <c r="R203" t="str">
        <f t="shared" si="13"/>
        <v>Vida</v>
      </c>
    </row>
    <row r="204" spans="1:18" x14ac:dyDescent="0.25">
      <c r="A204">
        <v>561920743</v>
      </c>
      <c r="B204" t="s">
        <v>107</v>
      </c>
      <c r="C204" t="s">
        <v>153</v>
      </c>
      <c r="D204">
        <v>1</v>
      </c>
      <c r="E204">
        <v>0</v>
      </c>
      <c r="F204">
        <v>551.65</v>
      </c>
      <c r="G204">
        <v>45119</v>
      </c>
      <c r="H204" t="s">
        <v>108</v>
      </c>
      <c r="I204" t="s">
        <v>431</v>
      </c>
      <c r="J204" t="s">
        <v>109</v>
      </c>
      <c r="K204">
        <v>103.30524344569288</v>
      </c>
      <c r="L204" t="s">
        <v>1553</v>
      </c>
      <c r="M204" t="s">
        <v>108</v>
      </c>
      <c r="N204" t="s">
        <v>22</v>
      </c>
      <c r="O204" t="s">
        <v>1102</v>
      </c>
      <c r="P204" t="str">
        <f>_xlfn.IFNA(VLOOKUP(C204,Statusy!A:B,2,0),"Do wyrzucenia")</f>
        <v>Alza</v>
      </c>
      <c r="Q204" t="str">
        <f t="shared" si="12"/>
        <v>Alza</v>
      </c>
      <c r="R204" t="str">
        <f t="shared" si="13"/>
        <v>Vida</v>
      </c>
    </row>
    <row r="205" spans="1:18" x14ac:dyDescent="0.25">
      <c r="A205">
        <v>561920739</v>
      </c>
      <c r="B205" t="s">
        <v>107</v>
      </c>
      <c r="C205" t="s">
        <v>120</v>
      </c>
      <c r="D205">
        <v>1</v>
      </c>
      <c r="E205">
        <v>23</v>
      </c>
      <c r="F205">
        <v>139</v>
      </c>
      <c r="G205">
        <v>45119</v>
      </c>
      <c r="H205" t="s">
        <v>108</v>
      </c>
      <c r="I205" t="s">
        <v>1527</v>
      </c>
      <c r="J205" t="s">
        <v>110</v>
      </c>
      <c r="K205">
        <v>621.32999999999993</v>
      </c>
      <c r="L205" t="s">
        <v>1528</v>
      </c>
      <c r="M205" t="s">
        <v>108</v>
      </c>
      <c r="N205" t="s">
        <v>49</v>
      </c>
      <c r="O205" t="s">
        <v>224</v>
      </c>
      <c r="P205" t="str">
        <f>_xlfn.IFNA(VLOOKUP(C205,Statusy!A:B,2,0),"Do wyrzucenia")</f>
        <v>Shumee</v>
      </c>
      <c r="Q205" t="str">
        <f t="shared" si="12"/>
        <v>Mall</v>
      </c>
      <c r="R205" t="str">
        <f t="shared" si="13"/>
        <v>Vida</v>
      </c>
    </row>
    <row r="206" spans="1:18" x14ac:dyDescent="0.25">
      <c r="A206">
        <v>561905363</v>
      </c>
      <c r="B206" t="s">
        <v>107</v>
      </c>
      <c r="C206" t="s">
        <v>111</v>
      </c>
      <c r="D206">
        <v>1</v>
      </c>
      <c r="E206">
        <v>460</v>
      </c>
      <c r="F206">
        <v>4938</v>
      </c>
      <c r="G206">
        <v>45119</v>
      </c>
      <c r="H206" t="s">
        <v>108</v>
      </c>
      <c r="I206" t="s">
        <v>876</v>
      </c>
      <c r="J206" t="s">
        <v>109</v>
      </c>
      <c r="K206">
        <v>924.71910112359558</v>
      </c>
      <c r="L206" t="s">
        <v>1555</v>
      </c>
      <c r="M206" t="s">
        <v>108</v>
      </c>
      <c r="N206" t="s">
        <v>22</v>
      </c>
      <c r="O206" t="s">
        <v>225</v>
      </c>
      <c r="P206" t="str">
        <f>_xlfn.IFNA(VLOOKUP(C206,Statusy!A:B,2,0),"Do wyrzucenia")</f>
        <v>Greatstore</v>
      </c>
      <c r="Q206" t="str">
        <f t="shared" si="12"/>
        <v>Mall</v>
      </c>
      <c r="R206" t="str">
        <f t="shared" si="13"/>
        <v>Vida</v>
      </c>
    </row>
    <row r="207" spans="1:18" x14ac:dyDescent="0.25">
      <c r="A207">
        <v>561905362</v>
      </c>
      <c r="B207" t="s">
        <v>107</v>
      </c>
      <c r="C207" t="s">
        <v>111</v>
      </c>
      <c r="D207">
        <v>1</v>
      </c>
      <c r="E207">
        <v>41</v>
      </c>
      <c r="F207">
        <v>83</v>
      </c>
      <c r="G207">
        <v>45119</v>
      </c>
      <c r="H207" t="s">
        <v>108</v>
      </c>
      <c r="I207" t="s">
        <v>669</v>
      </c>
      <c r="J207" t="s">
        <v>110</v>
      </c>
      <c r="K207">
        <v>371.01</v>
      </c>
      <c r="L207" t="s">
        <v>1556</v>
      </c>
      <c r="M207" t="s">
        <v>108</v>
      </c>
      <c r="N207" t="s">
        <v>49</v>
      </c>
      <c r="O207" t="s">
        <v>225</v>
      </c>
      <c r="P207" t="str">
        <f>_xlfn.IFNA(VLOOKUP(C207,Statusy!A:B,2,0),"Do wyrzucenia")</f>
        <v>Greatstore</v>
      </c>
      <c r="Q207" t="str">
        <f t="shared" si="12"/>
        <v>Mall</v>
      </c>
      <c r="R207" t="str">
        <f t="shared" si="13"/>
        <v>Vida</v>
      </c>
    </row>
    <row r="208" spans="1:18" x14ac:dyDescent="0.25">
      <c r="A208">
        <v>561905359</v>
      </c>
      <c r="B208" t="s">
        <v>107</v>
      </c>
      <c r="C208" t="s">
        <v>114</v>
      </c>
      <c r="D208">
        <v>0</v>
      </c>
      <c r="E208">
        <v>100</v>
      </c>
      <c r="F208">
        <v>319</v>
      </c>
      <c r="G208">
        <v>45119</v>
      </c>
      <c r="H208" t="s">
        <v>108</v>
      </c>
      <c r="I208" t="s">
        <v>1557</v>
      </c>
      <c r="J208" t="s">
        <v>110</v>
      </c>
      <c r="K208">
        <v>1425.9299999999998</v>
      </c>
      <c r="L208" t="s">
        <v>1558</v>
      </c>
      <c r="M208" t="s">
        <v>108</v>
      </c>
      <c r="N208" t="s">
        <v>49</v>
      </c>
      <c r="O208" t="s">
        <v>225</v>
      </c>
      <c r="P208" t="str">
        <f>_xlfn.IFNA(VLOOKUP(C208,Statusy!A:B,2,0),"Do wyrzucenia")</f>
        <v>Greatstore</v>
      </c>
      <c r="Q208" t="str">
        <f t="shared" si="12"/>
        <v>Mall</v>
      </c>
      <c r="R208" t="str">
        <f t="shared" si="13"/>
        <v>Vida</v>
      </c>
    </row>
    <row r="209" spans="1:18" x14ac:dyDescent="0.25">
      <c r="A209">
        <v>561905358</v>
      </c>
      <c r="B209" t="s">
        <v>107</v>
      </c>
      <c r="C209" t="s">
        <v>111</v>
      </c>
      <c r="D209">
        <v>1</v>
      </c>
      <c r="E209">
        <v>2.4</v>
      </c>
      <c r="F209">
        <v>17.399999999999999</v>
      </c>
      <c r="G209">
        <v>45119</v>
      </c>
      <c r="H209" t="s">
        <v>108</v>
      </c>
      <c r="I209" t="s">
        <v>388</v>
      </c>
      <c r="J209" t="s">
        <v>110</v>
      </c>
      <c r="K209">
        <v>77.777999999999992</v>
      </c>
      <c r="L209" t="s">
        <v>1559</v>
      </c>
      <c r="M209" t="s">
        <v>108</v>
      </c>
      <c r="N209" t="s">
        <v>106</v>
      </c>
      <c r="O209" t="s">
        <v>225</v>
      </c>
      <c r="P209" t="str">
        <f>_xlfn.IFNA(VLOOKUP(C209,Statusy!A:B,2,0),"Do wyrzucenia")</f>
        <v>Greatstore</v>
      </c>
      <c r="Q209" t="str">
        <f t="shared" si="12"/>
        <v>Mall</v>
      </c>
      <c r="R209" t="str">
        <f t="shared" si="13"/>
        <v>Kinghoff</v>
      </c>
    </row>
    <row r="210" spans="1:18" x14ac:dyDescent="0.25">
      <c r="A210">
        <v>561904798</v>
      </c>
      <c r="B210" t="s">
        <v>107</v>
      </c>
      <c r="C210" t="s">
        <v>153</v>
      </c>
      <c r="D210">
        <v>1</v>
      </c>
      <c r="E210">
        <v>0</v>
      </c>
      <c r="F210">
        <v>678.3</v>
      </c>
      <c r="G210">
        <v>45119</v>
      </c>
      <c r="H210" t="s">
        <v>108</v>
      </c>
      <c r="I210" t="s">
        <v>322</v>
      </c>
      <c r="J210" t="s">
        <v>109</v>
      </c>
      <c r="K210">
        <v>127.02247191011236</v>
      </c>
      <c r="L210" t="s">
        <v>1560</v>
      </c>
      <c r="M210" t="s">
        <v>108</v>
      </c>
      <c r="N210" t="s">
        <v>22</v>
      </c>
      <c r="O210" t="s">
        <v>1102</v>
      </c>
      <c r="P210" t="str">
        <f>_xlfn.IFNA(VLOOKUP(C210,Statusy!A:B,2,0),"Do wyrzucenia")</f>
        <v>Alza</v>
      </c>
      <c r="Q210" t="str">
        <f t="shared" ref="Q210:Q241" si="14">IF(P210="alza","Alza",IF(P210="Extra","Extrastore","Mall"))</f>
        <v>Alza</v>
      </c>
      <c r="R210" t="str">
        <f t="shared" ref="R210:R241" si="15">IF(AND(LEN(I210)&lt;=7,ISERROR(FIND("_",I210))),"Vida",IFERROR(LEFT(I210,FIND("_",I210)-1),"Kinghoff"))</f>
        <v>Kinghoff</v>
      </c>
    </row>
    <row r="211" spans="1:18" x14ac:dyDescent="0.25">
      <c r="A211">
        <v>561904794</v>
      </c>
      <c r="B211" t="s">
        <v>107</v>
      </c>
      <c r="C211" t="s">
        <v>153</v>
      </c>
      <c r="D211">
        <v>1</v>
      </c>
      <c r="E211">
        <v>0</v>
      </c>
      <c r="F211">
        <v>766.7</v>
      </c>
      <c r="G211">
        <v>45119</v>
      </c>
      <c r="H211" t="s">
        <v>108</v>
      </c>
      <c r="I211" t="s">
        <v>1089</v>
      </c>
      <c r="J211" t="s">
        <v>109</v>
      </c>
      <c r="K211">
        <v>143.57677902621725</v>
      </c>
      <c r="L211" t="s">
        <v>1561</v>
      </c>
      <c r="M211" t="s">
        <v>108</v>
      </c>
      <c r="N211" t="s">
        <v>22</v>
      </c>
      <c r="O211" t="s">
        <v>1102</v>
      </c>
      <c r="P211" t="str">
        <f>_xlfn.IFNA(VLOOKUP(C211,Statusy!A:B,2,0),"Do wyrzucenia")</f>
        <v>Alza</v>
      </c>
      <c r="Q211" t="str">
        <f t="shared" si="14"/>
        <v>Alza</v>
      </c>
      <c r="R211" t="str">
        <f t="shared" si="15"/>
        <v>Kinghoff</v>
      </c>
    </row>
    <row r="212" spans="1:18" x14ac:dyDescent="0.25">
      <c r="A212">
        <v>561904791</v>
      </c>
      <c r="B212" t="s">
        <v>107</v>
      </c>
      <c r="C212" t="s">
        <v>153</v>
      </c>
      <c r="D212">
        <v>1</v>
      </c>
      <c r="E212">
        <v>0</v>
      </c>
      <c r="F212">
        <v>590.75</v>
      </c>
      <c r="G212">
        <v>45119</v>
      </c>
      <c r="H212" t="s">
        <v>108</v>
      </c>
      <c r="I212" t="s">
        <v>1562</v>
      </c>
      <c r="J212" t="s">
        <v>109</v>
      </c>
      <c r="K212">
        <v>110.62734082397004</v>
      </c>
      <c r="L212" t="s">
        <v>1563</v>
      </c>
      <c r="M212" t="s">
        <v>108</v>
      </c>
      <c r="N212" t="s">
        <v>22</v>
      </c>
      <c r="O212" t="s">
        <v>1102</v>
      </c>
      <c r="P212" t="str">
        <f>_xlfn.IFNA(VLOOKUP(C212,Statusy!A:B,2,0),"Do wyrzucenia")</f>
        <v>Alza</v>
      </c>
      <c r="Q212" t="str">
        <f t="shared" si="14"/>
        <v>Alza</v>
      </c>
      <c r="R212" t="str">
        <f t="shared" si="15"/>
        <v>Kinghoff</v>
      </c>
    </row>
    <row r="213" spans="1:18" x14ac:dyDescent="0.25">
      <c r="A213">
        <v>561904763</v>
      </c>
      <c r="B213" t="s">
        <v>107</v>
      </c>
      <c r="C213" t="s">
        <v>153</v>
      </c>
      <c r="D213">
        <v>1</v>
      </c>
      <c r="E213">
        <v>0</v>
      </c>
      <c r="F213">
        <v>619.65</v>
      </c>
      <c r="G213">
        <v>45119</v>
      </c>
      <c r="H213" t="s">
        <v>108</v>
      </c>
      <c r="I213" t="s">
        <v>839</v>
      </c>
      <c r="J213" t="s">
        <v>109</v>
      </c>
      <c r="K213">
        <v>116.03932584269663</v>
      </c>
      <c r="L213" t="s">
        <v>1564</v>
      </c>
      <c r="M213" t="s">
        <v>108</v>
      </c>
      <c r="N213" t="s">
        <v>22</v>
      </c>
      <c r="O213" t="s">
        <v>1102</v>
      </c>
      <c r="P213" t="str">
        <f>_xlfn.IFNA(VLOOKUP(C213,Statusy!A:B,2,0),"Do wyrzucenia")</f>
        <v>Alza</v>
      </c>
      <c r="Q213" t="str">
        <f t="shared" si="14"/>
        <v>Alza</v>
      </c>
      <c r="R213" t="str">
        <f t="shared" si="15"/>
        <v>Vida</v>
      </c>
    </row>
    <row r="214" spans="1:18" x14ac:dyDescent="0.25">
      <c r="A214">
        <v>561904754</v>
      </c>
      <c r="B214" t="s">
        <v>107</v>
      </c>
      <c r="C214" t="s">
        <v>153</v>
      </c>
      <c r="D214">
        <v>1</v>
      </c>
      <c r="E214">
        <v>0</v>
      </c>
      <c r="F214">
        <v>10114.15</v>
      </c>
      <c r="G214">
        <v>45119</v>
      </c>
      <c r="H214" t="s">
        <v>108</v>
      </c>
      <c r="I214" t="s">
        <v>1565</v>
      </c>
      <c r="J214" t="s">
        <v>109</v>
      </c>
      <c r="K214">
        <v>1894.0355805243446</v>
      </c>
      <c r="L214" t="s">
        <v>1566</v>
      </c>
      <c r="M214" t="s">
        <v>108</v>
      </c>
      <c r="N214" t="s">
        <v>22</v>
      </c>
      <c r="O214" t="s">
        <v>1102</v>
      </c>
      <c r="P214" t="str">
        <f>_xlfn.IFNA(VLOOKUP(C214,Statusy!A:B,2,0),"Do wyrzucenia")</f>
        <v>Alza</v>
      </c>
      <c r="Q214" t="str">
        <f t="shared" si="14"/>
        <v>Alza</v>
      </c>
      <c r="R214" t="str">
        <f t="shared" si="15"/>
        <v>Vida</v>
      </c>
    </row>
    <row r="215" spans="1:18" x14ac:dyDescent="0.25">
      <c r="A215">
        <v>561904750</v>
      </c>
      <c r="B215" t="s">
        <v>107</v>
      </c>
      <c r="C215" t="s">
        <v>153</v>
      </c>
      <c r="D215">
        <v>1</v>
      </c>
      <c r="E215">
        <v>0</v>
      </c>
      <c r="F215">
        <v>3006.45</v>
      </c>
      <c r="G215">
        <v>45119</v>
      </c>
      <c r="H215" t="s">
        <v>108</v>
      </c>
      <c r="I215" t="s">
        <v>1113</v>
      </c>
      <c r="J215" t="s">
        <v>109</v>
      </c>
      <c r="K215">
        <v>563.00561797752812</v>
      </c>
      <c r="L215" t="s">
        <v>1567</v>
      </c>
      <c r="M215" t="s">
        <v>108</v>
      </c>
      <c r="N215" t="s">
        <v>48</v>
      </c>
      <c r="O215" t="s">
        <v>1102</v>
      </c>
      <c r="P215" t="str">
        <f>_xlfn.IFNA(VLOOKUP(C215,Statusy!A:B,2,0),"Do wyrzucenia")</f>
        <v>Alza</v>
      </c>
      <c r="Q215" t="str">
        <f t="shared" si="14"/>
        <v>Alza</v>
      </c>
      <c r="R215" t="str">
        <f t="shared" si="15"/>
        <v>ikonka</v>
      </c>
    </row>
    <row r="216" spans="1:18" x14ac:dyDescent="0.25">
      <c r="A216">
        <v>561903208</v>
      </c>
      <c r="B216" t="s">
        <v>107</v>
      </c>
      <c r="C216" t="s">
        <v>153</v>
      </c>
      <c r="D216">
        <v>1</v>
      </c>
      <c r="E216">
        <v>0</v>
      </c>
      <c r="F216">
        <v>1189.1500000000001</v>
      </c>
      <c r="G216">
        <v>45119</v>
      </c>
      <c r="H216" t="s">
        <v>108</v>
      </c>
      <c r="I216" t="s">
        <v>1568</v>
      </c>
      <c r="J216" t="s">
        <v>109</v>
      </c>
      <c r="K216">
        <v>222.68726591760304</v>
      </c>
      <c r="L216" t="s">
        <v>1569</v>
      </c>
      <c r="M216" t="s">
        <v>108</v>
      </c>
      <c r="N216" t="s">
        <v>22</v>
      </c>
      <c r="O216" t="s">
        <v>1102</v>
      </c>
      <c r="P216" t="str">
        <f>_xlfn.IFNA(VLOOKUP(C216,Statusy!A:B,2,0),"Do wyrzucenia")</f>
        <v>Alza</v>
      </c>
      <c r="Q216" t="str">
        <f t="shared" si="14"/>
        <v>Alza</v>
      </c>
      <c r="R216" t="str">
        <f t="shared" si="15"/>
        <v>Vida</v>
      </c>
    </row>
    <row r="217" spans="1:18" x14ac:dyDescent="0.25">
      <c r="A217">
        <v>561899849</v>
      </c>
      <c r="B217" t="s">
        <v>147</v>
      </c>
      <c r="C217" t="s">
        <v>148</v>
      </c>
      <c r="D217">
        <v>1</v>
      </c>
      <c r="E217">
        <v>0</v>
      </c>
      <c r="F217">
        <v>570</v>
      </c>
      <c r="G217">
        <v>45119</v>
      </c>
      <c r="H217" t="s">
        <v>108</v>
      </c>
      <c r="I217" t="s">
        <v>326</v>
      </c>
      <c r="J217" t="s">
        <v>251</v>
      </c>
      <c r="K217">
        <v>570</v>
      </c>
      <c r="L217" t="s">
        <v>1571</v>
      </c>
      <c r="M217" t="s">
        <v>108</v>
      </c>
      <c r="N217" t="s">
        <v>106</v>
      </c>
      <c r="O217" t="s">
        <v>1108</v>
      </c>
      <c r="P217" t="str">
        <f>_xlfn.IFNA(VLOOKUP(C217,Statusy!A:B,2,0),"Do wyrzucenia")</f>
        <v>Shumee</v>
      </c>
      <c r="Q217" t="str">
        <f t="shared" si="14"/>
        <v>Mall</v>
      </c>
      <c r="R217" t="str">
        <f t="shared" si="15"/>
        <v>Vida</v>
      </c>
    </row>
    <row r="218" spans="1:18" x14ac:dyDescent="0.25">
      <c r="A218">
        <v>561893435</v>
      </c>
      <c r="B218" t="s">
        <v>1107</v>
      </c>
      <c r="C218" t="s">
        <v>148</v>
      </c>
      <c r="D218">
        <v>1</v>
      </c>
      <c r="E218">
        <v>0</v>
      </c>
      <c r="F218">
        <v>505</v>
      </c>
      <c r="G218">
        <v>45119</v>
      </c>
      <c r="H218" t="s">
        <v>108</v>
      </c>
      <c r="I218" t="s">
        <v>1572</v>
      </c>
      <c r="J218" t="s">
        <v>251</v>
      </c>
      <c r="K218">
        <v>505</v>
      </c>
      <c r="L218" t="s">
        <v>1573</v>
      </c>
      <c r="M218" t="s">
        <v>108</v>
      </c>
      <c r="N218" t="s">
        <v>106</v>
      </c>
      <c r="O218" t="s">
        <v>1108</v>
      </c>
      <c r="P218" t="str">
        <f>_xlfn.IFNA(VLOOKUP(C218,Statusy!A:B,2,0),"Do wyrzucenia")</f>
        <v>Shumee</v>
      </c>
      <c r="Q218" t="str">
        <f t="shared" si="14"/>
        <v>Mall</v>
      </c>
      <c r="R218" t="str">
        <f t="shared" si="15"/>
        <v>Vida</v>
      </c>
    </row>
    <row r="219" spans="1:18" x14ac:dyDescent="0.25">
      <c r="A219">
        <v>561889325</v>
      </c>
      <c r="B219" t="s">
        <v>107</v>
      </c>
      <c r="C219" t="s">
        <v>111</v>
      </c>
      <c r="D219">
        <v>1</v>
      </c>
      <c r="E219">
        <v>37</v>
      </c>
      <c r="F219">
        <v>197</v>
      </c>
      <c r="G219">
        <v>45119</v>
      </c>
      <c r="H219" t="s">
        <v>108</v>
      </c>
      <c r="I219" t="s">
        <v>1143</v>
      </c>
      <c r="J219" t="s">
        <v>110</v>
      </c>
      <c r="K219">
        <v>880.58999999999992</v>
      </c>
      <c r="L219" t="s">
        <v>1144</v>
      </c>
      <c r="M219" t="s">
        <v>108</v>
      </c>
      <c r="N219" t="s">
        <v>49</v>
      </c>
      <c r="O219" t="s">
        <v>225</v>
      </c>
      <c r="P219" t="str">
        <f>_xlfn.IFNA(VLOOKUP(C219,Statusy!A:B,2,0),"Do wyrzucenia")</f>
        <v>Greatstore</v>
      </c>
      <c r="Q219" t="str">
        <f t="shared" si="14"/>
        <v>Mall</v>
      </c>
      <c r="R219" t="str">
        <f t="shared" si="15"/>
        <v>unimet</v>
      </c>
    </row>
    <row r="220" spans="1:18" x14ac:dyDescent="0.25">
      <c r="A220">
        <v>561889320</v>
      </c>
      <c r="B220" t="s">
        <v>107</v>
      </c>
      <c r="C220" t="s">
        <v>111</v>
      </c>
      <c r="D220">
        <v>1</v>
      </c>
      <c r="E220">
        <v>118</v>
      </c>
      <c r="F220">
        <v>1906</v>
      </c>
      <c r="G220">
        <v>45119</v>
      </c>
      <c r="H220" t="s">
        <v>108</v>
      </c>
      <c r="I220" t="s">
        <v>1574</v>
      </c>
      <c r="J220" t="s">
        <v>109</v>
      </c>
      <c r="K220">
        <v>356.92883895131087</v>
      </c>
      <c r="L220" t="s">
        <v>1575</v>
      </c>
      <c r="M220" t="s">
        <v>108</v>
      </c>
      <c r="N220" t="s">
        <v>106</v>
      </c>
      <c r="O220" t="s">
        <v>225</v>
      </c>
      <c r="P220" t="str">
        <f>_xlfn.IFNA(VLOOKUP(C220,Statusy!A:B,2,0),"Do wyrzucenia")</f>
        <v>Greatstore</v>
      </c>
      <c r="Q220" t="str">
        <f t="shared" si="14"/>
        <v>Mall</v>
      </c>
      <c r="R220" t="str">
        <f t="shared" si="15"/>
        <v>o</v>
      </c>
    </row>
    <row r="221" spans="1:18" x14ac:dyDescent="0.25">
      <c r="A221">
        <v>561887478</v>
      </c>
      <c r="B221" t="s">
        <v>107</v>
      </c>
      <c r="C221" t="s">
        <v>153</v>
      </c>
      <c r="D221">
        <v>1</v>
      </c>
      <c r="E221">
        <v>0</v>
      </c>
      <c r="F221">
        <v>414.8</v>
      </c>
      <c r="G221">
        <v>45119</v>
      </c>
      <c r="H221" t="s">
        <v>108</v>
      </c>
      <c r="I221" t="s">
        <v>1576</v>
      </c>
      <c r="J221" t="s">
        <v>109</v>
      </c>
      <c r="K221">
        <v>77.677902621722851</v>
      </c>
      <c r="L221" t="s">
        <v>1577</v>
      </c>
      <c r="M221" t="s">
        <v>108</v>
      </c>
      <c r="N221" t="s">
        <v>22</v>
      </c>
      <c r="O221" t="s">
        <v>1102</v>
      </c>
      <c r="P221" t="str">
        <f>_xlfn.IFNA(VLOOKUP(C221,Statusy!A:B,2,0),"Do wyrzucenia")</f>
        <v>Alza</v>
      </c>
      <c r="Q221" t="str">
        <f t="shared" si="14"/>
        <v>Alza</v>
      </c>
      <c r="R221" t="str">
        <f t="shared" si="15"/>
        <v>ikonka</v>
      </c>
    </row>
    <row r="222" spans="1:18" x14ac:dyDescent="0.25">
      <c r="A222">
        <v>561887412</v>
      </c>
      <c r="B222" t="s">
        <v>107</v>
      </c>
      <c r="C222" t="s">
        <v>153</v>
      </c>
      <c r="D222">
        <v>1</v>
      </c>
      <c r="E222">
        <v>0</v>
      </c>
      <c r="F222">
        <v>475.15</v>
      </c>
      <c r="G222">
        <v>45119</v>
      </c>
      <c r="H222" t="s">
        <v>108</v>
      </c>
      <c r="I222" t="s">
        <v>289</v>
      </c>
      <c r="J222" t="s">
        <v>109</v>
      </c>
      <c r="K222">
        <v>88.979400749063672</v>
      </c>
      <c r="L222" t="s">
        <v>1578</v>
      </c>
      <c r="M222" t="s">
        <v>108</v>
      </c>
      <c r="N222" t="s">
        <v>22</v>
      </c>
      <c r="O222" t="s">
        <v>1102</v>
      </c>
      <c r="P222" t="str">
        <f>_xlfn.IFNA(VLOOKUP(C222,Statusy!A:B,2,0),"Do wyrzucenia")</f>
        <v>Alza</v>
      </c>
      <c r="Q222" t="str">
        <f t="shared" si="14"/>
        <v>Alza</v>
      </c>
      <c r="R222" t="str">
        <f t="shared" si="15"/>
        <v>Vida</v>
      </c>
    </row>
    <row r="223" spans="1:18" x14ac:dyDescent="0.25">
      <c r="A223">
        <v>561887406</v>
      </c>
      <c r="B223" t="s">
        <v>107</v>
      </c>
      <c r="C223" t="s">
        <v>153</v>
      </c>
      <c r="D223">
        <v>1</v>
      </c>
      <c r="E223">
        <v>0</v>
      </c>
      <c r="F223">
        <v>653.65</v>
      </c>
      <c r="G223">
        <v>45119</v>
      </c>
      <c r="H223" t="s">
        <v>108</v>
      </c>
      <c r="I223" t="s">
        <v>1083</v>
      </c>
      <c r="J223" t="s">
        <v>109</v>
      </c>
      <c r="K223">
        <v>122.40636704119851</v>
      </c>
      <c r="L223" t="s">
        <v>1579</v>
      </c>
      <c r="M223" t="s">
        <v>108</v>
      </c>
      <c r="N223" t="s">
        <v>22</v>
      </c>
      <c r="O223" t="s">
        <v>1102</v>
      </c>
      <c r="P223" t="str">
        <f>_xlfn.IFNA(VLOOKUP(C223,Statusy!A:B,2,0),"Do wyrzucenia")</f>
        <v>Alza</v>
      </c>
      <c r="Q223" t="str">
        <f t="shared" si="14"/>
        <v>Alza</v>
      </c>
      <c r="R223" t="str">
        <f t="shared" si="15"/>
        <v>Vida</v>
      </c>
    </row>
    <row r="224" spans="1:18" x14ac:dyDescent="0.25">
      <c r="A224">
        <v>561884714</v>
      </c>
      <c r="B224" t="s">
        <v>107</v>
      </c>
      <c r="C224" t="s">
        <v>113</v>
      </c>
      <c r="D224">
        <v>1</v>
      </c>
      <c r="E224">
        <v>27</v>
      </c>
      <c r="F224">
        <v>165</v>
      </c>
      <c r="G224">
        <v>45119</v>
      </c>
      <c r="H224" t="s">
        <v>108</v>
      </c>
      <c r="I224" t="s">
        <v>1580</v>
      </c>
      <c r="J224" t="s">
        <v>110</v>
      </c>
      <c r="K224">
        <v>737.55</v>
      </c>
      <c r="L224" t="s">
        <v>1581</v>
      </c>
      <c r="M224" t="s">
        <v>108</v>
      </c>
      <c r="N224" t="s">
        <v>48</v>
      </c>
      <c r="O224" t="s">
        <v>224</v>
      </c>
      <c r="P224" t="str">
        <f>_xlfn.IFNA(VLOOKUP(C224,Statusy!A:B,2,0),"Do wyrzucenia")</f>
        <v>Shumee</v>
      </c>
      <c r="Q224" t="str">
        <f t="shared" si="14"/>
        <v>Mall</v>
      </c>
      <c r="R224" t="str">
        <f t="shared" si="15"/>
        <v>Vida</v>
      </c>
    </row>
    <row r="225" spans="1:18" x14ac:dyDescent="0.25">
      <c r="A225">
        <v>561884508</v>
      </c>
      <c r="B225" t="s">
        <v>107</v>
      </c>
      <c r="C225" t="s">
        <v>153</v>
      </c>
      <c r="D225">
        <v>1</v>
      </c>
      <c r="E225">
        <v>0</v>
      </c>
      <c r="F225">
        <v>3033.65</v>
      </c>
      <c r="G225">
        <v>45119</v>
      </c>
      <c r="H225" t="s">
        <v>108</v>
      </c>
      <c r="I225" t="s">
        <v>1582</v>
      </c>
      <c r="J225" t="s">
        <v>109</v>
      </c>
      <c r="K225">
        <v>568.09925093632967</v>
      </c>
      <c r="L225" t="s">
        <v>1583</v>
      </c>
      <c r="M225" t="s">
        <v>108</v>
      </c>
      <c r="N225" t="s">
        <v>22</v>
      </c>
      <c r="O225" t="s">
        <v>1102</v>
      </c>
      <c r="P225" t="str">
        <f>_xlfn.IFNA(VLOOKUP(C225,Statusy!A:B,2,0),"Do wyrzucenia")</f>
        <v>Alza</v>
      </c>
      <c r="Q225" t="str">
        <f t="shared" si="14"/>
        <v>Alza</v>
      </c>
      <c r="R225" t="str">
        <f t="shared" si="15"/>
        <v>Vida</v>
      </c>
    </row>
    <row r="226" spans="1:18" x14ac:dyDescent="0.25">
      <c r="A226">
        <v>561884480</v>
      </c>
      <c r="B226" t="s">
        <v>107</v>
      </c>
      <c r="C226" t="s">
        <v>113</v>
      </c>
      <c r="D226">
        <v>1</v>
      </c>
      <c r="E226">
        <v>0</v>
      </c>
      <c r="F226">
        <v>21</v>
      </c>
      <c r="G226">
        <v>45119</v>
      </c>
      <c r="H226" t="s">
        <v>108</v>
      </c>
      <c r="I226" t="s">
        <v>1584</v>
      </c>
      <c r="J226" t="s">
        <v>110</v>
      </c>
      <c r="K226">
        <v>93.86999999999999</v>
      </c>
      <c r="L226" t="s">
        <v>1585</v>
      </c>
      <c r="M226" t="s">
        <v>108</v>
      </c>
      <c r="N226" t="s">
        <v>48</v>
      </c>
      <c r="O226" t="s">
        <v>224</v>
      </c>
      <c r="P226" t="str">
        <f>_xlfn.IFNA(VLOOKUP(C226,Statusy!A:B,2,0),"Do wyrzucenia")</f>
        <v>Shumee</v>
      </c>
      <c r="Q226" t="str">
        <f t="shared" si="14"/>
        <v>Mall</v>
      </c>
      <c r="R226" t="str">
        <f t="shared" si="15"/>
        <v>Vida</v>
      </c>
    </row>
    <row r="227" spans="1:18" x14ac:dyDescent="0.25">
      <c r="A227">
        <v>561884473</v>
      </c>
      <c r="B227" t="s">
        <v>107</v>
      </c>
      <c r="C227" t="s">
        <v>190</v>
      </c>
      <c r="D227">
        <v>0</v>
      </c>
      <c r="E227">
        <v>0</v>
      </c>
      <c r="F227">
        <v>766.7</v>
      </c>
      <c r="G227">
        <v>45119</v>
      </c>
      <c r="H227" t="s">
        <v>108</v>
      </c>
      <c r="I227" t="s">
        <v>1089</v>
      </c>
      <c r="J227" t="s">
        <v>109</v>
      </c>
      <c r="K227">
        <v>143.57677902621725</v>
      </c>
      <c r="L227" t="s">
        <v>1586</v>
      </c>
      <c r="M227" t="s">
        <v>108</v>
      </c>
      <c r="N227" t="s">
        <v>252</v>
      </c>
      <c r="O227" t="s">
        <v>1102</v>
      </c>
      <c r="P227" t="str">
        <f>_xlfn.IFNA(VLOOKUP(C227,Statusy!A:B,2,0),"Do wyrzucenia")</f>
        <v>Alza</v>
      </c>
      <c r="Q227" t="str">
        <f t="shared" si="14"/>
        <v>Alza</v>
      </c>
      <c r="R227" t="str">
        <f t="shared" si="15"/>
        <v>Kinghoff</v>
      </c>
    </row>
    <row r="228" spans="1:18" x14ac:dyDescent="0.25">
      <c r="A228">
        <v>561874801</v>
      </c>
      <c r="B228" t="s">
        <v>107</v>
      </c>
      <c r="C228" t="s">
        <v>118</v>
      </c>
      <c r="D228">
        <v>1</v>
      </c>
      <c r="E228">
        <v>0</v>
      </c>
      <c r="F228">
        <v>590</v>
      </c>
      <c r="G228">
        <v>45119</v>
      </c>
      <c r="H228" t="s">
        <v>108</v>
      </c>
      <c r="I228" t="s">
        <v>1587</v>
      </c>
      <c r="J228" t="s">
        <v>109</v>
      </c>
      <c r="K228">
        <v>110.48689138576779</v>
      </c>
      <c r="L228" t="s">
        <v>1588</v>
      </c>
      <c r="M228" t="s">
        <v>108</v>
      </c>
      <c r="N228" t="s">
        <v>106</v>
      </c>
      <c r="O228" t="s">
        <v>225</v>
      </c>
      <c r="P228" t="str">
        <f>_xlfn.IFNA(VLOOKUP(C228,Statusy!A:B,2,0),"Do wyrzucenia")</f>
        <v>Greatstore</v>
      </c>
      <c r="Q228" t="str">
        <f t="shared" si="14"/>
        <v>Mall</v>
      </c>
      <c r="R228" t="str">
        <f t="shared" si="15"/>
        <v>Vida</v>
      </c>
    </row>
    <row r="229" spans="1:18" x14ac:dyDescent="0.25">
      <c r="A229">
        <v>561874793</v>
      </c>
      <c r="B229" t="s">
        <v>107</v>
      </c>
      <c r="C229" t="s">
        <v>111</v>
      </c>
      <c r="D229">
        <v>1</v>
      </c>
      <c r="E229">
        <v>229</v>
      </c>
      <c r="F229">
        <v>2209</v>
      </c>
      <c r="G229">
        <v>45119</v>
      </c>
      <c r="H229" t="s">
        <v>108</v>
      </c>
      <c r="I229" t="s">
        <v>868</v>
      </c>
      <c r="J229" t="s">
        <v>109</v>
      </c>
      <c r="K229">
        <v>413.67041198501875</v>
      </c>
      <c r="L229" t="s">
        <v>1589</v>
      </c>
      <c r="M229" t="s">
        <v>108</v>
      </c>
      <c r="N229" t="s">
        <v>22</v>
      </c>
      <c r="O229" t="s">
        <v>225</v>
      </c>
      <c r="P229" t="str">
        <f>_xlfn.IFNA(VLOOKUP(C229,Statusy!A:B,2,0),"Do wyrzucenia")</f>
        <v>Greatstore</v>
      </c>
      <c r="Q229" t="str">
        <f t="shared" si="14"/>
        <v>Mall</v>
      </c>
      <c r="R229" t="str">
        <f t="shared" si="15"/>
        <v>Vida</v>
      </c>
    </row>
    <row r="230" spans="1:18" x14ac:dyDescent="0.25">
      <c r="A230">
        <v>561874792</v>
      </c>
      <c r="B230" t="s">
        <v>107</v>
      </c>
      <c r="C230" t="s">
        <v>118</v>
      </c>
      <c r="D230">
        <v>1</v>
      </c>
      <c r="E230">
        <v>0</v>
      </c>
      <c r="F230">
        <v>813</v>
      </c>
      <c r="G230">
        <v>45119</v>
      </c>
      <c r="H230" t="s">
        <v>108</v>
      </c>
      <c r="I230" t="s">
        <v>291</v>
      </c>
      <c r="J230" t="s">
        <v>109</v>
      </c>
      <c r="K230">
        <v>152.24719101123597</v>
      </c>
      <c r="L230" t="s">
        <v>545</v>
      </c>
      <c r="M230" t="s">
        <v>108</v>
      </c>
      <c r="N230" t="s">
        <v>22</v>
      </c>
      <c r="O230" t="s">
        <v>225</v>
      </c>
      <c r="P230" t="str">
        <f>_xlfn.IFNA(VLOOKUP(C230,Statusy!A:B,2,0),"Do wyrzucenia")</f>
        <v>Greatstore</v>
      </c>
      <c r="Q230" t="str">
        <f t="shared" si="14"/>
        <v>Mall</v>
      </c>
      <c r="R230" t="str">
        <f t="shared" si="15"/>
        <v>Vida</v>
      </c>
    </row>
    <row r="231" spans="1:18" x14ac:dyDescent="0.25">
      <c r="A231">
        <v>561874592</v>
      </c>
      <c r="B231" t="s">
        <v>107</v>
      </c>
      <c r="C231" t="s">
        <v>111</v>
      </c>
      <c r="D231">
        <v>1</v>
      </c>
      <c r="E231">
        <v>0</v>
      </c>
      <c r="F231">
        <v>696</v>
      </c>
      <c r="G231">
        <v>45119</v>
      </c>
      <c r="H231" t="s">
        <v>108</v>
      </c>
      <c r="I231" t="s">
        <v>762</v>
      </c>
      <c r="J231" t="s">
        <v>109</v>
      </c>
      <c r="K231">
        <v>130.3370786516854</v>
      </c>
      <c r="L231" t="s">
        <v>1590</v>
      </c>
      <c r="M231" t="s">
        <v>108</v>
      </c>
      <c r="N231" t="s">
        <v>106</v>
      </c>
      <c r="O231" t="s">
        <v>225</v>
      </c>
      <c r="P231" t="str">
        <f>_xlfn.IFNA(VLOOKUP(C231,Statusy!A:B,2,0),"Do wyrzucenia")</f>
        <v>Greatstore</v>
      </c>
      <c r="Q231" t="str">
        <f t="shared" si="14"/>
        <v>Mall</v>
      </c>
      <c r="R231" t="str">
        <f t="shared" si="15"/>
        <v>Kinghoff</v>
      </c>
    </row>
    <row r="232" spans="1:18" x14ac:dyDescent="0.25">
      <c r="A232">
        <v>561874553</v>
      </c>
      <c r="B232" t="s">
        <v>107</v>
      </c>
      <c r="C232" t="s">
        <v>118</v>
      </c>
      <c r="D232">
        <v>1</v>
      </c>
      <c r="E232">
        <v>0</v>
      </c>
      <c r="F232">
        <v>813</v>
      </c>
      <c r="G232">
        <v>45119</v>
      </c>
      <c r="H232" t="s">
        <v>108</v>
      </c>
      <c r="I232" t="s">
        <v>291</v>
      </c>
      <c r="J232" t="s">
        <v>109</v>
      </c>
      <c r="K232">
        <v>152.24719101123597</v>
      </c>
      <c r="L232" t="s">
        <v>545</v>
      </c>
      <c r="M232" t="s">
        <v>108</v>
      </c>
      <c r="N232" t="s">
        <v>22</v>
      </c>
      <c r="O232" t="s">
        <v>225</v>
      </c>
      <c r="P232" t="str">
        <f>_xlfn.IFNA(VLOOKUP(C232,Statusy!A:B,2,0),"Do wyrzucenia")</f>
        <v>Greatstore</v>
      </c>
      <c r="Q232" t="str">
        <f t="shared" si="14"/>
        <v>Mall</v>
      </c>
      <c r="R232" t="str">
        <f t="shared" si="15"/>
        <v>Vida</v>
      </c>
    </row>
    <row r="233" spans="1:18" x14ac:dyDescent="0.25">
      <c r="A233">
        <v>561873155</v>
      </c>
      <c r="B233" t="s">
        <v>107</v>
      </c>
      <c r="C233" t="s">
        <v>153</v>
      </c>
      <c r="D233">
        <v>1</v>
      </c>
      <c r="E233">
        <v>0</v>
      </c>
      <c r="F233">
        <v>5626.15</v>
      </c>
      <c r="G233">
        <v>45119</v>
      </c>
      <c r="H233" t="s">
        <v>108</v>
      </c>
      <c r="I233" t="s">
        <v>1591</v>
      </c>
      <c r="J233" t="s">
        <v>109</v>
      </c>
      <c r="K233">
        <v>1053.5861423220974</v>
      </c>
      <c r="L233" t="s">
        <v>1592</v>
      </c>
      <c r="M233" t="s">
        <v>108</v>
      </c>
      <c r="N233" t="s">
        <v>22</v>
      </c>
      <c r="O233" t="s">
        <v>1102</v>
      </c>
      <c r="P233" t="str">
        <f>_xlfn.IFNA(VLOOKUP(C233,Statusy!A:B,2,0),"Do wyrzucenia")</f>
        <v>Alza</v>
      </c>
      <c r="Q233" t="str">
        <f t="shared" si="14"/>
        <v>Alza</v>
      </c>
      <c r="R233" t="str">
        <f t="shared" si="15"/>
        <v>beliani</v>
      </c>
    </row>
    <row r="234" spans="1:18" x14ac:dyDescent="0.25">
      <c r="A234">
        <v>561873100</v>
      </c>
      <c r="B234" t="s">
        <v>107</v>
      </c>
      <c r="C234" t="s">
        <v>190</v>
      </c>
      <c r="D234">
        <v>0</v>
      </c>
      <c r="E234">
        <v>0</v>
      </c>
      <c r="F234">
        <v>950.3</v>
      </c>
      <c r="G234">
        <v>45119</v>
      </c>
      <c r="H234" t="s">
        <v>108</v>
      </c>
      <c r="I234" t="s">
        <v>1593</v>
      </c>
      <c r="J234" t="s">
        <v>109</v>
      </c>
      <c r="K234">
        <v>177.95880149812734</v>
      </c>
      <c r="L234" t="s">
        <v>1594</v>
      </c>
      <c r="M234" t="s">
        <v>108</v>
      </c>
      <c r="N234" t="s">
        <v>252</v>
      </c>
      <c r="O234" t="s">
        <v>1102</v>
      </c>
      <c r="P234" t="str">
        <f>_xlfn.IFNA(VLOOKUP(C234,Statusy!A:B,2,0),"Do wyrzucenia")</f>
        <v>Alza</v>
      </c>
      <c r="Q234" t="str">
        <f t="shared" si="14"/>
        <v>Alza</v>
      </c>
      <c r="R234" t="str">
        <f t="shared" si="15"/>
        <v>beliani</v>
      </c>
    </row>
    <row r="235" spans="1:18" x14ac:dyDescent="0.25">
      <c r="A235">
        <v>561870795</v>
      </c>
      <c r="B235" t="s">
        <v>107</v>
      </c>
      <c r="C235" t="s">
        <v>113</v>
      </c>
      <c r="D235">
        <v>1</v>
      </c>
      <c r="E235">
        <v>19</v>
      </c>
      <c r="F235">
        <v>75</v>
      </c>
      <c r="G235">
        <v>45119</v>
      </c>
      <c r="H235" t="s">
        <v>108</v>
      </c>
      <c r="I235" t="s">
        <v>1595</v>
      </c>
      <c r="J235" t="s">
        <v>110</v>
      </c>
      <c r="K235">
        <v>335.25</v>
      </c>
      <c r="L235" t="s">
        <v>1596</v>
      </c>
      <c r="M235" t="s">
        <v>108</v>
      </c>
      <c r="N235" t="s">
        <v>48</v>
      </c>
      <c r="O235" t="s">
        <v>224</v>
      </c>
      <c r="P235" t="str">
        <f>_xlfn.IFNA(VLOOKUP(C235,Statusy!A:B,2,0),"Do wyrzucenia")</f>
        <v>Shumee</v>
      </c>
      <c r="Q235" t="str">
        <f t="shared" si="14"/>
        <v>Mall</v>
      </c>
      <c r="R235" t="str">
        <f t="shared" si="15"/>
        <v>Vida</v>
      </c>
    </row>
    <row r="236" spans="1:18" x14ac:dyDescent="0.25">
      <c r="A236">
        <v>561870320</v>
      </c>
      <c r="B236" t="s">
        <v>107</v>
      </c>
      <c r="C236" t="s">
        <v>113</v>
      </c>
      <c r="D236">
        <v>1</v>
      </c>
      <c r="E236">
        <v>1.5</v>
      </c>
      <c r="F236">
        <v>91.5</v>
      </c>
      <c r="G236">
        <v>45119</v>
      </c>
      <c r="H236" t="s">
        <v>108</v>
      </c>
      <c r="I236" t="s">
        <v>1597</v>
      </c>
      <c r="J236" t="s">
        <v>110</v>
      </c>
      <c r="K236">
        <v>409.005</v>
      </c>
      <c r="L236" t="s">
        <v>1598</v>
      </c>
      <c r="M236" t="s">
        <v>108</v>
      </c>
      <c r="N236" t="s">
        <v>106</v>
      </c>
      <c r="O236" t="s">
        <v>224</v>
      </c>
      <c r="P236" t="str">
        <f>_xlfn.IFNA(VLOOKUP(C236,Statusy!A:B,2,0),"Do wyrzucenia")</f>
        <v>Shumee</v>
      </c>
      <c r="Q236" t="str">
        <f t="shared" si="14"/>
        <v>Mall</v>
      </c>
      <c r="R236" t="str">
        <f t="shared" si="15"/>
        <v>aw</v>
      </c>
    </row>
    <row r="237" spans="1:18" x14ac:dyDescent="0.25">
      <c r="A237">
        <v>561870184</v>
      </c>
      <c r="B237" t="s">
        <v>107</v>
      </c>
      <c r="C237" t="s">
        <v>153</v>
      </c>
      <c r="D237">
        <v>1</v>
      </c>
      <c r="E237">
        <v>0</v>
      </c>
      <c r="F237">
        <v>1002.15</v>
      </c>
      <c r="G237">
        <v>45119</v>
      </c>
      <c r="H237" t="s">
        <v>108</v>
      </c>
      <c r="I237" t="s">
        <v>383</v>
      </c>
      <c r="J237" t="s">
        <v>109</v>
      </c>
      <c r="K237">
        <v>187.66853932584272</v>
      </c>
      <c r="L237" t="s">
        <v>1599</v>
      </c>
      <c r="M237" t="s">
        <v>108</v>
      </c>
      <c r="N237" t="s">
        <v>22</v>
      </c>
      <c r="O237" t="s">
        <v>1102</v>
      </c>
      <c r="P237" t="str">
        <f>_xlfn.IFNA(VLOOKUP(C237,Statusy!A:B,2,0),"Do wyrzucenia")</f>
        <v>Alza</v>
      </c>
      <c r="Q237" t="str">
        <f t="shared" si="14"/>
        <v>Alza</v>
      </c>
      <c r="R237" t="str">
        <f t="shared" si="15"/>
        <v>Vida</v>
      </c>
    </row>
    <row r="238" spans="1:18" x14ac:dyDescent="0.25">
      <c r="A238">
        <v>561870183</v>
      </c>
      <c r="B238" t="s">
        <v>107</v>
      </c>
      <c r="C238" t="s">
        <v>153</v>
      </c>
      <c r="D238">
        <v>1</v>
      </c>
      <c r="E238">
        <v>0</v>
      </c>
      <c r="F238">
        <v>764.15</v>
      </c>
      <c r="G238">
        <v>45119</v>
      </c>
      <c r="H238" t="s">
        <v>108</v>
      </c>
      <c r="I238" t="s">
        <v>263</v>
      </c>
      <c r="J238" t="s">
        <v>109</v>
      </c>
      <c r="K238">
        <v>143.09925093632958</v>
      </c>
      <c r="L238" t="s">
        <v>1600</v>
      </c>
      <c r="M238" t="s">
        <v>108</v>
      </c>
      <c r="N238" t="s">
        <v>48</v>
      </c>
      <c r="O238" t="s">
        <v>1102</v>
      </c>
      <c r="P238" t="str">
        <f>_xlfn.IFNA(VLOOKUP(C238,Statusy!A:B,2,0),"Do wyrzucenia")</f>
        <v>Alza</v>
      </c>
      <c r="Q238" t="str">
        <f t="shared" si="14"/>
        <v>Alza</v>
      </c>
      <c r="R238" t="str">
        <f t="shared" si="15"/>
        <v>Vida</v>
      </c>
    </row>
    <row r="239" spans="1:18" x14ac:dyDescent="0.25">
      <c r="A239">
        <v>561870181</v>
      </c>
      <c r="B239" t="s">
        <v>107</v>
      </c>
      <c r="C239" t="s">
        <v>153</v>
      </c>
      <c r="D239">
        <v>1</v>
      </c>
      <c r="E239">
        <v>0</v>
      </c>
      <c r="F239">
        <v>4198.16</v>
      </c>
      <c r="G239">
        <v>45119</v>
      </c>
      <c r="H239" t="s">
        <v>108</v>
      </c>
      <c r="I239" t="s">
        <v>1129</v>
      </c>
      <c r="J239" t="s">
        <v>109</v>
      </c>
      <c r="K239">
        <v>786.17228464419475</v>
      </c>
      <c r="L239" t="s">
        <v>1601</v>
      </c>
      <c r="M239" t="s">
        <v>108</v>
      </c>
      <c r="N239" t="s">
        <v>22</v>
      </c>
      <c r="O239" t="s">
        <v>1102</v>
      </c>
      <c r="P239" t="str">
        <f>_xlfn.IFNA(VLOOKUP(C239,Statusy!A:B,2,0),"Do wyrzucenia")</f>
        <v>Alza</v>
      </c>
      <c r="Q239" t="str">
        <f t="shared" si="14"/>
        <v>Alza</v>
      </c>
      <c r="R239" t="str">
        <f t="shared" si="15"/>
        <v>Vida</v>
      </c>
    </row>
    <row r="240" spans="1:18" x14ac:dyDescent="0.25">
      <c r="A240">
        <v>561861178</v>
      </c>
      <c r="B240" t="s">
        <v>107</v>
      </c>
      <c r="C240" t="s">
        <v>111</v>
      </c>
      <c r="D240">
        <v>1</v>
      </c>
      <c r="E240">
        <v>1.5</v>
      </c>
      <c r="F240">
        <v>39.5</v>
      </c>
      <c r="G240">
        <v>45119</v>
      </c>
      <c r="H240" t="s">
        <v>108</v>
      </c>
      <c r="I240" t="s">
        <v>1603</v>
      </c>
      <c r="J240" t="s">
        <v>110</v>
      </c>
      <c r="K240">
        <v>176.565</v>
      </c>
      <c r="L240" t="s">
        <v>1604</v>
      </c>
      <c r="M240" t="s">
        <v>108</v>
      </c>
      <c r="N240" t="s">
        <v>106</v>
      </c>
      <c r="O240" t="s">
        <v>225</v>
      </c>
      <c r="P240" t="str">
        <f>_xlfn.IFNA(VLOOKUP(C240,Statusy!A:B,2,0),"Do wyrzucenia")</f>
        <v>Greatstore</v>
      </c>
      <c r="Q240" t="str">
        <f t="shared" si="14"/>
        <v>Mall</v>
      </c>
      <c r="R240" t="str">
        <f t="shared" si="15"/>
        <v>aw</v>
      </c>
    </row>
    <row r="241" spans="1:18" x14ac:dyDescent="0.25">
      <c r="A241">
        <v>561859860</v>
      </c>
      <c r="B241" t="s">
        <v>107</v>
      </c>
      <c r="C241" t="s">
        <v>153</v>
      </c>
      <c r="D241">
        <v>1</v>
      </c>
      <c r="E241">
        <v>0</v>
      </c>
      <c r="F241">
        <v>4614.6499999999996</v>
      </c>
      <c r="G241">
        <v>45119</v>
      </c>
      <c r="H241" t="s">
        <v>108</v>
      </c>
      <c r="I241" t="s">
        <v>1160</v>
      </c>
      <c r="J241" t="s">
        <v>109</v>
      </c>
      <c r="K241">
        <v>864.16666666666663</v>
      </c>
      <c r="L241" t="s">
        <v>1605</v>
      </c>
      <c r="M241" t="s">
        <v>108</v>
      </c>
      <c r="N241" t="s">
        <v>22</v>
      </c>
      <c r="O241" t="s">
        <v>1102</v>
      </c>
      <c r="P241" t="str">
        <f>_xlfn.IFNA(VLOOKUP(C241,Statusy!A:B,2,0),"Do wyrzucenia")</f>
        <v>Alza</v>
      </c>
      <c r="Q241" t="str">
        <f t="shared" si="14"/>
        <v>Alza</v>
      </c>
      <c r="R241" t="str">
        <f t="shared" si="15"/>
        <v>Vida</v>
      </c>
    </row>
    <row r="242" spans="1:18" x14ac:dyDescent="0.25">
      <c r="A242">
        <v>561859128</v>
      </c>
      <c r="B242" t="s">
        <v>107</v>
      </c>
      <c r="C242" t="s">
        <v>153</v>
      </c>
      <c r="D242">
        <v>1</v>
      </c>
      <c r="E242">
        <v>0</v>
      </c>
      <c r="F242">
        <v>679.15</v>
      </c>
      <c r="G242">
        <v>45119</v>
      </c>
      <c r="H242" t="s">
        <v>108</v>
      </c>
      <c r="I242" t="s">
        <v>1136</v>
      </c>
      <c r="J242" t="s">
        <v>109</v>
      </c>
      <c r="K242">
        <v>127.18164794007491</v>
      </c>
      <c r="L242" t="s">
        <v>1606</v>
      </c>
      <c r="M242" t="s">
        <v>108</v>
      </c>
      <c r="N242" t="s">
        <v>22</v>
      </c>
      <c r="O242" t="s">
        <v>1102</v>
      </c>
      <c r="P242" t="str">
        <f>_xlfn.IFNA(VLOOKUP(C242,Statusy!A:B,2,0),"Do wyrzucenia")</f>
        <v>Alza</v>
      </c>
      <c r="Q242" t="str">
        <f t="shared" ref="Q242:Q282" si="16">IF(P242="alza","Alza",IF(P242="Extra","Extrastore","Mall"))</f>
        <v>Alza</v>
      </c>
      <c r="R242" t="str">
        <f t="shared" ref="R242:R282" si="17">IF(AND(LEN(I242)&lt;=7,ISERROR(FIND("_",I242))),"Vida",IFERROR(LEFT(I242,FIND("_",I242)-1),"Kinghoff"))</f>
        <v>Vida</v>
      </c>
    </row>
    <row r="243" spans="1:18" x14ac:dyDescent="0.25">
      <c r="A243">
        <v>561859119</v>
      </c>
      <c r="B243" t="s">
        <v>107</v>
      </c>
      <c r="C243" t="s">
        <v>153</v>
      </c>
      <c r="D243">
        <v>1</v>
      </c>
      <c r="E243">
        <v>0</v>
      </c>
      <c r="F243">
        <v>2234.65</v>
      </c>
      <c r="G243">
        <v>45119</v>
      </c>
      <c r="H243" t="s">
        <v>108</v>
      </c>
      <c r="I243" t="s">
        <v>1607</v>
      </c>
      <c r="J243" t="s">
        <v>109</v>
      </c>
      <c r="K243">
        <v>418.47378277153564</v>
      </c>
      <c r="L243" t="s">
        <v>1608</v>
      </c>
      <c r="M243" t="s">
        <v>108</v>
      </c>
      <c r="N243" t="s">
        <v>22</v>
      </c>
      <c r="O243" t="s">
        <v>1102</v>
      </c>
      <c r="P243" t="str">
        <f>_xlfn.IFNA(VLOOKUP(C243,Statusy!A:B,2,0),"Do wyrzucenia")</f>
        <v>Alza</v>
      </c>
      <c r="Q243" t="str">
        <f t="shared" si="16"/>
        <v>Alza</v>
      </c>
      <c r="R243" t="str">
        <f t="shared" si="17"/>
        <v>Vida</v>
      </c>
    </row>
    <row r="244" spans="1:18" x14ac:dyDescent="0.25">
      <c r="A244">
        <v>561857733</v>
      </c>
      <c r="B244" t="s">
        <v>107</v>
      </c>
      <c r="C244" t="s">
        <v>153</v>
      </c>
      <c r="D244">
        <v>1</v>
      </c>
      <c r="E244">
        <v>0</v>
      </c>
      <c r="F244">
        <v>730.15</v>
      </c>
      <c r="G244">
        <v>45119</v>
      </c>
      <c r="H244" t="s">
        <v>108</v>
      </c>
      <c r="I244" t="s">
        <v>1609</v>
      </c>
      <c r="J244" t="s">
        <v>109</v>
      </c>
      <c r="K244">
        <v>136.73220973782773</v>
      </c>
      <c r="L244" t="s">
        <v>1610</v>
      </c>
      <c r="M244" t="s">
        <v>108</v>
      </c>
      <c r="N244" t="s">
        <v>48</v>
      </c>
      <c r="O244" t="s">
        <v>1102</v>
      </c>
      <c r="P244" t="str">
        <f>_xlfn.IFNA(VLOOKUP(C244,Statusy!A:B,2,0),"Do wyrzucenia")</f>
        <v>Alza</v>
      </c>
      <c r="Q244" t="str">
        <f t="shared" si="16"/>
        <v>Alza</v>
      </c>
      <c r="R244" t="str">
        <f t="shared" si="17"/>
        <v>Vida</v>
      </c>
    </row>
    <row r="245" spans="1:18" x14ac:dyDescent="0.25">
      <c r="A245">
        <v>561857538</v>
      </c>
      <c r="B245" t="s">
        <v>107</v>
      </c>
      <c r="C245" t="s">
        <v>153</v>
      </c>
      <c r="D245">
        <v>1</v>
      </c>
      <c r="E245">
        <v>0</v>
      </c>
      <c r="F245">
        <v>560.15</v>
      </c>
      <c r="G245">
        <v>45119</v>
      </c>
      <c r="H245" t="s">
        <v>108</v>
      </c>
      <c r="I245" t="s">
        <v>1611</v>
      </c>
      <c r="J245" t="s">
        <v>109</v>
      </c>
      <c r="K245">
        <v>104.89700374531836</v>
      </c>
      <c r="L245" t="s">
        <v>1612</v>
      </c>
      <c r="M245" t="s">
        <v>108</v>
      </c>
      <c r="N245" t="s">
        <v>22</v>
      </c>
      <c r="O245" t="s">
        <v>1102</v>
      </c>
      <c r="P245" t="str">
        <f>_xlfn.IFNA(VLOOKUP(C245,Statusy!A:B,2,0),"Do wyrzucenia")</f>
        <v>Alza</v>
      </c>
      <c r="Q245" t="str">
        <f t="shared" si="16"/>
        <v>Alza</v>
      </c>
      <c r="R245" t="str">
        <f t="shared" si="17"/>
        <v>Vida</v>
      </c>
    </row>
    <row r="246" spans="1:18" x14ac:dyDescent="0.25">
      <c r="A246">
        <v>561857537</v>
      </c>
      <c r="B246" t="s">
        <v>107</v>
      </c>
      <c r="C246" t="s">
        <v>153</v>
      </c>
      <c r="D246">
        <v>1</v>
      </c>
      <c r="E246">
        <v>0</v>
      </c>
      <c r="F246">
        <v>3144.15</v>
      </c>
      <c r="G246">
        <v>45119</v>
      </c>
      <c r="H246" t="s">
        <v>108</v>
      </c>
      <c r="I246" t="s">
        <v>1613</v>
      </c>
      <c r="J246" t="s">
        <v>109</v>
      </c>
      <c r="K246">
        <v>588.79213483146077</v>
      </c>
      <c r="L246" t="s">
        <v>1614</v>
      </c>
      <c r="M246" t="s">
        <v>108</v>
      </c>
      <c r="N246" t="s">
        <v>22</v>
      </c>
      <c r="O246" t="s">
        <v>1102</v>
      </c>
      <c r="P246" t="str">
        <f>_xlfn.IFNA(VLOOKUP(C246,Statusy!A:B,2,0),"Do wyrzucenia")</f>
        <v>Alza</v>
      </c>
      <c r="Q246" t="str">
        <f t="shared" si="16"/>
        <v>Alza</v>
      </c>
      <c r="R246" t="str">
        <f t="shared" si="17"/>
        <v>Vida</v>
      </c>
    </row>
    <row r="247" spans="1:18" x14ac:dyDescent="0.25">
      <c r="A247">
        <v>561857535</v>
      </c>
      <c r="B247" t="s">
        <v>107</v>
      </c>
      <c r="C247" t="s">
        <v>153</v>
      </c>
      <c r="D247">
        <v>1</v>
      </c>
      <c r="E247">
        <v>0</v>
      </c>
      <c r="F247">
        <v>1134.75</v>
      </c>
      <c r="G247">
        <v>45119</v>
      </c>
      <c r="H247" t="s">
        <v>108</v>
      </c>
      <c r="I247" t="s">
        <v>567</v>
      </c>
      <c r="J247" t="s">
        <v>109</v>
      </c>
      <c r="K247">
        <v>212.50000000000003</v>
      </c>
      <c r="L247" t="s">
        <v>1615</v>
      </c>
      <c r="M247" t="s">
        <v>108</v>
      </c>
      <c r="N247" t="s">
        <v>22</v>
      </c>
      <c r="O247" t="s">
        <v>1102</v>
      </c>
      <c r="P247" t="str">
        <f>_xlfn.IFNA(VLOOKUP(C247,Statusy!A:B,2,0),"Do wyrzucenia")</f>
        <v>Alza</v>
      </c>
      <c r="Q247" t="str">
        <f t="shared" si="16"/>
        <v>Alza</v>
      </c>
      <c r="R247" t="str">
        <f t="shared" si="17"/>
        <v>Stema</v>
      </c>
    </row>
    <row r="248" spans="1:18" x14ac:dyDescent="0.25">
      <c r="A248">
        <v>561849572</v>
      </c>
      <c r="B248" t="s">
        <v>107</v>
      </c>
      <c r="C248" t="s">
        <v>111</v>
      </c>
      <c r="D248">
        <v>1</v>
      </c>
      <c r="E248">
        <v>32</v>
      </c>
      <c r="F248">
        <v>218</v>
      </c>
      <c r="G248">
        <v>45119</v>
      </c>
      <c r="H248" t="s">
        <v>108</v>
      </c>
      <c r="I248" t="s">
        <v>1616</v>
      </c>
      <c r="J248" t="s">
        <v>110</v>
      </c>
      <c r="K248">
        <v>974.45999999999992</v>
      </c>
      <c r="L248" t="s">
        <v>1617</v>
      </c>
      <c r="M248" t="s">
        <v>108</v>
      </c>
      <c r="N248" t="s">
        <v>49</v>
      </c>
      <c r="O248" t="s">
        <v>225</v>
      </c>
      <c r="P248" t="str">
        <f>_xlfn.IFNA(VLOOKUP(C248,Statusy!A:B,2,0),"Do wyrzucenia")</f>
        <v>Greatstore</v>
      </c>
      <c r="Q248" t="str">
        <f t="shared" si="16"/>
        <v>Mall</v>
      </c>
      <c r="R248" t="str">
        <f t="shared" si="17"/>
        <v>barbecook</v>
      </c>
    </row>
    <row r="249" spans="1:18" x14ac:dyDescent="0.25">
      <c r="A249">
        <v>561849554</v>
      </c>
      <c r="B249" t="s">
        <v>107</v>
      </c>
      <c r="C249" t="s">
        <v>118</v>
      </c>
      <c r="D249">
        <v>1</v>
      </c>
      <c r="E249">
        <v>10</v>
      </c>
      <c r="F249">
        <v>41</v>
      </c>
      <c r="G249">
        <v>45119</v>
      </c>
      <c r="H249" t="s">
        <v>108</v>
      </c>
      <c r="I249" t="s">
        <v>1618</v>
      </c>
      <c r="J249" t="s">
        <v>110</v>
      </c>
      <c r="K249">
        <v>183.26999999999998</v>
      </c>
      <c r="L249" t="s">
        <v>1619</v>
      </c>
      <c r="M249" t="s">
        <v>108</v>
      </c>
      <c r="N249" t="s">
        <v>49</v>
      </c>
      <c r="O249" t="s">
        <v>225</v>
      </c>
      <c r="P249" t="str">
        <f>_xlfn.IFNA(VLOOKUP(C249,Statusy!A:B,2,0),"Do wyrzucenia")</f>
        <v>Greatstore</v>
      </c>
      <c r="Q249" t="str">
        <f t="shared" si="16"/>
        <v>Mall</v>
      </c>
      <c r="R249" t="str">
        <f t="shared" si="17"/>
        <v>Vida</v>
      </c>
    </row>
    <row r="250" spans="1:18" x14ac:dyDescent="0.25">
      <c r="A250">
        <v>561849491</v>
      </c>
      <c r="B250" t="s">
        <v>107</v>
      </c>
      <c r="C250" t="s">
        <v>118</v>
      </c>
      <c r="D250">
        <v>1</v>
      </c>
      <c r="E250">
        <v>13</v>
      </c>
      <c r="F250">
        <v>58</v>
      </c>
      <c r="G250">
        <v>45119</v>
      </c>
      <c r="H250" t="s">
        <v>108</v>
      </c>
      <c r="I250" t="s">
        <v>1620</v>
      </c>
      <c r="J250" t="s">
        <v>110</v>
      </c>
      <c r="K250">
        <v>259.26</v>
      </c>
      <c r="L250" t="s">
        <v>1621</v>
      </c>
      <c r="M250" t="s">
        <v>108</v>
      </c>
      <c r="N250" t="s">
        <v>49</v>
      </c>
      <c r="O250" t="s">
        <v>225</v>
      </c>
      <c r="P250" t="str">
        <f>_xlfn.IFNA(VLOOKUP(C250,Statusy!A:B,2,0),"Do wyrzucenia")</f>
        <v>Greatstore</v>
      </c>
      <c r="Q250" t="str">
        <f t="shared" si="16"/>
        <v>Mall</v>
      </c>
      <c r="R250" t="str">
        <f t="shared" si="17"/>
        <v>Vida</v>
      </c>
    </row>
    <row r="251" spans="1:18" x14ac:dyDescent="0.25">
      <c r="A251">
        <v>561849360</v>
      </c>
      <c r="B251" t="s">
        <v>107</v>
      </c>
      <c r="C251" t="s">
        <v>118</v>
      </c>
      <c r="D251">
        <v>1</v>
      </c>
      <c r="E251">
        <v>43</v>
      </c>
      <c r="F251">
        <v>287</v>
      </c>
      <c r="G251">
        <v>45119</v>
      </c>
      <c r="H251" t="s">
        <v>108</v>
      </c>
      <c r="I251" t="s">
        <v>1622</v>
      </c>
      <c r="J251" t="s">
        <v>110</v>
      </c>
      <c r="K251">
        <v>1282.8899999999999</v>
      </c>
      <c r="L251" t="s">
        <v>1623</v>
      </c>
      <c r="M251" t="s">
        <v>108</v>
      </c>
      <c r="N251" t="s">
        <v>49</v>
      </c>
      <c r="O251" t="s">
        <v>225</v>
      </c>
      <c r="P251" t="str">
        <f>_xlfn.IFNA(VLOOKUP(C251,Statusy!A:B,2,0),"Do wyrzucenia")</f>
        <v>Greatstore</v>
      </c>
      <c r="Q251" t="str">
        <f t="shared" si="16"/>
        <v>Mall</v>
      </c>
      <c r="R251" t="str">
        <f t="shared" si="17"/>
        <v>Vida</v>
      </c>
    </row>
    <row r="252" spans="1:18" x14ac:dyDescent="0.25">
      <c r="A252">
        <v>561849248</v>
      </c>
      <c r="B252" t="s">
        <v>107</v>
      </c>
      <c r="C252" t="s">
        <v>111</v>
      </c>
      <c r="D252">
        <v>1</v>
      </c>
      <c r="E252">
        <v>14</v>
      </c>
      <c r="F252">
        <v>69</v>
      </c>
      <c r="G252">
        <v>45119</v>
      </c>
      <c r="H252" t="s">
        <v>108</v>
      </c>
      <c r="I252" t="s">
        <v>1624</v>
      </c>
      <c r="J252" t="s">
        <v>110</v>
      </c>
      <c r="K252">
        <v>308.43</v>
      </c>
      <c r="L252" t="s">
        <v>1625</v>
      </c>
      <c r="M252" t="s">
        <v>108</v>
      </c>
      <c r="N252" t="s">
        <v>49</v>
      </c>
      <c r="O252" t="s">
        <v>225</v>
      </c>
      <c r="P252" t="str">
        <f>_xlfn.IFNA(VLOOKUP(C252,Statusy!A:B,2,0),"Do wyrzucenia")</f>
        <v>Greatstore</v>
      </c>
      <c r="Q252" t="str">
        <f t="shared" si="16"/>
        <v>Mall</v>
      </c>
      <c r="R252" t="str">
        <f t="shared" si="17"/>
        <v>unimet</v>
      </c>
    </row>
    <row r="253" spans="1:18" x14ac:dyDescent="0.25">
      <c r="A253">
        <v>561848955</v>
      </c>
      <c r="B253" t="s">
        <v>107</v>
      </c>
      <c r="C253" t="s">
        <v>111</v>
      </c>
      <c r="D253">
        <v>1</v>
      </c>
      <c r="E253">
        <v>10</v>
      </c>
      <c r="F253">
        <v>41</v>
      </c>
      <c r="G253">
        <v>45119</v>
      </c>
      <c r="H253" t="s">
        <v>108</v>
      </c>
      <c r="I253" t="s">
        <v>1626</v>
      </c>
      <c r="J253" t="s">
        <v>110</v>
      </c>
      <c r="K253">
        <v>183.26999999999998</v>
      </c>
      <c r="L253" t="s">
        <v>1627</v>
      </c>
      <c r="M253" t="s">
        <v>108</v>
      </c>
      <c r="N253" t="s">
        <v>49</v>
      </c>
      <c r="O253" t="s">
        <v>225</v>
      </c>
      <c r="P253" t="str">
        <f>_xlfn.IFNA(VLOOKUP(C253,Statusy!A:B,2,0),"Do wyrzucenia")</f>
        <v>Greatstore</v>
      </c>
      <c r="Q253" t="str">
        <f t="shared" si="16"/>
        <v>Mall</v>
      </c>
      <c r="R253" t="str">
        <f t="shared" si="17"/>
        <v>Vida</v>
      </c>
    </row>
    <row r="254" spans="1:18" x14ac:dyDescent="0.25">
      <c r="A254">
        <v>561848854</v>
      </c>
      <c r="B254" t="s">
        <v>107</v>
      </c>
      <c r="C254" t="s">
        <v>118</v>
      </c>
      <c r="D254">
        <v>1</v>
      </c>
      <c r="E254">
        <v>43</v>
      </c>
      <c r="F254">
        <v>280</v>
      </c>
      <c r="G254">
        <v>45119</v>
      </c>
      <c r="H254" t="s">
        <v>108</v>
      </c>
      <c r="I254" t="s">
        <v>1628</v>
      </c>
      <c r="J254" t="s">
        <v>110</v>
      </c>
      <c r="K254">
        <v>1251.5999999999999</v>
      </c>
      <c r="L254" t="s">
        <v>1629</v>
      </c>
      <c r="M254" t="s">
        <v>108</v>
      </c>
      <c r="N254" t="s">
        <v>49</v>
      </c>
      <c r="O254" t="s">
        <v>225</v>
      </c>
      <c r="P254" t="str">
        <f>_xlfn.IFNA(VLOOKUP(C254,Statusy!A:B,2,0),"Do wyrzucenia")</f>
        <v>Greatstore</v>
      </c>
      <c r="Q254" t="str">
        <f t="shared" si="16"/>
        <v>Mall</v>
      </c>
      <c r="R254" t="str">
        <f t="shared" si="17"/>
        <v>Vida</v>
      </c>
    </row>
    <row r="255" spans="1:18" x14ac:dyDescent="0.25">
      <c r="A255">
        <v>561847932</v>
      </c>
      <c r="B255" t="s">
        <v>107</v>
      </c>
      <c r="C255" t="s">
        <v>113</v>
      </c>
      <c r="D255">
        <v>1</v>
      </c>
      <c r="E255">
        <v>29</v>
      </c>
      <c r="F255">
        <v>214</v>
      </c>
      <c r="G255">
        <v>45119</v>
      </c>
      <c r="H255" t="s">
        <v>108</v>
      </c>
      <c r="I255" t="s">
        <v>1630</v>
      </c>
      <c r="J255" t="s">
        <v>110</v>
      </c>
      <c r="K255">
        <v>956.57999999999993</v>
      </c>
      <c r="L255" t="s">
        <v>1631</v>
      </c>
      <c r="M255" t="s">
        <v>108</v>
      </c>
      <c r="N255" t="s">
        <v>49</v>
      </c>
      <c r="O255" t="s">
        <v>224</v>
      </c>
      <c r="P255" t="str">
        <f>_xlfn.IFNA(VLOOKUP(C255,Statusy!A:B,2,0),"Do wyrzucenia")</f>
        <v>Shumee</v>
      </c>
      <c r="Q255" t="str">
        <f t="shared" si="16"/>
        <v>Mall</v>
      </c>
      <c r="R255" t="str">
        <f t="shared" si="17"/>
        <v>Vida</v>
      </c>
    </row>
    <row r="256" spans="1:18" x14ac:dyDescent="0.25">
      <c r="A256">
        <v>561847430</v>
      </c>
      <c r="B256" t="s">
        <v>107</v>
      </c>
      <c r="C256" t="s">
        <v>153</v>
      </c>
      <c r="D256">
        <v>1</v>
      </c>
      <c r="E256">
        <v>0</v>
      </c>
      <c r="F256">
        <v>5991.65</v>
      </c>
      <c r="G256">
        <v>45119</v>
      </c>
      <c r="H256" t="s">
        <v>108</v>
      </c>
      <c r="I256" t="s">
        <v>813</v>
      </c>
      <c r="J256" t="s">
        <v>109</v>
      </c>
      <c r="K256">
        <v>1122.0318352059926</v>
      </c>
      <c r="L256" t="s">
        <v>1632</v>
      </c>
      <c r="M256" t="s">
        <v>108</v>
      </c>
      <c r="N256" t="s">
        <v>22</v>
      </c>
      <c r="O256" t="s">
        <v>1102</v>
      </c>
      <c r="P256" t="str">
        <f>_xlfn.IFNA(VLOOKUP(C256,Statusy!A:B,2,0),"Do wyrzucenia")</f>
        <v>Alza</v>
      </c>
      <c r="Q256" t="str">
        <f t="shared" si="16"/>
        <v>Alza</v>
      </c>
      <c r="R256" t="str">
        <f t="shared" si="17"/>
        <v>Vida</v>
      </c>
    </row>
    <row r="257" spans="1:18" x14ac:dyDescent="0.25">
      <c r="A257">
        <v>561846800</v>
      </c>
      <c r="B257" t="s">
        <v>107</v>
      </c>
      <c r="C257" t="s">
        <v>113</v>
      </c>
      <c r="D257">
        <v>1</v>
      </c>
      <c r="E257">
        <v>20</v>
      </c>
      <c r="F257">
        <v>79</v>
      </c>
      <c r="G257">
        <v>45119</v>
      </c>
      <c r="H257" t="s">
        <v>108</v>
      </c>
      <c r="I257" t="s">
        <v>1075</v>
      </c>
      <c r="J257" t="s">
        <v>110</v>
      </c>
      <c r="K257">
        <v>353.13</v>
      </c>
      <c r="L257" t="s">
        <v>1076</v>
      </c>
      <c r="M257" t="s">
        <v>108</v>
      </c>
      <c r="N257" t="s">
        <v>49</v>
      </c>
      <c r="O257" t="s">
        <v>224</v>
      </c>
      <c r="P257" t="str">
        <f>_xlfn.IFNA(VLOOKUP(C257,Statusy!A:B,2,0),"Do wyrzucenia")</f>
        <v>Shumee</v>
      </c>
      <c r="Q257" t="str">
        <f t="shared" si="16"/>
        <v>Mall</v>
      </c>
      <c r="R257" t="str">
        <f t="shared" si="17"/>
        <v>Vida</v>
      </c>
    </row>
    <row r="258" spans="1:18" x14ac:dyDescent="0.25">
      <c r="A258">
        <v>561846523</v>
      </c>
      <c r="B258" t="s">
        <v>107</v>
      </c>
      <c r="C258" t="s">
        <v>113</v>
      </c>
      <c r="D258">
        <v>1</v>
      </c>
      <c r="E258">
        <v>23</v>
      </c>
      <c r="F258">
        <v>123</v>
      </c>
      <c r="G258">
        <v>45119</v>
      </c>
      <c r="H258" t="s">
        <v>108</v>
      </c>
      <c r="I258" t="s">
        <v>1188</v>
      </c>
      <c r="J258" t="s">
        <v>110</v>
      </c>
      <c r="K258">
        <v>549.80999999999995</v>
      </c>
      <c r="L258" t="s">
        <v>1189</v>
      </c>
      <c r="M258" t="s">
        <v>108</v>
      </c>
      <c r="N258" t="s">
        <v>49</v>
      </c>
      <c r="O258" t="s">
        <v>224</v>
      </c>
      <c r="P258" t="str">
        <f>_xlfn.IFNA(VLOOKUP(C258,Statusy!A:B,2,0),"Do wyrzucenia")</f>
        <v>Shumee</v>
      </c>
      <c r="Q258" t="str">
        <f t="shared" si="16"/>
        <v>Mall</v>
      </c>
      <c r="R258" t="str">
        <f t="shared" si="17"/>
        <v>Vida</v>
      </c>
    </row>
    <row r="259" spans="1:18" x14ac:dyDescent="0.25">
      <c r="A259">
        <v>561846305</v>
      </c>
      <c r="B259" t="s">
        <v>107</v>
      </c>
      <c r="C259" t="s">
        <v>120</v>
      </c>
      <c r="D259">
        <v>1</v>
      </c>
      <c r="E259">
        <v>13</v>
      </c>
      <c r="F259">
        <v>48</v>
      </c>
      <c r="G259">
        <v>45119</v>
      </c>
      <c r="H259" t="s">
        <v>108</v>
      </c>
      <c r="I259" t="s">
        <v>1633</v>
      </c>
      <c r="J259" t="s">
        <v>110</v>
      </c>
      <c r="K259">
        <v>214.56</v>
      </c>
      <c r="L259" t="s">
        <v>1634</v>
      </c>
      <c r="M259" t="s">
        <v>108</v>
      </c>
      <c r="N259" t="s">
        <v>49</v>
      </c>
      <c r="O259" t="s">
        <v>224</v>
      </c>
      <c r="P259" t="str">
        <f>_xlfn.IFNA(VLOOKUP(C259,Statusy!A:B,2,0),"Do wyrzucenia")</f>
        <v>Shumee</v>
      </c>
      <c r="Q259" t="str">
        <f t="shared" si="16"/>
        <v>Mall</v>
      </c>
      <c r="R259" t="str">
        <f t="shared" si="17"/>
        <v>Vida</v>
      </c>
    </row>
    <row r="260" spans="1:18" x14ac:dyDescent="0.25">
      <c r="A260">
        <v>561846251</v>
      </c>
      <c r="B260" t="s">
        <v>107</v>
      </c>
      <c r="C260" t="s">
        <v>113</v>
      </c>
      <c r="D260">
        <v>1</v>
      </c>
      <c r="E260">
        <v>13</v>
      </c>
      <c r="F260">
        <v>57</v>
      </c>
      <c r="G260">
        <v>45119</v>
      </c>
      <c r="H260" t="s">
        <v>108</v>
      </c>
      <c r="I260" t="s">
        <v>1635</v>
      </c>
      <c r="J260" t="s">
        <v>110</v>
      </c>
      <c r="K260">
        <v>254.79</v>
      </c>
      <c r="L260" t="s">
        <v>1636</v>
      </c>
      <c r="M260" t="s">
        <v>108</v>
      </c>
      <c r="N260" t="s">
        <v>49</v>
      </c>
      <c r="O260" t="s">
        <v>224</v>
      </c>
      <c r="P260" t="str">
        <f>_xlfn.IFNA(VLOOKUP(C260,Statusy!A:B,2,0),"Do wyrzucenia")</f>
        <v>Shumee</v>
      </c>
      <c r="Q260" t="str">
        <f t="shared" si="16"/>
        <v>Mall</v>
      </c>
      <c r="R260" t="str">
        <f t="shared" si="17"/>
        <v>Vida</v>
      </c>
    </row>
    <row r="261" spans="1:18" x14ac:dyDescent="0.25">
      <c r="A261">
        <v>561846242</v>
      </c>
      <c r="B261" t="s">
        <v>107</v>
      </c>
      <c r="C261" t="s">
        <v>120</v>
      </c>
      <c r="D261">
        <v>1</v>
      </c>
      <c r="E261">
        <v>27</v>
      </c>
      <c r="F261">
        <v>162</v>
      </c>
      <c r="G261">
        <v>45119</v>
      </c>
      <c r="H261" t="s">
        <v>108</v>
      </c>
      <c r="I261" t="s">
        <v>1637</v>
      </c>
      <c r="J261" t="s">
        <v>110</v>
      </c>
      <c r="K261">
        <v>724.14</v>
      </c>
      <c r="L261" t="s">
        <v>1638</v>
      </c>
      <c r="M261" t="s">
        <v>108</v>
      </c>
      <c r="N261" t="s">
        <v>49</v>
      </c>
      <c r="O261" t="s">
        <v>224</v>
      </c>
      <c r="P261" t="str">
        <f>_xlfn.IFNA(VLOOKUP(C261,Statusy!A:B,2,0),"Do wyrzucenia")</f>
        <v>Shumee</v>
      </c>
      <c r="Q261" t="str">
        <f t="shared" si="16"/>
        <v>Mall</v>
      </c>
      <c r="R261" t="str">
        <f t="shared" si="17"/>
        <v>Vida</v>
      </c>
    </row>
    <row r="262" spans="1:18" x14ac:dyDescent="0.25">
      <c r="A262">
        <v>561846230</v>
      </c>
      <c r="B262" t="s">
        <v>107</v>
      </c>
      <c r="C262" t="s">
        <v>153</v>
      </c>
      <c r="D262">
        <v>1</v>
      </c>
      <c r="E262">
        <v>0</v>
      </c>
      <c r="F262">
        <v>492.16</v>
      </c>
      <c r="G262">
        <v>45119</v>
      </c>
      <c r="H262" t="s">
        <v>108</v>
      </c>
      <c r="I262" t="s">
        <v>390</v>
      </c>
      <c r="J262" t="s">
        <v>109</v>
      </c>
      <c r="K262">
        <v>92.164794007490642</v>
      </c>
      <c r="L262" t="s">
        <v>1639</v>
      </c>
      <c r="M262" t="s">
        <v>108</v>
      </c>
      <c r="N262" t="s">
        <v>22</v>
      </c>
      <c r="O262" t="s">
        <v>1102</v>
      </c>
      <c r="P262" t="str">
        <f>_xlfn.IFNA(VLOOKUP(C262,Statusy!A:B,2,0),"Do wyrzucenia")</f>
        <v>Alza</v>
      </c>
      <c r="Q262" t="str">
        <f t="shared" si="16"/>
        <v>Alza</v>
      </c>
      <c r="R262" t="str">
        <f t="shared" si="17"/>
        <v>Vida</v>
      </c>
    </row>
    <row r="263" spans="1:18" x14ac:dyDescent="0.25">
      <c r="A263">
        <v>561846223</v>
      </c>
      <c r="B263" t="s">
        <v>107</v>
      </c>
      <c r="C263" t="s">
        <v>120</v>
      </c>
      <c r="D263">
        <v>1</v>
      </c>
      <c r="E263">
        <v>31</v>
      </c>
      <c r="F263">
        <v>231</v>
      </c>
      <c r="G263">
        <v>45119</v>
      </c>
      <c r="H263" t="s">
        <v>108</v>
      </c>
      <c r="I263" t="s">
        <v>1640</v>
      </c>
      <c r="J263" t="s">
        <v>110</v>
      </c>
      <c r="K263">
        <v>1032.57</v>
      </c>
      <c r="L263" t="s">
        <v>1641</v>
      </c>
      <c r="M263" t="s">
        <v>108</v>
      </c>
      <c r="N263" t="s">
        <v>49</v>
      </c>
      <c r="O263" t="s">
        <v>224</v>
      </c>
      <c r="P263" t="str">
        <f>_xlfn.IFNA(VLOOKUP(C263,Statusy!A:B,2,0),"Do wyrzucenia")</f>
        <v>Shumee</v>
      </c>
      <c r="Q263" t="str">
        <f t="shared" si="16"/>
        <v>Mall</v>
      </c>
      <c r="R263" t="str">
        <f t="shared" si="17"/>
        <v>Vida</v>
      </c>
    </row>
    <row r="264" spans="1:18" x14ac:dyDescent="0.25">
      <c r="A264">
        <v>561846221</v>
      </c>
      <c r="B264" t="s">
        <v>107</v>
      </c>
      <c r="C264" t="s">
        <v>113</v>
      </c>
      <c r="D264">
        <v>1</v>
      </c>
      <c r="E264">
        <v>0</v>
      </c>
      <c r="F264">
        <v>20</v>
      </c>
      <c r="G264">
        <v>45119</v>
      </c>
      <c r="H264" t="s">
        <v>108</v>
      </c>
      <c r="I264" t="s">
        <v>1642</v>
      </c>
      <c r="J264" t="s">
        <v>110</v>
      </c>
      <c r="K264">
        <v>89.399999999999991</v>
      </c>
      <c r="L264" t="s">
        <v>1643</v>
      </c>
      <c r="M264" t="s">
        <v>108</v>
      </c>
      <c r="N264" t="s">
        <v>49</v>
      </c>
      <c r="O264" t="s">
        <v>224</v>
      </c>
      <c r="P264" t="str">
        <f>_xlfn.IFNA(VLOOKUP(C264,Statusy!A:B,2,0),"Do wyrzucenia")</f>
        <v>Shumee</v>
      </c>
      <c r="Q264" t="str">
        <f t="shared" si="16"/>
        <v>Mall</v>
      </c>
      <c r="R264" t="str">
        <f t="shared" si="17"/>
        <v>Vida</v>
      </c>
    </row>
    <row r="265" spans="1:18" x14ac:dyDescent="0.25">
      <c r="A265">
        <v>561846219</v>
      </c>
      <c r="B265" t="s">
        <v>107</v>
      </c>
      <c r="C265" t="s">
        <v>153</v>
      </c>
      <c r="D265">
        <v>1</v>
      </c>
      <c r="E265">
        <v>0</v>
      </c>
      <c r="F265">
        <v>781.15</v>
      </c>
      <c r="G265">
        <v>45119</v>
      </c>
      <c r="H265" t="s">
        <v>108</v>
      </c>
      <c r="I265" t="s">
        <v>268</v>
      </c>
      <c r="J265" t="s">
        <v>109</v>
      </c>
      <c r="K265">
        <v>146.28277153558054</v>
      </c>
      <c r="L265" t="s">
        <v>1644</v>
      </c>
      <c r="M265" t="s">
        <v>108</v>
      </c>
      <c r="N265" t="s">
        <v>22</v>
      </c>
      <c r="O265" t="s">
        <v>1102</v>
      </c>
      <c r="P265" t="str">
        <f>_xlfn.IFNA(VLOOKUP(C265,Statusy!A:B,2,0),"Do wyrzucenia")</f>
        <v>Alza</v>
      </c>
      <c r="Q265" t="str">
        <f t="shared" si="16"/>
        <v>Alza</v>
      </c>
      <c r="R265" t="str">
        <f t="shared" si="17"/>
        <v>Vida</v>
      </c>
    </row>
    <row r="266" spans="1:18" x14ac:dyDescent="0.25">
      <c r="A266">
        <v>561846218</v>
      </c>
      <c r="B266" t="s">
        <v>107</v>
      </c>
      <c r="C266" t="s">
        <v>153</v>
      </c>
      <c r="D266">
        <v>1</v>
      </c>
      <c r="E266">
        <v>0</v>
      </c>
      <c r="F266">
        <v>2311.15</v>
      </c>
      <c r="G266">
        <v>45119</v>
      </c>
      <c r="H266" t="s">
        <v>108</v>
      </c>
      <c r="I266" t="s">
        <v>539</v>
      </c>
      <c r="J266" t="s">
        <v>109</v>
      </c>
      <c r="K266">
        <v>432.79962546816483</v>
      </c>
      <c r="L266" t="s">
        <v>1645</v>
      </c>
      <c r="M266" t="s">
        <v>108</v>
      </c>
      <c r="N266" t="s">
        <v>22</v>
      </c>
      <c r="O266" t="s">
        <v>1102</v>
      </c>
      <c r="P266" t="str">
        <f>_xlfn.IFNA(VLOOKUP(C266,Statusy!A:B,2,0),"Do wyrzucenia")</f>
        <v>Alza</v>
      </c>
      <c r="Q266" t="str">
        <f t="shared" si="16"/>
        <v>Alza</v>
      </c>
      <c r="R266" t="str">
        <f t="shared" si="17"/>
        <v>Vida</v>
      </c>
    </row>
    <row r="267" spans="1:18" x14ac:dyDescent="0.25">
      <c r="A267">
        <v>561846217</v>
      </c>
      <c r="B267" t="s">
        <v>107</v>
      </c>
      <c r="C267" t="s">
        <v>153</v>
      </c>
      <c r="D267">
        <v>1</v>
      </c>
      <c r="E267">
        <v>0</v>
      </c>
      <c r="F267">
        <v>1197.6500000000001</v>
      </c>
      <c r="G267">
        <v>45119</v>
      </c>
      <c r="H267" t="s">
        <v>108</v>
      </c>
      <c r="I267" t="s">
        <v>365</v>
      </c>
      <c r="J267" t="s">
        <v>109</v>
      </c>
      <c r="K267">
        <v>224.27902621722851</v>
      </c>
      <c r="L267" t="s">
        <v>1646</v>
      </c>
      <c r="M267" t="s">
        <v>108</v>
      </c>
      <c r="N267" t="s">
        <v>22</v>
      </c>
      <c r="O267" t="s">
        <v>1102</v>
      </c>
      <c r="P267" t="str">
        <f>_xlfn.IFNA(VLOOKUP(C267,Statusy!A:B,2,0),"Do wyrzucenia")</f>
        <v>Alza</v>
      </c>
      <c r="Q267" t="str">
        <f t="shared" si="16"/>
        <v>Alza</v>
      </c>
      <c r="R267" t="str">
        <f t="shared" si="17"/>
        <v>Vida</v>
      </c>
    </row>
    <row r="268" spans="1:18" x14ac:dyDescent="0.25">
      <c r="A268">
        <v>561846181</v>
      </c>
      <c r="B268" t="s">
        <v>107</v>
      </c>
      <c r="C268" t="s">
        <v>195</v>
      </c>
      <c r="D268">
        <v>0</v>
      </c>
      <c r="E268">
        <v>20</v>
      </c>
      <c r="F268">
        <v>88</v>
      </c>
      <c r="G268">
        <v>45119</v>
      </c>
      <c r="H268" t="s">
        <v>108</v>
      </c>
      <c r="I268" t="s">
        <v>734</v>
      </c>
      <c r="J268" t="s">
        <v>110</v>
      </c>
      <c r="K268">
        <v>393.35999999999996</v>
      </c>
      <c r="L268" t="s">
        <v>1647</v>
      </c>
      <c r="M268" t="s">
        <v>108</v>
      </c>
      <c r="N268" t="s">
        <v>49</v>
      </c>
      <c r="O268" t="s">
        <v>224</v>
      </c>
      <c r="P268" t="str">
        <f>_xlfn.IFNA(VLOOKUP(C268,Statusy!A:B,2,0),"Do wyrzucenia")</f>
        <v>Shumee</v>
      </c>
      <c r="Q268" t="str">
        <f t="shared" si="16"/>
        <v>Mall</v>
      </c>
      <c r="R268" t="str">
        <f t="shared" si="17"/>
        <v>Vida</v>
      </c>
    </row>
    <row r="269" spans="1:18" x14ac:dyDescent="0.25">
      <c r="A269">
        <v>561846174</v>
      </c>
      <c r="B269" t="s">
        <v>107</v>
      </c>
      <c r="C269" t="s">
        <v>153</v>
      </c>
      <c r="D269">
        <v>1</v>
      </c>
      <c r="E269">
        <v>0</v>
      </c>
      <c r="F269">
        <v>1494.3</v>
      </c>
      <c r="G269">
        <v>45119</v>
      </c>
      <c r="H269" t="s">
        <v>108</v>
      </c>
      <c r="I269" t="s">
        <v>1648</v>
      </c>
      <c r="J269" t="s">
        <v>109</v>
      </c>
      <c r="K269">
        <v>279.83146067415731</v>
      </c>
      <c r="L269" t="s">
        <v>1649</v>
      </c>
      <c r="M269" t="s">
        <v>108</v>
      </c>
      <c r="N269" t="s">
        <v>22</v>
      </c>
      <c r="O269" t="s">
        <v>1102</v>
      </c>
      <c r="P269" t="str">
        <f>_xlfn.IFNA(VLOOKUP(C269,Statusy!A:B,2,0),"Do wyrzucenia")</f>
        <v>Alza</v>
      </c>
      <c r="Q269" t="str">
        <f t="shared" si="16"/>
        <v>Alza</v>
      </c>
      <c r="R269" t="str">
        <f t="shared" si="17"/>
        <v>Vida</v>
      </c>
    </row>
    <row r="270" spans="1:18" x14ac:dyDescent="0.25">
      <c r="A270">
        <v>561846164</v>
      </c>
      <c r="B270" t="s">
        <v>107</v>
      </c>
      <c r="C270" t="s">
        <v>153</v>
      </c>
      <c r="D270">
        <v>1</v>
      </c>
      <c r="E270">
        <v>0</v>
      </c>
      <c r="F270">
        <v>3977.15</v>
      </c>
      <c r="G270">
        <v>45119</v>
      </c>
      <c r="H270" t="s">
        <v>108</v>
      </c>
      <c r="I270" t="s">
        <v>1650</v>
      </c>
      <c r="J270" t="s">
        <v>109</v>
      </c>
      <c r="K270">
        <v>744.78464419475665</v>
      </c>
      <c r="L270" t="s">
        <v>1651</v>
      </c>
      <c r="M270" t="s">
        <v>108</v>
      </c>
      <c r="N270" t="s">
        <v>22</v>
      </c>
      <c r="O270" t="s">
        <v>1102</v>
      </c>
      <c r="P270" t="str">
        <f>_xlfn.IFNA(VLOOKUP(C270,Statusy!A:B,2,0),"Do wyrzucenia")</f>
        <v>Alza</v>
      </c>
      <c r="Q270" t="str">
        <f t="shared" si="16"/>
        <v>Alza</v>
      </c>
      <c r="R270" t="str">
        <f t="shared" si="17"/>
        <v>Vida</v>
      </c>
    </row>
    <row r="271" spans="1:18" x14ac:dyDescent="0.25">
      <c r="A271">
        <v>561846151</v>
      </c>
      <c r="B271" t="s">
        <v>107</v>
      </c>
      <c r="C271" t="s">
        <v>113</v>
      </c>
      <c r="D271">
        <v>1</v>
      </c>
      <c r="E271">
        <v>9</v>
      </c>
      <c r="F271">
        <v>104</v>
      </c>
      <c r="G271">
        <v>45119</v>
      </c>
      <c r="H271" t="s">
        <v>108</v>
      </c>
      <c r="I271" t="s">
        <v>1652</v>
      </c>
      <c r="J271" t="s">
        <v>110</v>
      </c>
      <c r="K271">
        <v>464.88</v>
      </c>
      <c r="L271" t="s">
        <v>1653</v>
      </c>
      <c r="M271" t="s">
        <v>108</v>
      </c>
      <c r="N271" t="s">
        <v>49</v>
      </c>
      <c r="O271" t="s">
        <v>224</v>
      </c>
      <c r="P271" t="str">
        <f>_xlfn.IFNA(VLOOKUP(C271,Statusy!A:B,2,0),"Do wyrzucenia")</f>
        <v>Shumee</v>
      </c>
      <c r="Q271" t="str">
        <f t="shared" si="16"/>
        <v>Mall</v>
      </c>
      <c r="R271" t="str">
        <f t="shared" si="17"/>
        <v>aw</v>
      </c>
    </row>
    <row r="272" spans="1:18" x14ac:dyDescent="0.25">
      <c r="A272">
        <v>561846149</v>
      </c>
      <c r="B272" t="s">
        <v>107</v>
      </c>
      <c r="C272" t="s">
        <v>153</v>
      </c>
      <c r="D272">
        <v>1</v>
      </c>
      <c r="E272">
        <v>0</v>
      </c>
      <c r="F272">
        <v>2336.66</v>
      </c>
      <c r="G272">
        <v>45119</v>
      </c>
      <c r="H272" t="s">
        <v>108</v>
      </c>
      <c r="I272" t="s">
        <v>1654</v>
      </c>
      <c r="J272" t="s">
        <v>109</v>
      </c>
      <c r="K272">
        <v>437.57677902621725</v>
      </c>
      <c r="L272" t="s">
        <v>1655</v>
      </c>
      <c r="M272" t="s">
        <v>108</v>
      </c>
      <c r="N272" t="s">
        <v>22</v>
      </c>
      <c r="O272" t="s">
        <v>1102</v>
      </c>
      <c r="P272" t="str">
        <f>_xlfn.IFNA(VLOOKUP(C272,Statusy!A:B,2,0),"Do wyrzucenia")</f>
        <v>Alza</v>
      </c>
      <c r="Q272" t="str">
        <f t="shared" si="16"/>
        <v>Alza</v>
      </c>
      <c r="R272" t="str">
        <f t="shared" si="17"/>
        <v>Vida</v>
      </c>
    </row>
    <row r="273" spans="1:18" x14ac:dyDescent="0.25">
      <c r="A273">
        <v>561837069</v>
      </c>
      <c r="B273" t="s">
        <v>107</v>
      </c>
      <c r="C273" t="s">
        <v>120</v>
      </c>
      <c r="D273">
        <v>1</v>
      </c>
      <c r="E273">
        <v>9</v>
      </c>
      <c r="F273">
        <v>37</v>
      </c>
      <c r="G273">
        <v>45119</v>
      </c>
      <c r="H273" t="s">
        <v>108</v>
      </c>
      <c r="I273" t="s">
        <v>1656</v>
      </c>
      <c r="J273" t="s">
        <v>110</v>
      </c>
      <c r="K273">
        <v>165.39</v>
      </c>
      <c r="L273" t="s">
        <v>1657</v>
      </c>
      <c r="M273" t="s">
        <v>108</v>
      </c>
      <c r="N273" t="s">
        <v>49</v>
      </c>
      <c r="O273" t="s">
        <v>224</v>
      </c>
      <c r="P273" t="str">
        <f>_xlfn.IFNA(VLOOKUP(C273,Statusy!A:B,2,0),"Do wyrzucenia")</f>
        <v>Shumee</v>
      </c>
      <c r="Q273" t="str">
        <f t="shared" si="16"/>
        <v>Mall</v>
      </c>
      <c r="R273" t="str">
        <f t="shared" si="17"/>
        <v>Kinghoff</v>
      </c>
    </row>
    <row r="274" spans="1:18" x14ac:dyDescent="0.25">
      <c r="A274">
        <v>561837068</v>
      </c>
      <c r="B274" t="s">
        <v>107</v>
      </c>
      <c r="C274" t="s">
        <v>153</v>
      </c>
      <c r="D274">
        <v>1</v>
      </c>
      <c r="E274">
        <v>0</v>
      </c>
      <c r="F274">
        <v>908.65</v>
      </c>
      <c r="G274">
        <v>45119</v>
      </c>
      <c r="H274" t="s">
        <v>108</v>
      </c>
      <c r="I274" t="s">
        <v>913</v>
      </c>
      <c r="J274" t="s">
        <v>109</v>
      </c>
      <c r="K274">
        <v>170.15917602996257</v>
      </c>
      <c r="L274" t="s">
        <v>1658</v>
      </c>
      <c r="M274" t="s">
        <v>108</v>
      </c>
      <c r="N274" t="s">
        <v>22</v>
      </c>
      <c r="O274" t="s">
        <v>1102</v>
      </c>
      <c r="P274" t="str">
        <f>_xlfn.IFNA(VLOOKUP(C274,Statusy!A:B,2,0),"Do wyrzucenia")</f>
        <v>Alza</v>
      </c>
      <c r="Q274" t="str">
        <f t="shared" si="16"/>
        <v>Alza</v>
      </c>
      <c r="R274" t="str">
        <f t="shared" si="17"/>
        <v>Vida</v>
      </c>
    </row>
    <row r="275" spans="1:18" x14ac:dyDescent="0.25">
      <c r="A275">
        <v>561837019</v>
      </c>
      <c r="B275" t="s">
        <v>107</v>
      </c>
      <c r="C275" t="s">
        <v>113</v>
      </c>
      <c r="D275">
        <v>1</v>
      </c>
      <c r="E275">
        <v>79</v>
      </c>
      <c r="F275">
        <v>665</v>
      </c>
      <c r="G275">
        <v>45119</v>
      </c>
      <c r="H275" t="s">
        <v>108</v>
      </c>
      <c r="I275" t="s">
        <v>495</v>
      </c>
      <c r="J275" t="s">
        <v>109</v>
      </c>
      <c r="K275">
        <v>124.53183520599252</v>
      </c>
      <c r="L275" t="s">
        <v>1659</v>
      </c>
      <c r="M275" t="s">
        <v>108</v>
      </c>
      <c r="N275" t="s">
        <v>106</v>
      </c>
      <c r="O275" t="s">
        <v>224</v>
      </c>
      <c r="P275" t="str">
        <f>_xlfn.IFNA(VLOOKUP(C275,Statusy!A:B,2,0),"Do wyrzucenia")</f>
        <v>Shumee</v>
      </c>
      <c r="Q275" t="str">
        <f t="shared" si="16"/>
        <v>Mall</v>
      </c>
      <c r="R275" t="str">
        <f t="shared" si="17"/>
        <v>Kinghoff</v>
      </c>
    </row>
    <row r="276" spans="1:18" x14ac:dyDescent="0.25">
      <c r="A276">
        <v>561837015</v>
      </c>
      <c r="B276" t="s">
        <v>107</v>
      </c>
      <c r="C276" t="s">
        <v>190</v>
      </c>
      <c r="D276">
        <v>0</v>
      </c>
      <c r="E276">
        <v>0</v>
      </c>
      <c r="F276">
        <v>823.65</v>
      </c>
      <c r="G276">
        <v>45119</v>
      </c>
      <c r="H276" t="s">
        <v>108</v>
      </c>
      <c r="I276" t="s">
        <v>1660</v>
      </c>
      <c r="J276" t="s">
        <v>109</v>
      </c>
      <c r="K276">
        <v>154.24157303370788</v>
      </c>
      <c r="L276" t="s">
        <v>1661</v>
      </c>
      <c r="M276" t="s">
        <v>108</v>
      </c>
      <c r="N276" t="s">
        <v>252</v>
      </c>
      <c r="O276" t="s">
        <v>1102</v>
      </c>
      <c r="P276" t="str">
        <f>_xlfn.IFNA(VLOOKUP(C276,Statusy!A:B,2,0),"Do wyrzucenia")</f>
        <v>Alza</v>
      </c>
      <c r="Q276" t="str">
        <f t="shared" si="16"/>
        <v>Alza</v>
      </c>
      <c r="R276" t="str">
        <f t="shared" si="17"/>
        <v>Vida</v>
      </c>
    </row>
    <row r="277" spans="1:18" x14ac:dyDescent="0.25">
      <c r="A277">
        <v>561831787</v>
      </c>
      <c r="B277" t="s">
        <v>107</v>
      </c>
      <c r="C277" t="s">
        <v>118</v>
      </c>
      <c r="D277">
        <v>1</v>
      </c>
      <c r="E277">
        <v>129</v>
      </c>
      <c r="F277">
        <v>782</v>
      </c>
      <c r="G277">
        <v>45119</v>
      </c>
      <c r="H277" t="s">
        <v>108</v>
      </c>
      <c r="I277" t="s">
        <v>1662</v>
      </c>
      <c r="J277" t="s">
        <v>109</v>
      </c>
      <c r="K277">
        <v>146.44194756554307</v>
      </c>
      <c r="L277" t="s">
        <v>1663</v>
      </c>
      <c r="M277" t="s">
        <v>108</v>
      </c>
      <c r="N277" t="s">
        <v>22</v>
      </c>
      <c r="O277" t="s">
        <v>225</v>
      </c>
      <c r="P277" t="str">
        <f>_xlfn.IFNA(VLOOKUP(C277,Statusy!A:B,2,0),"Do wyrzucenia")</f>
        <v>Greatstore</v>
      </c>
      <c r="Q277" t="str">
        <f t="shared" si="16"/>
        <v>Mall</v>
      </c>
      <c r="R277" t="str">
        <f t="shared" si="17"/>
        <v>Vida</v>
      </c>
    </row>
    <row r="278" spans="1:18" x14ac:dyDescent="0.25">
      <c r="A278">
        <v>561829998</v>
      </c>
      <c r="B278" t="s">
        <v>107</v>
      </c>
      <c r="C278" t="s">
        <v>153</v>
      </c>
      <c r="D278">
        <v>1</v>
      </c>
      <c r="E278">
        <v>0</v>
      </c>
      <c r="F278">
        <v>561.85</v>
      </c>
      <c r="G278">
        <v>45119</v>
      </c>
      <c r="H278" t="s">
        <v>108</v>
      </c>
      <c r="I278" t="s">
        <v>761</v>
      </c>
      <c r="J278" t="s">
        <v>109</v>
      </c>
      <c r="K278">
        <v>105.21535580524346</v>
      </c>
      <c r="L278" t="s">
        <v>1664</v>
      </c>
      <c r="M278" t="s">
        <v>108</v>
      </c>
      <c r="N278" t="s">
        <v>22</v>
      </c>
      <c r="O278" t="s">
        <v>1102</v>
      </c>
      <c r="P278" t="str">
        <f>_xlfn.IFNA(VLOOKUP(C278,Statusy!A:B,2,0),"Do wyrzucenia")</f>
        <v>Alza</v>
      </c>
      <c r="Q278" t="str">
        <f t="shared" si="16"/>
        <v>Alza</v>
      </c>
      <c r="R278" t="str">
        <f t="shared" si="17"/>
        <v>Kinghoff</v>
      </c>
    </row>
    <row r="279" spans="1:18" x14ac:dyDescent="0.25">
      <c r="A279">
        <v>561825040</v>
      </c>
      <c r="B279" t="s">
        <v>107</v>
      </c>
      <c r="C279" t="s">
        <v>153</v>
      </c>
      <c r="D279">
        <v>1</v>
      </c>
      <c r="E279">
        <v>0</v>
      </c>
      <c r="F279">
        <v>1817.3</v>
      </c>
      <c r="G279">
        <v>45119</v>
      </c>
      <c r="H279" t="s">
        <v>108</v>
      </c>
      <c r="I279" t="s">
        <v>1219</v>
      </c>
      <c r="J279" t="s">
        <v>109</v>
      </c>
      <c r="K279">
        <v>340.31835205992513</v>
      </c>
      <c r="L279" t="s">
        <v>1665</v>
      </c>
      <c r="M279" t="s">
        <v>108</v>
      </c>
      <c r="N279" t="s">
        <v>48</v>
      </c>
      <c r="O279" t="s">
        <v>1102</v>
      </c>
      <c r="P279" t="str">
        <f>_xlfn.IFNA(VLOOKUP(C279,Statusy!A:B,2,0),"Do wyrzucenia")</f>
        <v>Alza</v>
      </c>
      <c r="Q279" t="str">
        <f t="shared" si="16"/>
        <v>Alza</v>
      </c>
      <c r="R279" t="str">
        <f t="shared" si="17"/>
        <v>Vida</v>
      </c>
    </row>
    <row r="280" spans="1:18" x14ac:dyDescent="0.25">
      <c r="A280">
        <v>561825039</v>
      </c>
      <c r="B280" t="s">
        <v>107</v>
      </c>
      <c r="C280" t="s">
        <v>153</v>
      </c>
      <c r="D280">
        <v>1</v>
      </c>
      <c r="E280">
        <v>0</v>
      </c>
      <c r="F280">
        <v>874.65</v>
      </c>
      <c r="G280">
        <v>45119</v>
      </c>
      <c r="H280" t="s">
        <v>108</v>
      </c>
      <c r="I280" t="s">
        <v>1666</v>
      </c>
      <c r="J280" t="s">
        <v>109</v>
      </c>
      <c r="K280">
        <v>163.79213483146069</v>
      </c>
      <c r="L280" t="s">
        <v>1667</v>
      </c>
      <c r="M280" t="s">
        <v>108</v>
      </c>
      <c r="N280" t="s">
        <v>22</v>
      </c>
      <c r="O280" t="s">
        <v>1102</v>
      </c>
      <c r="P280" t="str">
        <f>_xlfn.IFNA(VLOOKUP(C280,Statusy!A:B,2,0),"Do wyrzucenia")</f>
        <v>Alza</v>
      </c>
      <c r="Q280" t="str">
        <f t="shared" si="16"/>
        <v>Alza</v>
      </c>
      <c r="R280" t="str">
        <f t="shared" si="17"/>
        <v>Vida</v>
      </c>
    </row>
    <row r="281" spans="1:18" x14ac:dyDescent="0.25">
      <c r="A281">
        <v>561825017</v>
      </c>
      <c r="B281" t="s">
        <v>107</v>
      </c>
      <c r="C281" t="s">
        <v>190</v>
      </c>
      <c r="D281">
        <v>0</v>
      </c>
      <c r="E281">
        <v>0</v>
      </c>
      <c r="F281">
        <v>3994.15</v>
      </c>
      <c r="G281">
        <v>45119</v>
      </c>
      <c r="H281" t="s">
        <v>108</v>
      </c>
      <c r="I281" t="s">
        <v>1668</v>
      </c>
      <c r="J281" t="s">
        <v>109</v>
      </c>
      <c r="K281">
        <v>747.96816479400752</v>
      </c>
      <c r="L281" t="s">
        <v>1669</v>
      </c>
      <c r="M281" t="s">
        <v>108</v>
      </c>
      <c r="N281" t="s">
        <v>252</v>
      </c>
      <c r="O281" t="s">
        <v>1102</v>
      </c>
      <c r="P281" t="str">
        <f>_xlfn.IFNA(VLOOKUP(C281,Statusy!A:B,2,0),"Do wyrzucenia")</f>
        <v>Alza</v>
      </c>
      <c r="Q281" t="str">
        <f t="shared" si="16"/>
        <v>Alza</v>
      </c>
      <c r="R281" t="str">
        <f t="shared" si="17"/>
        <v>Vida</v>
      </c>
    </row>
    <row r="282" spans="1:18" x14ac:dyDescent="0.25">
      <c r="A282">
        <v>561822404</v>
      </c>
      <c r="B282" t="s">
        <v>107</v>
      </c>
      <c r="C282" t="s">
        <v>111</v>
      </c>
      <c r="D282">
        <v>1</v>
      </c>
      <c r="E282">
        <v>329</v>
      </c>
      <c r="F282">
        <v>3183</v>
      </c>
      <c r="G282">
        <v>45119</v>
      </c>
      <c r="H282" t="s">
        <v>108</v>
      </c>
      <c r="I282" t="s">
        <v>1670</v>
      </c>
      <c r="J282" t="s">
        <v>109</v>
      </c>
      <c r="K282">
        <v>596.06741573033707</v>
      </c>
      <c r="L282" t="s">
        <v>1671</v>
      </c>
      <c r="M282" t="s">
        <v>108</v>
      </c>
      <c r="N282" t="s">
        <v>22</v>
      </c>
      <c r="O282" t="s">
        <v>225</v>
      </c>
      <c r="P282" t="str">
        <f>_xlfn.IFNA(VLOOKUP(C282,Statusy!A:B,2,0),"Do wyrzucenia")</f>
        <v>Greatstore</v>
      </c>
      <c r="Q282" t="str">
        <f t="shared" si="16"/>
        <v>Mall</v>
      </c>
      <c r="R282" t="str">
        <f t="shared" si="17"/>
        <v>Vida</v>
      </c>
    </row>
    <row r="283" spans="1:18" x14ac:dyDescent="0.25">
      <c r="A283">
        <v>561822302</v>
      </c>
      <c r="B283" t="s">
        <v>107</v>
      </c>
      <c r="C283" t="s">
        <v>111</v>
      </c>
      <c r="D283">
        <v>1</v>
      </c>
      <c r="E283">
        <v>16</v>
      </c>
      <c r="F283">
        <v>79</v>
      </c>
      <c r="G283">
        <v>45119</v>
      </c>
      <c r="H283" t="s">
        <v>108</v>
      </c>
      <c r="I283" t="s">
        <v>1672</v>
      </c>
      <c r="J283" t="s">
        <v>110</v>
      </c>
      <c r="K283">
        <v>353.13</v>
      </c>
      <c r="L283" t="s">
        <v>1673</v>
      </c>
      <c r="M283" t="s">
        <v>108</v>
      </c>
      <c r="N283" t="s">
        <v>48</v>
      </c>
      <c r="O283" t="s">
        <v>225</v>
      </c>
      <c r="P283" t="str">
        <f>_xlfn.IFNA(VLOOKUP(C283,Statusy!A:B,2,0),"Do wyrzucenia")</f>
        <v>Greatstore</v>
      </c>
      <c r="Q283" t="str">
        <f t="shared" ref="Q283:Q328" si="18">IF(P283="alza","Alza",IF(P283="Extra","Extrastore","Mall"))</f>
        <v>Mall</v>
      </c>
      <c r="R283" t="str">
        <f t="shared" ref="R283:R328" si="19">IF(AND(LEN(I283)&lt;=7,ISERROR(FIND("_",I283))),"Vida",IFERROR(LEFT(I283,FIND("_",I283)-1),"Kinghoff"))</f>
        <v>Vida</v>
      </c>
    </row>
    <row r="284" spans="1:18" x14ac:dyDescent="0.25">
      <c r="A284">
        <v>561821392</v>
      </c>
      <c r="B284" t="s">
        <v>107</v>
      </c>
      <c r="C284" t="s">
        <v>153</v>
      </c>
      <c r="D284">
        <v>1</v>
      </c>
      <c r="E284">
        <v>0</v>
      </c>
      <c r="F284">
        <v>2056.15</v>
      </c>
      <c r="G284">
        <v>45119</v>
      </c>
      <c r="H284" t="s">
        <v>108</v>
      </c>
      <c r="I284" t="s">
        <v>450</v>
      </c>
      <c r="J284" t="s">
        <v>109</v>
      </c>
      <c r="K284">
        <v>385.04681647940077</v>
      </c>
      <c r="L284" t="s">
        <v>1674</v>
      </c>
      <c r="M284" t="s">
        <v>108</v>
      </c>
      <c r="N284" t="s">
        <v>22</v>
      </c>
      <c r="O284" t="s">
        <v>1102</v>
      </c>
      <c r="P284" t="str">
        <f>_xlfn.IFNA(VLOOKUP(C284,Statusy!A:B,2,0),"Do wyrzucenia")</f>
        <v>Alza</v>
      </c>
      <c r="Q284" t="str">
        <f t="shared" si="18"/>
        <v>Alza</v>
      </c>
      <c r="R284" t="str">
        <f t="shared" si="19"/>
        <v>Vida</v>
      </c>
    </row>
    <row r="285" spans="1:18" x14ac:dyDescent="0.25">
      <c r="A285">
        <v>561821375</v>
      </c>
      <c r="B285" t="s">
        <v>107</v>
      </c>
      <c r="C285" t="s">
        <v>153</v>
      </c>
      <c r="D285">
        <v>1</v>
      </c>
      <c r="E285">
        <v>0</v>
      </c>
      <c r="F285">
        <v>4198.16</v>
      </c>
      <c r="G285">
        <v>45119</v>
      </c>
      <c r="H285" t="s">
        <v>108</v>
      </c>
      <c r="I285" t="s">
        <v>1129</v>
      </c>
      <c r="J285" t="s">
        <v>109</v>
      </c>
      <c r="K285">
        <v>786.17228464419475</v>
      </c>
      <c r="L285" t="s">
        <v>1675</v>
      </c>
      <c r="M285" t="s">
        <v>108</v>
      </c>
      <c r="N285" t="s">
        <v>22</v>
      </c>
      <c r="O285" t="s">
        <v>1102</v>
      </c>
      <c r="P285" t="str">
        <f>_xlfn.IFNA(VLOOKUP(C285,Statusy!A:B,2,0),"Do wyrzucenia")</f>
        <v>Alza</v>
      </c>
      <c r="Q285" t="str">
        <f t="shared" si="18"/>
        <v>Alza</v>
      </c>
      <c r="R285" t="str">
        <f t="shared" si="19"/>
        <v>Vida</v>
      </c>
    </row>
    <row r="286" spans="1:18" x14ac:dyDescent="0.25">
      <c r="A286">
        <v>561821372</v>
      </c>
      <c r="B286" t="s">
        <v>107</v>
      </c>
      <c r="C286" t="s">
        <v>153</v>
      </c>
      <c r="D286">
        <v>1</v>
      </c>
      <c r="E286">
        <v>0</v>
      </c>
      <c r="F286">
        <v>3464.6</v>
      </c>
      <c r="G286">
        <v>45119</v>
      </c>
      <c r="H286" t="s">
        <v>108</v>
      </c>
      <c r="I286" t="s">
        <v>265</v>
      </c>
      <c r="J286" t="s">
        <v>109</v>
      </c>
      <c r="K286">
        <v>648.80149812734089</v>
      </c>
      <c r="L286" t="s">
        <v>1676</v>
      </c>
      <c r="M286" t="s">
        <v>108</v>
      </c>
      <c r="N286" t="s">
        <v>22</v>
      </c>
      <c r="O286" t="s">
        <v>1102</v>
      </c>
      <c r="P286" t="str">
        <f>_xlfn.IFNA(VLOOKUP(C286,Statusy!A:B,2,0),"Do wyrzucenia")</f>
        <v>Alza</v>
      </c>
      <c r="Q286" t="str">
        <f t="shared" si="18"/>
        <v>Alza</v>
      </c>
      <c r="R286" t="str">
        <f t="shared" si="19"/>
        <v>Vida</v>
      </c>
    </row>
    <row r="287" spans="1:18" x14ac:dyDescent="0.25">
      <c r="A287">
        <v>561821358</v>
      </c>
      <c r="B287" t="s">
        <v>147</v>
      </c>
      <c r="C287" t="s">
        <v>245</v>
      </c>
      <c r="D287">
        <v>1</v>
      </c>
      <c r="E287">
        <v>3000</v>
      </c>
      <c r="F287">
        <v>36960</v>
      </c>
      <c r="G287">
        <v>45119</v>
      </c>
      <c r="H287" t="s">
        <v>156</v>
      </c>
      <c r="I287" t="s">
        <v>1677</v>
      </c>
      <c r="J287" t="s">
        <v>116</v>
      </c>
      <c r="K287">
        <v>443.52</v>
      </c>
      <c r="L287" t="s">
        <v>1</v>
      </c>
      <c r="M287" t="s">
        <v>1</v>
      </c>
      <c r="N287" t="s">
        <v>50</v>
      </c>
      <c r="O287" t="s">
        <v>1101</v>
      </c>
      <c r="P287" t="str">
        <f>_xlfn.IFNA(VLOOKUP(C287,Statusy!A:B,2,0),"Do wyrzucenia")</f>
        <v>Extra</v>
      </c>
      <c r="Q287" t="str">
        <f t="shared" si="18"/>
        <v>Extrastore</v>
      </c>
      <c r="R287" t="str">
        <f t="shared" si="19"/>
        <v>lean</v>
      </c>
    </row>
    <row r="288" spans="1:18" x14ac:dyDescent="0.25">
      <c r="A288">
        <v>561819157</v>
      </c>
      <c r="B288" t="s">
        <v>107</v>
      </c>
      <c r="C288" t="s">
        <v>153</v>
      </c>
      <c r="D288">
        <v>1</v>
      </c>
      <c r="E288">
        <v>0</v>
      </c>
      <c r="F288">
        <v>3152.66</v>
      </c>
      <c r="G288">
        <v>45119</v>
      </c>
      <c r="H288" t="s">
        <v>108</v>
      </c>
      <c r="I288" t="s">
        <v>447</v>
      </c>
      <c r="J288" t="s">
        <v>109</v>
      </c>
      <c r="K288">
        <v>590.38576779026221</v>
      </c>
      <c r="L288" t="s">
        <v>1678</v>
      </c>
      <c r="M288" t="s">
        <v>108</v>
      </c>
      <c r="N288" t="s">
        <v>22</v>
      </c>
      <c r="O288" t="s">
        <v>1102</v>
      </c>
      <c r="P288" t="str">
        <f>_xlfn.IFNA(VLOOKUP(C288,Statusy!A:B,2,0),"Do wyrzucenia")</f>
        <v>Alza</v>
      </c>
      <c r="Q288" t="str">
        <f t="shared" si="18"/>
        <v>Alza</v>
      </c>
      <c r="R288" t="str">
        <f t="shared" si="19"/>
        <v>Vida</v>
      </c>
    </row>
    <row r="289" spans="1:18" x14ac:dyDescent="0.25">
      <c r="A289">
        <v>561819156</v>
      </c>
      <c r="B289" t="s">
        <v>107</v>
      </c>
      <c r="C289" t="s">
        <v>153</v>
      </c>
      <c r="D289">
        <v>1</v>
      </c>
      <c r="E289">
        <v>0</v>
      </c>
      <c r="F289">
        <v>1988.15</v>
      </c>
      <c r="G289">
        <v>45119</v>
      </c>
      <c r="H289" t="s">
        <v>108</v>
      </c>
      <c r="I289" t="s">
        <v>1679</v>
      </c>
      <c r="J289" t="s">
        <v>109</v>
      </c>
      <c r="K289">
        <v>372.31273408239707</v>
      </c>
      <c r="L289" t="s">
        <v>1680</v>
      </c>
      <c r="M289" t="s">
        <v>108</v>
      </c>
      <c r="N289" t="s">
        <v>22</v>
      </c>
      <c r="O289" t="s">
        <v>1102</v>
      </c>
      <c r="P289" t="str">
        <f>_xlfn.IFNA(VLOOKUP(C289,Statusy!A:B,2,0),"Do wyrzucenia")</f>
        <v>Alza</v>
      </c>
      <c r="Q289" t="str">
        <f t="shared" si="18"/>
        <v>Alza</v>
      </c>
      <c r="R289" t="str">
        <f t="shared" si="19"/>
        <v>Vida</v>
      </c>
    </row>
    <row r="290" spans="1:18" x14ac:dyDescent="0.25">
      <c r="A290">
        <v>561816080</v>
      </c>
      <c r="B290" t="s">
        <v>107</v>
      </c>
      <c r="C290" t="s">
        <v>245</v>
      </c>
      <c r="D290">
        <v>1</v>
      </c>
      <c r="E290">
        <v>0</v>
      </c>
      <c r="F290">
        <v>14</v>
      </c>
      <c r="G290">
        <v>45119</v>
      </c>
      <c r="H290" t="s">
        <v>108</v>
      </c>
      <c r="I290" t="s">
        <v>143</v>
      </c>
      <c r="J290" t="s">
        <v>110</v>
      </c>
      <c r="K290">
        <v>62.58</v>
      </c>
      <c r="L290" t="s">
        <v>1681</v>
      </c>
      <c r="M290" t="s">
        <v>108</v>
      </c>
      <c r="N290" t="s">
        <v>106</v>
      </c>
      <c r="O290" t="s">
        <v>1101</v>
      </c>
      <c r="P290" t="str">
        <f>_xlfn.IFNA(VLOOKUP(C290,Statusy!A:B,2,0),"Do wyrzucenia")</f>
        <v>Extra</v>
      </c>
      <c r="Q290" t="str">
        <f t="shared" si="18"/>
        <v>Extrastore</v>
      </c>
      <c r="R290" t="str">
        <f t="shared" si="19"/>
        <v>ikonka</v>
      </c>
    </row>
    <row r="291" spans="1:18" x14ac:dyDescent="0.25">
      <c r="A291">
        <v>561816079</v>
      </c>
      <c r="B291" t="s">
        <v>107</v>
      </c>
      <c r="C291" t="s">
        <v>245</v>
      </c>
      <c r="D291">
        <v>1</v>
      </c>
      <c r="E291">
        <v>4.7</v>
      </c>
      <c r="F291">
        <v>54.7</v>
      </c>
      <c r="G291">
        <v>45119</v>
      </c>
      <c r="H291" t="s">
        <v>108</v>
      </c>
      <c r="I291" t="s">
        <v>1682</v>
      </c>
      <c r="J291" t="s">
        <v>110</v>
      </c>
      <c r="K291">
        <v>244.50899999999999</v>
      </c>
      <c r="L291" t="s">
        <v>1683</v>
      </c>
      <c r="M291" t="s">
        <v>108</v>
      </c>
      <c r="N291" t="s">
        <v>106</v>
      </c>
      <c r="O291" t="s">
        <v>1101</v>
      </c>
      <c r="P291" t="str">
        <f>_xlfn.IFNA(VLOOKUP(C291,Statusy!A:B,2,0),"Do wyrzucenia")</f>
        <v>Extra</v>
      </c>
      <c r="Q291" t="str">
        <f t="shared" si="18"/>
        <v>Extrastore</v>
      </c>
      <c r="R291" t="str">
        <f t="shared" si="19"/>
        <v>Vida</v>
      </c>
    </row>
    <row r="292" spans="1:18" x14ac:dyDescent="0.25">
      <c r="A292">
        <v>561816078</v>
      </c>
      <c r="B292" t="s">
        <v>107</v>
      </c>
      <c r="C292" t="s">
        <v>337</v>
      </c>
      <c r="D292">
        <v>0</v>
      </c>
      <c r="E292">
        <v>3.2</v>
      </c>
      <c r="F292">
        <v>667.2</v>
      </c>
      <c r="G292">
        <v>45119</v>
      </c>
      <c r="H292" t="s">
        <v>108</v>
      </c>
      <c r="I292" t="s">
        <v>1684</v>
      </c>
      <c r="J292" t="s">
        <v>110</v>
      </c>
      <c r="K292">
        <v>2982.384</v>
      </c>
      <c r="L292" t="s">
        <v>1685</v>
      </c>
      <c r="M292" t="s">
        <v>108</v>
      </c>
      <c r="N292" t="s">
        <v>106</v>
      </c>
      <c r="O292" t="s">
        <v>1101</v>
      </c>
      <c r="P292" t="str">
        <f>_xlfn.IFNA(VLOOKUP(C292,Statusy!A:B,2,0),"Do wyrzucenia")</f>
        <v>Extra</v>
      </c>
      <c r="Q292" t="str">
        <f t="shared" si="18"/>
        <v>Extrastore</v>
      </c>
      <c r="R292" t="str">
        <f t="shared" si="19"/>
        <v>Fernity</v>
      </c>
    </row>
    <row r="293" spans="1:18" x14ac:dyDescent="0.25">
      <c r="A293">
        <v>561816064</v>
      </c>
      <c r="B293" t="s">
        <v>107</v>
      </c>
      <c r="C293" t="s">
        <v>114</v>
      </c>
      <c r="D293">
        <v>0</v>
      </c>
      <c r="E293">
        <v>7</v>
      </c>
      <c r="F293">
        <v>30</v>
      </c>
      <c r="G293">
        <v>45119</v>
      </c>
      <c r="H293" t="s">
        <v>108</v>
      </c>
      <c r="I293" t="s">
        <v>1686</v>
      </c>
      <c r="J293" t="s">
        <v>110</v>
      </c>
      <c r="K293">
        <v>134.1</v>
      </c>
      <c r="L293" t="s">
        <v>1687</v>
      </c>
      <c r="M293" t="s">
        <v>108</v>
      </c>
      <c r="N293" t="s">
        <v>48</v>
      </c>
      <c r="O293" t="s">
        <v>225</v>
      </c>
      <c r="P293" t="str">
        <f>_xlfn.IFNA(VLOOKUP(C293,Statusy!A:B,2,0),"Do wyrzucenia")</f>
        <v>Greatstore</v>
      </c>
      <c r="Q293" t="str">
        <f t="shared" si="18"/>
        <v>Mall</v>
      </c>
      <c r="R293" t="str">
        <f t="shared" si="19"/>
        <v>Vida</v>
      </c>
    </row>
    <row r="294" spans="1:18" x14ac:dyDescent="0.25">
      <c r="A294">
        <v>561815897</v>
      </c>
      <c r="B294" t="s">
        <v>107</v>
      </c>
      <c r="C294" t="s">
        <v>190</v>
      </c>
      <c r="D294">
        <v>0</v>
      </c>
      <c r="E294">
        <v>0</v>
      </c>
      <c r="F294">
        <v>526.14</v>
      </c>
      <c r="G294">
        <v>45119</v>
      </c>
      <c r="H294" t="s">
        <v>108</v>
      </c>
      <c r="I294" t="s">
        <v>1688</v>
      </c>
      <c r="J294" t="s">
        <v>109</v>
      </c>
      <c r="K294">
        <v>98.528089887640448</v>
      </c>
      <c r="L294" t="s">
        <v>1689</v>
      </c>
      <c r="M294" t="s">
        <v>108</v>
      </c>
      <c r="N294" t="s">
        <v>252</v>
      </c>
      <c r="O294" t="s">
        <v>1102</v>
      </c>
      <c r="P294" t="str">
        <f>_xlfn.IFNA(VLOOKUP(C294,Statusy!A:B,2,0),"Do wyrzucenia")</f>
        <v>Alza</v>
      </c>
      <c r="Q294" t="str">
        <f t="shared" si="18"/>
        <v>Alza</v>
      </c>
      <c r="R294" t="str">
        <f t="shared" si="19"/>
        <v>Vida</v>
      </c>
    </row>
    <row r="295" spans="1:18" x14ac:dyDescent="0.25">
      <c r="A295">
        <v>561815892</v>
      </c>
      <c r="B295" t="s">
        <v>107</v>
      </c>
      <c r="C295" t="s">
        <v>153</v>
      </c>
      <c r="D295">
        <v>1</v>
      </c>
      <c r="E295">
        <v>0</v>
      </c>
      <c r="F295">
        <v>398.65</v>
      </c>
      <c r="G295">
        <v>45119</v>
      </c>
      <c r="H295" t="s">
        <v>108</v>
      </c>
      <c r="I295" t="s">
        <v>464</v>
      </c>
      <c r="J295" t="s">
        <v>109</v>
      </c>
      <c r="K295">
        <v>74.653558052434462</v>
      </c>
      <c r="L295" t="s">
        <v>1690</v>
      </c>
      <c r="M295" t="s">
        <v>108</v>
      </c>
      <c r="N295" t="s">
        <v>22</v>
      </c>
      <c r="O295" t="s">
        <v>1102</v>
      </c>
      <c r="P295" t="str">
        <f>_xlfn.IFNA(VLOOKUP(C295,Statusy!A:B,2,0),"Do wyrzucenia")</f>
        <v>Alza</v>
      </c>
      <c r="Q295" t="str">
        <f t="shared" si="18"/>
        <v>Alza</v>
      </c>
      <c r="R295" t="str">
        <f t="shared" si="19"/>
        <v>Vida</v>
      </c>
    </row>
    <row r="296" spans="1:18" x14ac:dyDescent="0.25">
      <c r="A296">
        <v>561815890</v>
      </c>
      <c r="B296" t="s">
        <v>107</v>
      </c>
      <c r="C296" t="s">
        <v>195</v>
      </c>
      <c r="D296">
        <v>0</v>
      </c>
      <c r="E296">
        <v>23</v>
      </c>
      <c r="F296">
        <v>123</v>
      </c>
      <c r="G296">
        <v>45119</v>
      </c>
      <c r="H296" t="s">
        <v>108</v>
      </c>
      <c r="I296" t="s">
        <v>1691</v>
      </c>
      <c r="J296" t="s">
        <v>110</v>
      </c>
      <c r="K296">
        <v>549.80999999999995</v>
      </c>
      <c r="L296" t="s">
        <v>1692</v>
      </c>
      <c r="M296" t="s">
        <v>108</v>
      </c>
      <c r="N296" t="s">
        <v>49</v>
      </c>
      <c r="O296" t="s">
        <v>224</v>
      </c>
      <c r="P296" t="str">
        <f>_xlfn.IFNA(VLOOKUP(C296,Statusy!A:B,2,0),"Do wyrzucenia")</f>
        <v>Shumee</v>
      </c>
      <c r="Q296" t="str">
        <f t="shared" si="18"/>
        <v>Mall</v>
      </c>
      <c r="R296" t="str">
        <f t="shared" si="19"/>
        <v>Vida</v>
      </c>
    </row>
    <row r="297" spans="1:18" x14ac:dyDescent="0.25">
      <c r="A297">
        <v>561813520</v>
      </c>
      <c r="B297" t="s">
        <v>107</v>
      </c>
      <c r="C297" t="s">
        <v>153</v>
      </c>
      <c r="D297">
        <v>1</v>
      </c>
      <c r="E297">
        <v>0</v>
      </c>
      <c r="F297">
        <v>8328.2999999999993</v>
      </c>
      <c r="G297">
        <v>45119</v>
      </c>
      <c r="H297" t="s">
        <v>108</v>
      </c>
      <c r="I297" t="s">
        <v>1693</v>
      </c>
      <c r="J297" t="s">
        <v>109</v>
      </c>
      <c r="K297">
        <v>1559.6067415730338</v>
      </c>
      <c r="L297" t="s">
        <v>1694</v>
      </c>
      <c r="M297" t="s">
        <v>108</v>
      </c>
      <c r="N297" t="s">
        <v>22</v>
      </c>
      <c r="O297" t="s">
        <v>1102</v>
      </c>
      <c r="P297" t="str">
        <f>_xlfn.IFNA(VLOOKUP(C297,Statusy!A:B,2,0),"Do wyrzucenia")</f>
        <v>Alza</v>
      </c>
      <c r="Q297" t="str">
        <f t="shared" si="18"/>
        <v>Alza</v>
      </c>
      <c r="R297" t="str">
        <f t="shared" si="19"/>
        <v>Vida</v>
      </c>
    </row>
    <row r="298" spans="1:18" x14ac:dyDescent="0.25">
      <c r="A298">
        <v>561813349</v>
      </c>
      <c r="B298" t="s">
        <v>107</v>
      </c>
      <c r="C298" t="s">
        <v>190</v>
      </c>
      <c r="D298">
        <v>0</v>
      </c>
      <c r="E298">
        <v>0</v>
      </c>
      <c r="F298">
        <v>617.1</v>
      </c>
      <c r="G298">
        <v>45119</v>
      </c>
      <c r="H298" t="s">
        <v>108</v>
      </c>
      <c r="I298" t="s">
        <v>1695</v>
      </c>
      <c r="J298" t="s">
        <v>109</v>
      </c>
      <c r="K298">
        <v>115.561797752809</v>
      </c>
      <c r="L298" t="s">
        <v>1696</v>
      </c>
      <c r="M298" t="s">
        <v>108</v>
      </c>
      <c r="N298" t="s">
        <v>252</v>
      </c>
      <c r="O298" t="s">
        <v>1102</v>
      </c>
      <c r="P298" t="str">
        <f>_xlfn.IFNA(VLOOKUP(C298,Statusy!A:B,2,0),"Do wyrzucenia")</f>
        <v>Alza</v>
      </c>
      <c r="Q298" t="str">
        <f t="shared" si="18"/>
        <v>Alza</v>
      </c>
      <c r="R298" t="str">
        <f t="shared" si="19"/>
        <v>ikonka</v>
      </c>
    </row>
    <row r="299" spans="1:18" x14ac:dyDescent="0.25">
      <c r="A299">
        <v>561812280</v>
      </c>
      <c r="B299" t="s">
        <v>107</v>
      </c>
      <c r="C299" t="s">
        <v>153</v>
      </c>
      <c r="D299">
        <v>1</v>
      </c>
      <c r="E299">
        <v>0</v>
      </c>
      <c r="F299">
        <v>364.65</v>
      </c>
      <c r="G299">
        <v>45119</v>
      </c>
      <c r="H299" t="s">
        <v>108</v>
      </c>
      <c r="I299" t="s">
        <v>1697</v>
      </c>
      <c r="J299" t="s">
        <v>109</v>
      </c>
      <c r="K299">
        <v>68.286516853932582</v>
      </c>
      <c r="L299" t="s">
        <v>1698</v>
      </c>
      <c r="M299" t="s">
        <v>108</v>
      </c>
      <c r="N299" t="s">
        <v>22</v>
      </c>
      <c r="O299" t="s">
        <v>1102</v>
      </c>
      <c r="P299" t="str">
        <f>_xlfn.IFNA(VLOOKUP(C299,Statusy!A:B,2,0),"Do wyrzucenia")</f>
        <v>Alza</v>
      </c>
      <c r="Q299" t="str">
        <f t="shared" si="18"/>
        <v>Alza</v>
      </c>
      <c r="R299" t="str">
        <f t="shared" si="19"/>
        <v>Vida</v>
      </c>
    </row>
    <row r="300" spans="1:18" x14ac:dyDescent="0.25">
      <c r="A300">
        <v>561812234</v>
      </c>
      <c r="B300" t="s">
        <v>107</v>
      </c>
      <c r="C300" t="s">
        <v>113</v>
      </c>
      <c r="D300">
        <v>1</v>
      </c>
      <c r="E300">
        <v>0</v>
      </c>
      <c r="F300">
        <v>21</v>
      </c>
      <c r="G300">
        <v>45119</v>
      </c>
      <c r="H300" t="s">
        <v>108</v>
      </c>
      <c r="I300" t="s">
        <v>512</v>
      </c>
      <c r="J300" t="s">
        <v>110</v>
      </c>
      <c r="K300">
        <v>93.86999999999999</v>
      </c>
      <c r="L300" t="s">
        <v>613</v>
      </c>
      <c r="M300" t="s">
        <v>108</v>
      </c>
      <c r="N300" t="s">
        <v>48</v>
      </c>
      <c r="O300" t="s">
        <v>224</v>
      </c>
      <c r="P300" t="str">
        <f>_xlfn.IFNA(VLOOKUP(C300,Statusy!A:B,2,0),"Do wyrzucenia")</f>
        <v>Shumee</v>
      </c>
      <c r="Q300" t="str">
        <f t="shared" si="18"/>
        <v>Mall</v>
      </c>
      <c r="R300" t="str">
        <f t="shared" si="19"/>
        <v>Vida</v>
      </c>
    </row>
    <row r="301" spans="1:18" x14ac:dyDescent="0.25">
      <c r="A301">
        <v>561812231</v>
      </c>
      <c r="B301" t="s">
        <v>107</v>
      </c>
      <c r="C301" t="s">
        <v>153</v>
      </c>
      <c r="D301">
        <v>1</v>
      </c>
      <c r="E301">
        <v>0</v>
      </c>
      <c r="F301">
        <v>1035.3</v>
      </c>
      <c r="G301">
        <v>45119</v>
      </c>
      <c r="H301" t="s">
        <v>108</v>
      </c>
      <c r="I301" t="s">
        <v>594</v>
      </c>
      <c r="J301" t="s">
        <v>109</v>
      </c>
      <c r="K301">
        <v>193.87640449438203</v>
      </c>
      <c r="L301" t="s">
        <v>1699</v>
      </c>
      <c r="M301" t="s">
        <v>108</v>
      </c>
      <c r="N301" t="s">
        <v>22</v>
      </c>
      <c r="O301" t="s">
        <v>1102</v>
      </c>
      <c r="P301" t="str">
        <f>_xlfn.IFNA(VLOOKUP(C301,Statusy!A:B,2,0),"Do wyrzucenia")</f>
        <v>Alza</v>
      </c>
      <c r="Q301" t="str">
        <f t="shared" si="18"/>
        <v>Alza</v>
      </c>
      <c r="R301" t="str">
        <f t="shared" si="19"/>
        <v>Vida</v>
      </c>
    </row>
    <row r="302" spans="1:18" x14ac:dyDescent="0.25">
      <c r="A302">
        <v>561812223</v>
      </c>
      <c r="B302" t="s">
        <v>107</v>
      </c>
      <c r="C302" t="s">
        <v>153</v>
      </c>
      <c r="D302">
        <v>1</v>
      </c>
      <c r="E302">
        <v>0</v>
      </c>
      <c r="F302">
        <v>679.15</v>
      </c>
      <c r="G302">
        <v>45119</v>
      </c>
      <c r="H302" t="s">
        <v>108</v>
      </c>
      <c r="I302" t="s">
        <v>1700</v>
      </c>
      <c r="J302" t="s">
        <v>109</v>
      </c>
      <c r="K302">
        <v>127.18164794007491</v>
      </c>
      <c r="L302" t="s">
        <v>1701</v>
      </c>
      <c r="M302" t="s">
        <v>108</v>
      </c>
      <c r="N302" t="s">
        <v>22</v>
      </c>
      <c r="O302" t="s">
        <v>1102</v>
      </c>
      <c r="P302" t="str">
        <f>_xlfn.IFNA(VLOOKUP(C302,Statusy!A:B,2,0),"Do wyrzucenia")</f>
        <v>Alza</v>
      </c>
      <c r="Q302" t="str">
        <f t="shared" si="18"/>
        <v>Alza</v>
      </c>
      <c r="R302" t="str">
        <f t="shared" si="19"/>
        <v>Vida</v>
      </c>
    </row>
    <row r="303" spans="1:18" x14ac:dyDescent="0.25">
      <c r="A303">
        <v>561806979</v>
      </c>
      <c r="B303" t="s">
        <v>107</v>
      </c>
      <c r="C303" t="s">
        <v>114</v>
      </c>
      <c r="D303">
        <v>0</v>
      </c>
      <c r="E303">
        <v>7</v>
      </c>
      <c r="F303">
        <v>34</v>
      </c>
      <c r="G303">
        <v>45119</v>
      </c>
      <c r="H303" t="s">
        <v>108</v>
      </c>
      <c r="I303" t="s">
        <v>1703</v>
      </c>
      <c r="J303" t="s">
        <v>110</v>
      </c>
      <c r="K303">
        <v>151.97999999999999</v>
      </c>
      <c r="L303" t="s">
        <v>1704</v>
      </c>
      <c r="M303" t="s">
        <v>108</v>
      </c>
      <c r="N303" t="s">
        <v>48</v>
      </c>
      <c r="O303" t="s">
        <v>225</v>
      </c>
      <c r="P303" t="str">
        <f>_xlfn.IFNA(VLOOKUP(C303,Statusy!A:B,2,0),"Do wyrzucenia")</f>
        <v>Greatstore</v>
      </c>
      <c r="Q303" t="str">
        <f t="shared" si="18"/>
        <v>Mall</v>
      </c>
      <c r="R303" t="str">
        <f t="shared" si="19"/>
        <v>Vida</v>
      </c>
    </row>
    <row r="304" spans="1:18" x14ac:dyDescent="0.25">
      <c r="A304">
        <v>561806974</v>
      </c>
      <c r="B304" t="s">
        <v>107</v>
      </c>
      <c r="C304" t="s">
        <v>114</v>
      </c>
      <c r="D304">
        <v>0</v>
      </c>
      <c r="E304">
        <v>79</v>
      </c>
      <c r="F304">
        <v>670</v>
      </c>
      <c r="G304">
        <v>45119</v>
      </c>
      <c r="H304" t="s">
        <v>108</v>
      </c>
      <c r="I304" t="s">
        <v>1457</v>
      </c>
      <c r="J304" t="s">
        <v>109</v>
      </c>
      <c r="K304">
        <v>125.46816479400749</v>
      </c>
      <c r="L304" t="s">
        <v>1705</v>
      </c>
      <c r="M304" t="s">
        <v>108</v>
      </c>
      <c r="N304" t="s">
        <v>106</v>
      </c>
      <c r="O304" t="s">
        <v>225</v>
      </c>
      <c r="P304" t="str">
        <f>_xlfn.IFNA(VLOOKUP(C304,Statusy!A:B,2,0),"Do wyrzucenia")</f>
        <v>Greatstore</v>
      </c>
      <c r="Q304" t="str">
        <f t="shared" si="18"/>
        <v>Mall</v>
      </c>
      <c r="R304" t="str">
        <f t="shared" si="19"/>
        <v>Vida</v>
      </c>
    </row>
    <row r="305" spans="1:18" x14ac:dyDescent="0.25">
      <c r="A305">
        <v>561806943</v>
      </c>
      <c r="B305" t="s">
        <v>107</v>
      </c>
      <c r="C305" t="s">
        <v>114</v>
      </c>
      <c r="D305">
        <v>0</v>
      </c>
      <c r="E305">
        <v>28</v>
      </c>
      <c r="F305">
        <v>169</v>
      </c>
      <c r="G305">
        <v>45119</v>
      </c>
      <c r="H305" t="s">
        <v>108</v>
      </c>
      <c r="I305" t="s">
        <v>1706</v>
      </c>
      <c r="J305" t="s">
        <v>110</v>
      </c>
      <c r="K305">
        <v>755.43</v>
      </c>
      <c r="L305" t="s">
        <v>1707</v>
      </c>
      <c r="M305" t="s">
        <v>108</v>
      </c>
      <c r="N305" t="s">
        <v>49</v>
      </c>
      <c r="O305" t="s">
        <v>225</v>
      </c>
      <c r="P305" t="str">
        <f>_xlfn.IFNA(VLOOKUP(C305,Statusy!A:B,2,0),"Do wyrzucenia")</f>
        <v>Greatstore</v>
      </c>
      <c r="Q305" t="str">
        <f t="shared" si="18"/>
        <v>Mall</v>
      </c>
      <c r="R305" t="str">
        <f t="shared" si="19"/>
        <v>Vida</v>
      </c>
    </row>
    <row r="306" spans="1:18" x14ac:dyDescent="0.25">
      <c r="A306">
        <v>561806926</v>
      </c>
      <c r="B306" t="s">
        <v>107</v>
      </c>
      <c r="C306" t="s">
        <v>114</v>
      </c>
      <c r="D306">
        <v>0</v>
      </c>
      <c r="E306">
        <v>59</v>
      </c>
      <c r="F306">
        <v>408</v>
      </c>
      <c r="G306">
        <v>45119</v>
      </c>
      <c r="H306" t="s">
        <v>108</v>
      </c>
      <c r="I306" t="s">
        <v>206</v>
      </c>
      <c r="J306" t="s">
        <v>109</v>
      </c>
      <c r="K306">
        <v>76.404494382022477</v>
      </c>
      <c r="L306" t="s">
        <v>541</v>
      </c>
      <c r="M306" t="s">
        <v>108</v>
      </c>
      <c r="N306" t="s">
        <v>106</v>
      </c>
      <c r="O306" t="s">
        <v>225</v>
      </c>
      <c r="P306" t="str">
        <f>_xlfn.IFNA(VLOOKUP(C306,Statusy!A:B,2,0),"Do wyrzucenia")</f>
        <v>Greatstore</v>
      </c>
      <c r="Q306" t="str">
        <f t="shared" si="18"/>
        <v>Mall</v>
      </c>
      <c r="R306" t="str">
        <f t="shared" si="19"/>
        <v>ikonka</v>
      </c>
    </row>
    <row r="307" spans="1:18" x14ac:dyDescent="0.25">
      <c r="A307">
        <v>561806078</v>
      </c>
      <c r="B307" t="s">
        <v>107</v>
      </c>
      <c r="C307" t="s">
        <v>195</v>
      </c>
      <c r="D307">
        <v>0</v>
      </c>
      <c r="E307">
        <v>19</v>
      </c>
      <c r="F307">
        <v>80</v>
      </c>
      <c r="G307">
        <v>45119</v>
      </c>
      <c r="H307" t="s">
        <v>108</v>
      </c>
      <c r="I307" t="s">
        <v>284</v>
      </c>
      <c r="J307" t="s">
        <v>110</v>
      </c>
      <c r="K307">
        <v>357.59999999999997</v>
      </c>
      <c r="L307" t="s">
        <v>1708</v>
      </c>
      <c r="M307" t="s">
        <v>108</v>
      </c>
      <c r="N307" t="s">
        <v>48</v>
      </c>
      <c r="O307" t="s">
        <v>224</v>
      </c>
      <c r="P307" t="str">
        <f>_xlfn.IFNA(VLOOKUP(C307,Statusy!A:B,2,0),"Do wyrzucenia")</f>
        <v>Shumee</v>
      </c>
      <c r="Q307" t="str">
        <f t="shared" si="18"/>
        <v>Mall</v>
      </c>
      <c r="R307" t="str">
        <f t="shared" si="19"/>
        <v>Vida</v>
      </c>
    </row>
    <row r="308" spans="1:18" x14ac:dyDescent="0.25">
      <c r="A308">
        <v>561806071</v>
      </c>
      <c r="B308" t="s">
        <v>107</v>
      </c>
      <c r="C308" t="s">
        <v>195</v>
      </c>
      <c r="D308">
        <v>0</v>
      </c>
      <c r="E308">
        <v>19</v>
      </c>
      <c r="F308">
        <v>73</v>
      </c>
      <c r="G308">
        <v>45119</v>
      </c>
      <c r="H308" t="s">
        <v>108</v>
      </c>
      <c r="I308" t="s">
        <v>381</v>
      </c>
      <c r="J308" t="s">
        <v>110</v>
      </c>
      <c r="K308">
        <v>326.31</v>
      </c>
      <c r="L308" t="s">
        <v>1709</v>
      </c>
      <c r="M308" t="s">
        <v>108</v>
      </c>
      <c r="N308" t="s">
        <v>48</v>
      </c>
      <c r="O308" t="s">
        <v>224</v>
      </c>
      <c r="P308" t="str">
        <f>_xlfn.IFNA(VLOOKUP(C308,Statusy!A:B,2,0),"Do wyrzucenia")</f>
        <v>Shumee</v>
      </c>
      <c r="Q308" t="str">
        <f t="shared" si="18"/>
        <v>Mall</v>
      </c>
      <c r="R308" t="str">
        <f t="shared" si="19"/>
        <v>Vida</v>
      </c>
    </row>
    <row r="309" spans="1:18" x14ac:dyDescent="0.25">
      <c r="A309">
        <v>561806069</v>
      </c>
      <c r="B309" t="s">
        <v>107</v>
      </c>
      <c r="C309" t="s">
        <v>195</v>
      </c>
      <c r="D309">
        <v>0</v>
      </c>
      <c r="E309">
        <v>19</v>
      </c>
      <c r="F309">
        <v>83</v>
      </c>
      <c r="G309">
        <v>45119</v>
      </c>
      <c r="H309" t="s">
        <v>108</v>
      </c>
      <c r="I309" t="s">
        <v>1710</v>
      </c>
      <c r="J309" t="s">
        <v>110</v>
      </c>
      <c r="K309">
        <v>371.01</v>
      </c>
      <c r="L309" t="s">
        <v>1711</v>
      </c>
      <c r="M309" t="s">
        <v>108</v>
      </c>
      <c r="N309" t="s">
        <v>48</v>
      </c>
      <c r="O309" t="s">
        <v>224</v>
      </c>
      <c r="P309" t="str">
        <f>_xlfn.IFNA(VLOOKUP(C309,Statusy!A:B,2,0),"Do wyrzucenia")</f>
        <v>Shumee</v>
      </c>
      <c r="Q309" t="str">
        <f t="shared" si="18"/>
        <v>Mall</v>
      </c>
      <c r="R309" t="str">
        <f t="shared" si="19"/>
        <v>Vida</v>
      </c>
    </row>
    <row r="310" spans="1:18" x14ac:dyDescent="0.25">
      <c r="A310">
        <v>561806059</v>
      </c>
      <c r="B310" t="s">
        <v>107</v>
      </c>
      <c r="C310" t="s">
        <v>195</v>
      </c>
      <c r="D310">
        <v>0</v>
      </c>
      <c r="E310">
        <v>9</v>
      </c>
      <c r="F310">
        <v>39</v>
      </c>
      <c r="G310">
        <v>45119</v>
      </c>
      <c r="H310" t="s">
        <v>108</v>
      </c>
      <c r="I310" t="s">
        <v>269</v>
      </c>
      <c r="J310" t="s">
        <v>110</v>
      </c>
      <c r="K310">
        <v>174.32999999999998</v>
      </c>
      <c r="L310" t="s">
        <v>917</v>
      </c>
      <c r="M310" t="s">
        <v>108</v>
      </c>
      <c r="N310" t="s">
        <v>49</v>
      </c>
      <c r="O310" t="s">
        <v>224</v>
      </c>
      <c r="P310" t="str">
        <f>_xlfn.IFNA(VLOOKUP(C310,Statusy!A:B,2,0),"Do wyrzucenia")</f>
        <v>Shumee</v>
      </c>
      <c r="Q310" t="str">
        <f t="shared" si="18"/>
        <v>Mall</v>
      </c>
      <c r="R310" t="str">
        <f t="shared" si="19"/>
        <v>Vida</v>
      </c>
    </row>
    <row r="311" spans="1:18" x14ac:dyDescent="0.25">
      <c r="A311">
        <v>561806058</v>
      </c>
      <c r="B311" t="s">
        <v>107</v>
      </c>
      <c r="C311" t="s">
        <v>195</v>
      </c>
      <c r="D311">
        <v>0</v>
      </c>
      <c r="E311">
        <v>9</v>
      </c>
      <c r="F311">
        <v>39</v>
      </c>
      <c r="G311">
        <v>45119</v>
      </c>
      <c r="H311" t="s">
        <v>108</v>
      </c>
      <c r="I311" t="s">
        <v>269</v>
      </c>
      <c r="J311" t="s">
        <v>110</v>
      </c>
      <c r="K311">
        <v>174.32999999999998</v>
      </c>
      <c r="L311" t="s">
        <v>917</v>
      </c>
      <c r="M311" t="s">
        <v>108</v>
      </c>
      <c r="N311" t="s">
        <v>49</v>
      </c>
      <c r="O311" t="s">
        <v>224</v>
      </c>
      <c r="P311" t="str">
        <f>_xlfn.IFNA(VLOOKUP(C311,Statusy!A:B,2,0),"Do wyrzucenia")</f>
        <v>Shumee</v>
      </c>
      <c r="Q311" t="str">
        <f t="shared" si="18"/>
        <v>Mall</v>
      </c>
      <c r="R311" t="str">
        <f t="shared" si="19"/>
        <v>Vida</v>
      </c>
    </row>
    <row r="312" spans="1:18" x14ac:dyDescent="0.25">
      <c r="A312">
        <v>561806056</v>
      </c>
      <c r="B312" t="s">
        <v>107</v>
      </c>
      <c r="C312" t="s">
        <v>195</v>
      </c>
      <c r="D312">
        <v>0</v>
      </c>
      <c r="E312">
        <v>14</v>
      </c>
      <c r="F312">
        <v>45</v>
      </c>
      <c r="G312">
        <v>45119</v>
      </c>
      <c r="H312" t="s">
        <v>108</v>
      </c>
      <c r="I312" t="s">
        <v>1712</v>
      </c>
      <c r="J312" t="s">
        <v>110</v>
      </c>
      <c r="K312">
        <v>201.14999999999998</v>
      </c>
      <c r="L312" t="s">
        <v>1713</v>
      </c>
      <c r="M312" t="s">
        <v>108</v>
      </c>
      <c r="N312" t="s">
        <v>48</v>
      </c>
      <c r="O312" t="s">
        <v>224</v>
      </c>
      <c r="P312" t="str">
        <f>_xlfn.IFNA(VLOOKUP(C312,Statusy!A:B,2,0),"Do wyrzucenia")</f>
        <v>Shumee</v>
      </c>
      <c r="Q312" t="str">
        <f t="shared" si="18"/>
        <v>Mall</v>
      </c>
      <c r="R312" t="str">
        <f t="shared" si="19"/>
        <v>Vida</v>
      </c>
    </row>
    <row r="313" spans="1:18" x14ac:dyDescent="0.25">
      <c r="A313">
        <v>561806053</v>
      </c>
      <c r="B313" t="s">
        <v>107</v>
      </c>
      <c r="C313" t="s">
        <v>195</v>
      </c>
      <c r="D313">
        <v>0</v>
      </c>
      <c r="E313">
        <v>14</v>
      </c>
      <c r="F313">
        <v>45</v>
      </c>
      <c r="G313">
        <v>45119</v>
      </c>
      <c r="H313" t="s">
        <v>108</v>
      </c>
      <c r="I313" t="s">
        <v>1712</v>
      </c>
      <c r="J313" t="s">
        <v>110</v>
      </c>
      <c r="K313">
        <v>201.14999999999998</v>
      </c>
      <c r="L313" t="s">
        <v>1713</v>
      </c>
      <c r="M313" t="s">
        <v>108</v>
      </c>
      <c r="N313" t="s">
        <v>48</v>
      </c>
      <c r="O313" t="s">
        <v>224</v>
      </c>
      <c r="P313" t="str">
        <f>_xlfn.IFNA(VLOOKUP(C313,Statusy!A:B,2,0),"Do wyrzucenia")</f>
        <v>Shumee</v>
      </c>
      <c r="Q313" t="str">
        <f t="shared" si="18"/>
        <v>Mall</v>
      </c>
      <c r="R313" t="str">
        <f t="shared" si="19"/>
        <v>Vida</v>
      </c>
    </row>
    <row r="314" spans="1:18" x14ac:dyDescent="0.25">
      <c r="A314">
        <v>561806052</v>
      </c>
      <c r="B314" t="s">
        <v>107</v>
      </c>
      <c r="C314" t="s">
        <v>195</v>
      </c>
      <c r="D314">
        <v>0</v>
      </c>
      <c r="E314">
        <v>23</v>
      </c>
      <c r="F314">
        <v>118.12</v>
      </c>
      <c r="G314">
        <v>45119</v>
      </c>
      <c r="H314" t="s">
        <v>108</v>
      </c>
      <c r="I314" t="s">
        <v>1714</v>
      </c>
      <c r="J314" t="s">
        <v>110</v>
      </c>
      <c r="K314">
        <v>527.99639999999999</v>
      </c>
      <c r="L314" t="s">
        <v>1715</v>
      </c>
      <c r="M314" t="s">
        <v>108</v>
      </c>
      <c r="N314" t="s">
        <v>49</v>
      </c>
      <c r="O314" t="s">
        <v>224</v>
      </c>
      <c r="P314" t="str">
        <f>_xlfn.IFNA(VLOOKUP(C314,Statusy!A:B,2,0),"Do wyrzucenia")</f>
        <v>Shumee</v>
      </c>
      <c r="Q314" t="str">
        <f t="shared" si="18"/>
        <v>Mall</v>
      </c>
      <c r="R314" t="str">
        <f t="shared" si="19"/>
        <v>vidapl</v>
      </c>
    </row>
    <row r="315" spans="1:18" x14ac:dyDescent="0.25">
      <c r="A315">
        <v>561803476</v>
      </c>
      <c r="B315" t="s">
        <v>107</v>
      </c>
      <c r="C315" t="s">
        <v>118</v>
      </c>
      <c r="D315">
        <v>1</v>
      </c>
      <c r="E315">
        <v>329</v>
      </c>
      <c r="F315">
        <v>4257</v>
      </c>
      <c r="G315">
        <v>45119</v>
      </c>
      <c r="H315" t="s">
        <v>108</v>
      </c>
      <c r="I315" t="s">
        <v>1716</v>
      </c>
      <c r="J315" t="s">
        <v>109</v>
      </c>
      <c r="K315">
        <v>797.1910112359551</v>
      </c>
      <c r="L315" t="s">
        <v>1717</v>
      </c>
      <c r="M315" t="s">
        <v>108</v>
      </c>
      <c r="N315" t="s">
        <v>22</v>
      </c>
      <c r="O315" t="s">
        <v>225</v>
      </c>
      <c r="P315" t="str">
        <f>_xlfn.IFNA(VLOOKUP(C315,Statusy!A:B,2,0),"Do wyrzucenia")</f>
        <v>Greatstore</v>
      </c>
      <c r="Q315" t="str">
        <f t="shared" si="18"/>
        <v>Mall</v>
      </c>
      <c r="R315" t="str">
        <f t="shared" si="19"/>
        <v>Vida</v>
      </c>
    </row>
    <row r="316" spans="1:18" x14ac:dyDescent="0.25">
      <c r="A316">
        <v>561803435</v>
      </c>
      <c r="B316" t="s">
        <v>107</v>
      </c>
      <c r="C316" t="s">
        <v>111</v>
      </c>
      <c r="D316">
        <v>1</v>
      </c>
      <c r="E316">
        <v>329</v>
      </c>
      <c r="F316">
        <v>3046</v>
      </c>
      <c r="G316">
        <v>45119</v>
      </c>
      <c r="H316" t="s">
        <v>108</v>
      </c>
      <c r="I316" t="s">
        <v>1233</v>
      </c>
      <c r="J316" t="s">
        <v>109</v>
      </c>
      <c r="K316">
        <v>570.41198501872668</v>
      </c>
      <c r="L316" t="s">
        <v>1718</v>
      </c>
      <c r="M316" t="s">
        <v>108</v>
      </c>
      <c r="N316" t="s">
        <v>22</v>
      </c>
      <c r="O316" t="s">
        <v>225</v>
      </c>
      <c r="P316" t="str">
        <f>_xlfn.IFNA(VLOOKUP(C316,Statusy!A:B,2,0),"Do wyrzucenia")</f>
        <v>Greatstore</v>
      </c>
      <c r="Q316" t="str">
        <f t="shared" si="18"/>
        <v>Mall</v>
      </c>
      <c r="R316" t="str">
        <f t="shared" si="19"/>
        <v>Vida</v>
      </c>
    </row>
    <row r="317" spans="1:18" x14ac:dyDescent="0.25">
      <c r="A317">
        <v>561803431</v>
      </c>
      <c r="B317" t="s">
        <v>107</v>
      </c>
      <c r="C317" t="s">
        <v>118</v>
      </c>
      <c r="D317">
        <v>1</v>
      </c>
      <c r="E317">
        <v>229</v>
      </c>
      <c r="F317">
        <v>1860</v>
      </c>
      <c r="G317">
        <v>45119</v>
      </c>
      <c r="H317" t="s">
        <v>108</v>
      </c>
      <c r="I317" t="s">
        <v>1602</v>
      </c>
      <c r="J317" t="s">
        <v>109</v>
      </c>
      <c r="K317">
        <v>348.31460674157307</v>
      </c>
      <c r="L317" t="s">
        <v>1719</v>
      </c>
      <c r="M317" t="s">
        <v>108</v>
      </c>
      <c r="N317" t="s">
        <v>22</v>
      </c>
      <c r="O317" t="s">
        <v>225</v>
      </c>
      <c r="P317" t="str">
        <f>_xlfn.IFNA(VLOOKUP(C317,Statusy!A:B,2,0),"Do wyrzucenia")</f>
        <v>Greatstore</v>
      </c>
      <c r="Q317" t="str">
        <f t="shared" si="18"/>
        <v>Mall</v>
      </c>
      <c r="R317" t="str">
        <f t="shared" si="19"/>
        <v>Vida</v>
      </c>
    </row>
    <row r="318" spans="1:18" x14ac:dyDescent="0.25">
      <c r="A318">
        <v>561803411</v>
      </c>
      <c r="B318" t="s">
        <v>107</v>
      </c>
      <c r="C318" t="s">
        <v>111</v>
      </c>
      <c r="D318">
        <v>1</v>
      </c>
      <c r="E318">
        <v>59</v>
      </c>
      <c r="F318">
        <v>3597</v>
      </c>
      <c r="G318">
        <v>45119</v>
      </c>
      <c r="H318" t="s">
        <v>108</v>
      </c>
      <c r="I318" t="s">
        <v>631</v>
      </c>
      <c r="J318" t="s">
        <v>109</v>
      </c>
      <c r="K318">
        <v>673.59550561797755</v>
      </c>
      <c r="L318" t="s">
        <v>632</v>
      </c>
      <c r="M318" t="s">
        <v>108</v>
      </c>
      <c r="N318" t="s">
        <v>106</v>
      </c>
      <c r="O318" t="s">
        <v>225</v>
      </c>
      <c r="P318" t="str">
        <f>_xlfn.IFNA(VLOOKUP(C318,Statusy!A:B,2,0),"Do wyrzucenia")</f>
        <v>Greatstore</v>
      </c>
      <c r="Q318" t="str">
        <f t="shared" si="18"/>
        <v>Mall</v>
      </c>
      <c r="R318" t="str">
        <f t="shared" si="19"/>
        <v>Vida</v>
      </c>
    </row>
    <row r="319" spans="1:18" x14ac:dyDescent="0.25">
      <c r="A319">
        <v>561803134</v>
      </c>
      <c r="B319" t="s">
        <v>107</v>
      </c>
      <c r="C319" t="s">
        <v>111</v>
      </c>
      <c r="D319">
        <v>1</v>
      </c>
      <c r="E319">
        <v>92</v>
      </c>
      <c r="F319">
        <v>632</v>
      </c>
      <c r="G319">
        <v>45119</v>
      </c>
      <c r="H319" t="s">
        <v>108</v>
      </c>
      <c r="I319" t="s">
        <v>1720</v>
      </c>
      <c r="J319" t="s">
        <v>110</v>
      </c>
      <c r="K319">
        <v>2825.04</v>
      </c>
      <c r="L319" t="s">
        <v>1721</v>
      </c>
      <c r="M319" t="s">
        <v>108</v>
      </c>
      <c r="N319" t="s">
        <v>48</v>
      </c>
      <c r="O319" t="s">
        <v>225</v>
      </c>
      <c r="P319" t="str">
        <f>_xlfn.IFNA(VLOOKUP(C319,Statusy!A:B,2,0),"Do wyrzucenia")</f>
        <v>Greatstore</v>
      </c>
      <c r="Q319" t="str">
        <f t="shared" si="18"/>
        <v>Mall</v>
      </c>
      <c r="R319" t="str">
        <f t="shared" si="19"/>
        <v>Vida</v>
      </c>
    </row>
    <row r="320" spans="1:18" x14ac:dyDescent="0.25">
      <c r="A320">
        <v>561803093</v>
      </c>
      <c r="B320" t="s">
        <v>107</v>
      </c>
      <c r="C320" t="s">
        <v>153</v>
      </c>
      <c r="D320">
        <v>1</v>
      </c>
      <c r="E320">
        <v>0</v>
      </c>
      <c r="F320">
        <v>1962.64</v>
      </c>
      <c r="G320">
        <v>45119</v>
      </c>
      <c r="H320" t="s">
        <v>108</v>
      </c>
      <c r="I320" t="s">
        <v>1722</v>
      </c>
      <c r="J320" t="s">
        <v>109</v>
      </c>
      <c r="K320">
        <v>367.5355805243446</v>
      </c>
      <c r="L320" t="s">
        <v>1723</v>
      </c>
      <c r="M320" t="s">
        <v>108</v>
      </c>
      <c r="N320" t="s">
        <v>22</v>
      </c>
      <c r="O320" t="s">
        <v>1102</v>
      </c>
      <c r="P320" t="str">
        <f>_xlfn.IFNA(VLOOKUP(C320,Statusy!A:B,2,0),"Do wyrzucenia")</f>
        <v>Alza</v>
      </c>
      <c r="Q320" t="str">
        <f t="shared" si="18"/>
        <v>Alza</v>
      </c>
      <c r="R320" t="str">
        <f t="shared" si="19"/>
        <v>Vida</v>
      </c>
    </row>
    <row r="321" spans="1:18" x14ac:dyDescent="0.25">
      <c r="A321">
        <v>561803080</v>
      </c>
      <c r="B321" t="s">
        <v>107</v>
      </c>
      <c r="C321" t="s">
        <v>153</v>
      </c>
      <c r="D321">
        <v>1</v>
      </c>
      <c r="E321">
        <v>0</v>
      </c>
      <c r="F321">
        <v>2192.14</v>
      </c>
      <c r="G321">
        <v>45119</v>
      </c>
      <c r="H321" t="s">
        <v>108</v>
      </c>
      <c r="I321" t="s">
        <v>416</v>
      </c>
      <c r="J321" t="s">
        <v>109</v>
      </c>
      <c r="K321">
        <v>410.51310861423224</v>
      </c>
      <c r="L321" t="s">
        <v>1724</v>
      </c>
      <c r="M321" t="s">
        <v>108</v>
      </c>
      <c r="N321" t="s">
        <v>22</v>
      </c>
      <c r="O321" t="s">
        <v>1102</v>
      </c>
      <c r="P321" t="str">
        <f>_xlfn.IFNA(VLOOKUP(C321,Statusy!A:B,2,0),"Do wyrzucenia")</f>
        <v>Alza</v>
      </c>
      <c r="Q321" t="str">
        <f t="shared" si="18"/>
        <v>Alza</v>
      </c>
      <c r="R321" t="str">
        <f t="shared" si="19"/>
        <v>Vida</v>
      </c>
    </row>
    <row r="322" spans="1:18" x14ac:dyDescent="0.25">
      <c r="A322">
        <v>561802998</v>
      </c>
      <c r="B322" t="s">
        <v>107</v>
      </c>
      <c r="C322" t="s">
        <v>120</v>
      </c>
      <c r="D322">
        <v>1</v>
      </c>
      <c r="E322">
        <v>0</v>
      </c>
      <c r="F322">
        <v>889</v>
      </c>
      <c r="G322">
        <v>45119</v>
      </c>
      <c r="H322" t="s">
        <v>108</v>
      </c>
      <c r="I322" t="s">
        <v>953</v>
      </c>
      <c r="J322" t="s">
        <v>109</v>
      </c>
      <c r="K322">
        <v>166.47940074906367</v>
      </c>
      <c r="L322" t="s">
        <v>954</v>
      </c>
      <c r="M322" t="s">
        <v>108</v>
      </c>
      <c r="N322" t="s">
        <v>22</v>
      </c>
      <c r="O322" t="s">
        <v>224</v>
      </c>
      <c r="P322" t="str">
        <f>_xlfn.IFNA(VLOOKUP(C322,Statusy!A:B,2,0),"Do wyrzucenia")</f>
        <v>Shumee</v>
      </c>
      <c r="Q322" t="str">
        <f t="shared" si="18"/>
        <v>Mall</v>
      </c>
      <c r="R322" t="str">
        <f t="shared" si="19"/>
        <v>Vida</v>
      </c>
    </row>
    <row r="323" spans="1:18" x14ac:dyDescent="0.25">
      <c r="A323">
        <v>561802779</v>
      </c>
      <c r="B323" t="s">
        <v>107</v>
      </c>
      <c r="C323" t="s">
        <v>153</v>
      </c>
      <c r="D323">
        <v>1</v>
      </c>
      <c r="E323">
        <v>0</v>
      </c>
      <c r="F323">
        <v>721.66</v>
      </c>
      <c r="G323">
        <v>45119</v>
      </c>
      <c r="H323" t="s">
        <v>108</v>
      </c>
      <c r="I323" t="s">
        <v>1725</v>
      </c>
      <c r="J323" t="s">
        <v>109</v>
      </c>
      <c r="K323">
        <v>135.14232209737827</v>
      </c>
      <c r="L323" t="s">
        <v>1726</v>
      </c>
      <c r="M323" t="s">
        <v>108</v>
      </c>
      <c r="N323" t="s">
        <v>22</v>
      </c>
      <c r="O323" t="s">
        <v>1102</v>
      </c>
      <c r="P323" t="str">
        <f>_xlfn.IFNA(VLOOKUP(C323,Statusy!A:B,2,0),"Do wyrzucenia")</f>
        <v>Alza</v>
      </c>
      <c r="Q323" t="str">
        <f t="shared" si="18"/>
        <v>Alza</v>
      </c>
      <c r="R323" t="str">
        <f t="shared" si="19"/>
        <v>Vida</v>
      </c>
    </row>
    <row r="324" spans="1:18" x14ac:dyDescent="0.25">
      <c r="A324">
        <v>561802770</v>
      </c>
      <c r="B324" t="s">
        <v>107</v>
      </c>
      <c r="C324" t="s">
        <v>153</v>
      </c>
      <c r="D324">
        <v>1</v>
      </c>
      <c r="E324">
        <v>0</v>
      </c>
      <c r="F324">
        <v>274.55</v>
      </c>
      <c r="G324">
        <v>45119</v>
      </c>
      <c r="H324" t="s">
        <v>108</v>
      </c>
      <c r="I324" t="s">
        <v>1087</v>
      </c>
      <c r="J324" t="s">
        <v>109</v>
      </c>
      <c r="K324">
        <v>51.413857677902627</v>
      </c>
      <c r="L324" t="s">
        <v>1727</v>
      </c>
      <c r="M324" t="s">
        <v>108</v>
      </c>
      <c r="N324" t="s">
        <v>22</v>
      </c>
      <c r="O324" t="s">
        <v>1102</v>
      </c>
      <c r="P324" t="str">
        <f>_xlfn.IFNA(VLOOKUP(C324,Statusy!A:B,2,0),"Do wyrzucenia")</f>
        <v>Alza</v>
      </c>
      <c r="Q324" t="str">
        <f t="shared" si="18"/>
        <v>Alza</v>
      </c>
      <c r="R324" t="str">
        <f t="shared" si="19"/>
        <v>ikonka</v>
      </c>
    </row>
    <row r="325" spans="1:18" x14ac:dyDescent="0.25">
      <c r="A325">
        <v>561802713</v>
      </c>
      <c r="B325" t="s">
        <v>107</v>
      </c>
      <c r="C325" t="s">
        <v>153</v>
      </c>
      <c r="D325">
        <v>1</v>
      </c>
      <c r="E325">
        <v>0</v>
      </c>
      <c r="F325">
        <v>1325.16</v>
      </c>
      <c r="G325">
        <v>45119</v>
      </c>
      <c r="H325" t="s">
        <v>108</v>
      </c>
      <c r="I325" t="s">
        <v>1728</v>
      </c>
      <c r="J325" t="s">
        <v>109</v>
      </c>
      <c r="K325">
        <v>248.15730337078654</v>
      </c>
      <c r="L325" t="s">
        <v>1729</v>
      </c>
      <c r="M325" t="s">
        <v>108</v>
      </c>
      <c r="N325" t="s">
        <v>22</v>
      </c>
      <c r="O325" t="s">
        <v>1102</v>
      </c>
      <c r="P325" t="str">
        <f>_xlfn.IFNA(VLOOKUP(C325,Statusy!A:B,2,0),"Do wyrzucenia")</f>
        <v>Alza</v>
      </c>
      <c r="Q325" t="str">
        <f t="shared" si="18"/>
        <v>Alza</v>
      </c>
      <c r="R325" t="str">
        <f t="shared" si="19"/>
        <v>Vida</v>
      </c>
    </row>
    <row r="326" spans="1:18" x14ac:dyDescent="0.25">
      <c r="A326">
        <v>561801793</v>
      </c>
      <c r="B326" t="s">
        <v>107</v>
      </c>
      <c r="C326" t="s">
        <v>153</v>
      </c>
      <c r="D326">
        <v>1</v>
      </c>
      <c r="E326">
        <v>0</v>
      </c>
      <c r="F326">
        <v>1291.1500000000001</v>
      </c>
      <c r="G326">
        <v>45119</v>
      </c>
      <c r="H326" t="s">
        <v>108</v>
      </c>
      <c r="I326" t="s">
        <v>1730</v>
      </c>
      <c r="J326" t="s">
        <v>109</v>
      </c>
      <c r="K326">
        <v>241.78838951310865</v>
      </c>
      <c r="L326" t="s">
        <v>1731</v>
      </c>
      <c r="M326" t="s">
        <v>108</v>
      </c>
      <c r="N326" t="s">
        <v>22</v>
      </c>
      <c r="O326" t="s">
        <v>1102</v>
      </c>
      <c r="P326" t="str">
        <f>_xlfn.IFNA(VLOOKUP(C326,Statusy!A:B,2,0),"Do wyrzucenia")</f>
        <v>Alza</v>
      </c>
      <c r="Q326" t="str">
        <f t="shared" si="18"/>
        <v>Alza</v>
      </c>
      <c r="R326" t="str">
        <f t="shared" si="19"/>
        <v>Vida</v>
      </c>
    </row>
    <row r="327" spans="1:18" x14ac:dyDescent="0.25">
      <c r="A327">
        <v>561801785</v>
      </c>
      <c r="B327" t="s">
        <v>107</v>
      </c>
      <c r="C327" t="s">
        <v>153</v>
      </c>
      <c r="D327">
        <v>1</v>
      </c>
      <c r="E327">
        <v>0</v>
      </c>
      <c r="F327">
        <v>554.20000000000005</v>
      </c>
      <c r="G327">
        <v>45119</v>
      </c>
      <c r="H327" t="s">
        <v>108</v>
      </c>
      <c r="I327" t="s">
        <v>496</v>
      </c>
      <c r="J327" t="s">
        <v>109</v>
      </c>
      <c r="K327">
        <v>103.78277153558054</v>
      </c>
      <c r="L327" t="s">
        <v>1732</v>
      </c>
      <c r="M327" t="s">
        <v>108</v>
      </c>
      <c r="N327" t="s">
        <v>22</v>
      </c>
      <c r="O327" t="s">
        <v>1102</v>
      </c>
      <c r="P327" t="str">
        <f>_xlfn.IFNA(VLOOKUP(C327,Statusy!A:B,2,0),"Do wyrzucenia")</f>
        <v>Alza</v>
      </c>
      <c r="Q327" t="str">
        <f t="shared" si="18"/>
        <v>Alza</v>
      </c>
      <c r="R327" t="str">
        <f t="shared" si="19"/>
        <v>Kinghoff</v>
      </c>
    </row>
    <row r="328" spans="1:18" x14ac:dyDescent="0.25">
      <c r="A328">
        <v>561801774</v>
      </c>
      <c r="B328" t="s">
        <v>107</v>
      </c>
      <c r="C328" t="s">
        <v>113</v>
      </c>
      <c r="D328">
        <v>1</v>
      </c>
      <c r="E328">
        <v>35</v>
      </c>
      <c r="F328">
        <v>82</v>
      </c>
      <c r="G328">
        <v>45119</v>
      </c>
      <c r="H328" t="s">
        <v>108</v>
      </c>
      <c r="I328" t="s">
        <v>1733</v>
      </c>
      <c r="J328" t="s">
        <v>110</v>
      </c>
      <c r="K328">
        <v>366.53999999999996</v>
      </c>
      <c r="L328" t="s">
        <v>1734</v>
      </c>
      <c r="M328" t="s">
        <v>108</v>
      </c>
      <c r="N328" t="s">
        <v>48</v>
      </c>
      <c r="O328" t="s">
        <v>224</v>
      </c>
      <c r="P328" t="str">
        <f>_xlfn.IFNA(VLOOKUP(C328,Statusy!A:B,2,0),"Do wyrzucenia")</f>
        <v>Shumee</v>
      </c>
      <c r="Q328" t="str">
        <f t="shared" si="18"/>
        <v>Mall</v>
      </c>
      <c r="R328" t="str">
        <f t="shared" si="19"/>
        <v>Vida</v>
      </c>
    </row>
    <row r="329" spans="1:18" x14ac:dyDescent="0.25">
      <c r="A329">
        <v>561776594</v>
      </c>
      <c r="B329" t="s">
        <v>107</v>
      </c>
      <c r="C329" t="s">
        <v>111</v>
      </c>
      <c r="D329">
        <v>1</v>
      </c>
      <c r="E329">
        <v>4.7</v>
      </c>
      <c r="F329">
        <v>61.7</v>
      </c>
      <c r="G329">
        <v>45118</v>
      </c>
      <c r="H329" t="s">
        <v>108</v>
      </c>
      <c r="I329" t="s">
        <v>1736</v>
      </c>
      <c r="J329" t="s">
        <v>110</v>
      </c>
      <c r="K329">
        <v>275.79899999999998</v>
      </c>
      <c r="L329" t="s">
        <v>1737</v>
      </c>
      <c r="M329" t="s">
        <v>108</v>
      </c>
      <c r="N329" t="s">
        <v>106</v>
      </c>
      <c r="O329" t="s">
        <v>225</v>
      </c>
      <c r="P329" t="str">
        <f>_xlfn.IFNA(VLOOKUP(C329,Statusy!A:B,2,0),"Do wyrzucenia")</f>
        <v>Greatstore</v>
      </c>
      <c r="Q329" t="str">
        <f t="shared" ref="Q329:Q352" si="20">IF(P329="alza","Alza",IF(P329="Extra","Extrastore","Mall"))</f>
        <v>Mall</v>
      </c>
      <c r="R329" t="str">
        <f t="shared" ref="R329:R352" si="21">IF(AND(LEN(I329)&lt;=7,ISERROR(FIND("_",I329))),"Vida",IFERROR(LEFT(I329,FIND("_",I329)-1),"Kinghoff"))</f>
        <v>Vida</v>
      </c>
    </row>
    <row r="330" spans="1:18" x14ac:dyDescent="0.25">
      <c r="A330">
        <v>561773263</v>
      </c>
      <c r="B330" t="s">
        <v>107</v>
      </c>
      <c r="C330" t="s">
        <v>153</v>
      </c>
      <c r="D330">
        <v>1</v>
      </c>
      <c r="E330">
        <v>0</v>
      </c>
      <c r="F330">
        <v>526.14</v>
      </c>
      <c r="G330">
        <v>45118</v>
      </c>
      <c r="H330" t="s">
        <v>108</v>
      </c>
      <c r="I330" t="s">
        <v>327</v>
      </c>
      <c r="J330" t="s">
        <v>109</v>
      </c>
      <c r="K330">
        <v>98.528089887640448</v>
      </c>
      <c r="L330" t="s">
        <v>1738</v>
      </c>
      <c r="M330" t="s">
        <v>108</v>
      </c>
      <c r="N330" t="s">
        <v>22</v>
      </c>
      <c r="O330" t="s">
        <v>1102</v>
      </c>
      <c r="P330" t="str">
        <f>_xlfn.IFNA(VLOOKUP(C330,Statusy!A:B,2,0),"Do wyrzucenia")</f>
        <v>Alza</v>
      </c>
      <c r="Q330" t="str">
        <f t="shared" si="20"/>
        <v>Alza</v>
      </c>
      <c r="R330" t="str">
        <f t="shared" si="21"/>
        <v>Vida</v>
      </c>
    </row>
    <row r="331" spans="1:18" x14ac:dyDescent="0.25">
      <c r="A331">
        <v>561773049</v>
      </c>
      <c r="B331" t="s">
        <v>107</v>
      </c>
      <c r="C331" t="s">
        <v>153</v>
      </c>
      <c r="D331">
        <v>1</v>
      </c>
      <c r="E331">
        <v>0</v>
      </c>
      <c r="F331">
        <v>415.65</v>
      </c>
      <c r="G331">
        <v>45118</v>
      </c>
      <c r="H331" t="s">
        <v>108</v>
      </c>
      <c r="I331" t="s">
        <v>1739</v>
      </c>
      <c r="J331" t="s">
        <v>109</v>
      </c>
      <c r="K331">
        <v>77.837078651685388</v>
      </c>
      <c r="L331" t="s">
        <v>1740</v>
      </c>
      <c r="M331" t="s">
        <v>108</v>
      </c>
      <c r="N331" t="s">
        <v>22</v>
      </c>
      <c r="O331" t="s">
        <v>1102</v>
      </c>
      <c r="P331" t="str">
        <f>_xlfn.IFNA(VLOOKUP(C331,Statusy!A:B,2,0),"Do wyrzucenia")</f>
        <v>Alza</v>
      </c>
      <c r="Q331" t="str">
        <f t="shared" si="20"/>
        <v>Alza</v>
      </c>
      <c r="R331" t="str">
        <f t="shared" si="21"/>
        <v>Kinghoff</v>
      </c>
    </row>
    <row r="332" spans="1:18" x14ac:dyDescent="0.25">
      <c r="A332">
        <v>561773036</v>
      </c>
      <c r="B332" t="s">
        <v>107</v>
      </c>
      <c r="C332" t="s">
        <v>153</v>
      </c>
      <c r="D332">
        <v>1</v>
      </c>
      <c r="E332">
        <v>0</v>
      </c>
      <c r="F332">
        <v>364.65</v>
      </c>
      <c r="G332">
        <v>45118</v>
      </c>
      <c r="H332" t="s">
        <v>108</v>
      </c>
      <c r="I332" t="s">
        <v>1741</v>
      </c>
      <c r="J332" t="s">
        <v>109</v>
      </c>
      <c r="K332">
        <v>68.286516853932582</v>
      </c>
      <c r="L332" t="s">
        <v>1742</v>
      </c>
      <c r="M332" t="s">
        <v>108</v>
      </c>
      <c r="N332" t="s">
        <v>22</v>
      </c>
      <c r="O332" t="s">
        <v>1102</v>
      </c>
      <c r="P332" t="str">
        <f>_xlfn.IFNA(VLOOKUP(C332,Statusy!A:B,2,0),"Do wyrzucenia")</f>
        <v>Alza</v>
      </c>
      <c r="Q332" t="str">
        <f t="shared" si="20"/>
        <v>Alza</v>
      </c>
      <c r="R332" t="str">
        <f t="shared" si="21"/>
        <v>Vida</v>
      </c>
    </row>
    <row r="333" spans="1:18" x14ac:dyDescent="0.25">
      <c r="A333">
        <v>561773025</v>
      </c>
      <c r="B333" t="s">
        <v>107</v>
      </c>
      <c r="C333" t="s">
        <v>113</v>
      </c>
      <c r="D333">
        <v>1</v>
      </c>
      <c r="E333">
        <v>0</v>
      </c>
      <c r="F333">
        <v>35</v>
      </c>
      <c r="G333">
        <v>45118</v>
      </c>
      <c r="H333" t="s">
        <v>108</v>
      </c>
      <c r="I333" t="s">
        <v>1743</v>
      </c>
      <c r="J333" t="s">
        <v>110</v>
      </c>
      <c r="K333">
        <v>156.44999999999999</v>
      </c>
      <c r="L333" t="s">
        <v>1744</v>
      </c>
      <c r="M333" t="s">
        <v>108</v>
      </c>
      <c r="N333" t="s">
        <v>106</v>
      </c>
      <c r="O333" t="s">
        <v>224</v>
      </c>
      <c r="P333" t="str">
        <f>_xlfn.IFNA(VLOOKUP(C333,Statusy!A:B,2,0),"Do wyrzucenia")</f>
        <v>Shumee</v>
      </c>
      <c r="Q333" t="str">
        <f t="shared" si="20"/>
        <v>Mall</v>
      </c>
      <c r="R333" t="str">
        <f t="shared" si="21"/>
        <v>Kinghoff</v>
      </c>
    </row>
    <row r="334" spans="1:18" x14ac:dyDescent="0.25">
      <c r="A334">
        <v>561772818</v>
      </c>
      <c r="B334" t="s">
        <v>107</v>
      </c>
      <c r="C334" t="s">
        <v>153</v>
      </c>
      <c r="D334">
        <v>1</v>
      </c>
      <c r="E334">
        <v>0</v>
      </c>
      <c r="F334">
        <v>1517.26</v>
      </c>
      <c r="G334">
        <v>45118</v>
      </c>
      <c r="H334" t="s">
        <v>108</v>
      </c>
      <c r="I334" t="s">
        <v>1745</v>
      </c>
      <c r="J334" t="s">
        <v>109</v>
      </c>
      <c r="K334">
        <v>284.13108614232209</v>
      </c>
      <c r="L334" t="s">
        <v>1746</v>
      </c>
      <c r="M334" t="s">
        <v>108</v>
      </c>
      <c r="N334" t="s">
        <v>22</v>
      </c>
      <c r="O334" t="s">
        <v>1102</v>
      </c>
      <c r="P334" t="str">
        <f>_xlfn.IFNA(VLOOKUP(C334,Statusy!A:B,2,0),"Do wyrzucenia")</f>
        <v>Alza</v>
      </c>
      <c r="Q334" t="str">
        <f t="shared" si="20"/>
        <v>Alza</v>
      </c>
      <c r="R334" t="str">
        <f t="shared" si="21"/>
        <v>ikonka</v>
      </c>
    </row>
    <row r="335" spans="1:18" x14ac:dyDescent="0.25">
      <c r="A335">
        <v>561772817</v>
      </c>
      <c r="B335" t="s">
        <v>107</v>
      </c>
      <c r="C335" t="s">
        <v>153</v>
      </c>
      <c r="D335">
        <v>1</v>
      </c>
      <c r="E335">
        <v>0</v>
      </c>
      <c r="F335">
        <v>313.64</v>
      </c>
      <c r="G335">
        <v>45118</v>
      </c>
      <c r="H335" t="s">
        <v>108</v>
      </c>
      <c r="I335" t="s">
        <v>347</v>
      </c>
      <c r="J335" t="s">
        <v>109</v>
      </c>
      <c r="K335">
        <v>58.734082397003746</v>
      </c>
      <c r="L335" t="s">
        <v>1747</v>
      </c>
      <c r="M335" t="s">
        <v>108</v>
      </c>
      <c r="N335" t="s">
        <v>22</v>
      </c>
      <c r="O335" t="s">
        <v>1102</v>
      </c>
      <c r="P335" t="str">
        <f>_xlfn.IFNA(VLOOKUP(C335,Statusy!A:B,2,0),"Do wyrzucenia")</f>
        <v>Alza</v>
      </c>
      <c r="Q335" t="str">
        <f t="shared" si="20"/>
        <v>Alza</v>
      </c>
      <c r="R335" t="str">
        <f t="shared" si="21"/>
        <v>Vida</v>
      </c>
    </row>
    <row r="336" spans="1:18" x14ac:dyDescent="0.25">
      <c r="A336">
        <v>561761379</v>
      </c>
      <c r="B336" t="s">
        <v>107</v>
      </c>
      <c r="C336" t="s">
        <v>111</v>
      </c>
      <c r="D336">
        <v>1</v>
      </c>
      <c r="E336">
        <v>129</v>
      </c>
      <c r="F336">
        <v>1440</v>
      </c>
      <c r="G336">
        <v>45118</v>
      </c>
      <c r="H336" t="s">
        <v>108</v>
      </c>
      <c r="I336" t="s">
        <v>1750</v>
      </c>
      <c r="J336" t="s">
        <v>109</v>
      </c>
      <c r="K336">
        <v>269.66292134831463</v>
      </c>
      <c r="L336" t="s">
        <v>1751</v>
      </c>
      <c r="M336" t="s">
        <v>108</v>
      </c>
      <c r="N336" t="s">
        <v>22</v>
      </c>
      <c r="O336" t="s">
        <v>225</v>
      </c>
      <c r="P336" t="str">
        <f>_xlfn.IFNA(VLOOKUP(C336,Statusy!A:B,2,0),"Do wyrzucenia")</f>
        <v>Greatstore</v>
      </c>
      <c r="Q336" t="str">
        <f t="shared" si="20"/>
        <v>Mall</v>
      </c>
      <c r="R336" t="str">
        <f t="shared" si="21"/>
        <v>Vida</v>
      </c>
    </row>
    <row r="337" spans="1:18" x14ac:dyDescent="0.25">
      <c r="A337">
        <v>561760893</v>
      </c>
      <c r="B337" t="s">
        <v>107</v>
      </c>
      <c r="C337" t="s">
        <v>111</v>
      </c>
      <c r="D337">
        <v>1</v>
      </c>
      <c r="E337">
        <v>10</v>
      </c>
      <c r="F337">
        <v>47</v>
      </c>
      <c r="G337">
        <v>45118</v>
      </c>
      <c r="H337" t="s">
        <v>108</v>
      </c>
      <c r="I337" t="s">
        <v>1752</v>
      </c>
      <c r="J337" t="s">
        <v>110</v>
      </c>
      <c r="K337">
        <v>210.08999999999997</v>
      </c>
      <c r="L337" t="s">
        <v>1753</v>
      </c>
      <c r="M337" t="s">
        <v>108</v>
      </c>
      <c r="N337" t="s">
        <v>48</v>
      </c>
      <c r="O337" t="s">
        <v>225</v>
      </c>
      <c r="P337" t="str">
        <f>_xlfn.IFNA(VLOOKUP(C337,Statusy!A:B,2,0),"Do wyrzucenia")</f>
        <v>Greatstore</v>
      </c>
      <c r="Q337" t="str">
        <f t="shared" si="20"/>
        <v>Mall</v>
      </c>
      <c r="R337" t="str">
        <f t="shared" si="21"/>
        <v>Vida</v>
      </c>
    </row>
    <row r="338" spans="1:18" x14ac:dyDescent="0.25">
      <c r="A338">
        <v>561760879</v>
      </c>
      <c r="B338" t="s">
        <v>107</v>
      </c>
      <c r="C338" t="s">
        <v>118</v>
      </c>
      <c r="D338">
        <v>1</v>
      </c>
      <c r="E338">
        <v>129</v>
      </c>
      <c r="F338">
        <v>1226</v>
      </c>
      <c r="G338">
        <v>45118</v>
      </c>
      <c r="H338" t="s">
        <v>108</v>
      </c>
      <c r="I338" t="s">
        <v>1754</v>
      </c>
      <c r="J338" t="s">
        <v>109</v>
      </c>
      <c r="K338">
        <v>229.58801498127343</v>
      </c>
      <c r="L338" t="s">
        <v>1755</v>
      </c>
      <c r="M338" t="s">
        <v>108</v>
      </c>
      <c r="N338" t="s">
        <v>22</v>
      </c>
      <c r="O338" t="s">
        <v>225</v>
      </c>
      <c r="P338" t="str">
        <f>_xlfn.IFNA(VLOOKUP(C338,Statusy!A:B,2,0),"Do wyrzucenia")</f>
        <v>Greatstore</v>
      </c>
      <c r="Q338" t="str">
        <f t="shared" si="20"/>
        <v>Mall</v>
      </c>
      <c r="R338" t="str">
        <f t="shared" si="21"/>
        <v>Vida</v>
      </c>
    </row>
    <row r="339" spans="1:18" x14ac:dyDescent="0.25">
      <c r="A339">
        <v>561757852</v>
      </c>
      <c r="B339" t="s">
        <v>107</v>
      </c>
      <c r="C339" t="s">
        <v>153</v>
      </c>
      <c r="D339">
        <v>1</v>
      </c>
      <c r="E339">
        <v>0</v>
      </c>
      <c r="F339">
        <v>381.65</v>
      </c>
      <c r="G339">
        <v>45118</v>
      </c>
      <c r="H339" t="s">
        <v>108</v>
      </c>
      <c r="I339" t="s">
        <v>311</v>
      </c>
      <c r="J339" t="s">
        <v>109</v>
      </c>
      <c r="K339">
        <v>71.470037453183522</v>
      </c>
      <c r="L339" t="s">
        <v>1756</v>
      </c>
      <c r="M339" t="s">
        <v>108</v>
      </c>
      <c r="N339" t="s">
        <v>22</v>
      </c>
      <c r="O339" t="s">
        <v>1102</v>
      </c>
      <c r="P339" t="str">
        <f>_xlfn.IFNA(VLOOKUP(C339,Statusy!A:B,2,0),"Do wyrzucenia")</f>
        <v>Alza</v>
      </c>
      <c r="Q339" t="str">
        <f t="shared" si="20"/>
        <v>Alza</v>
      </c>
      <c r="R339" t="str">
        <f t="shared" si="21"/>
        <v>Vida</v>
      </c>
    </row>
    <row r="340" spans="1:18" x14ac:dyDescent="0.25">
      <c r="A340">
        <v>561757814</v>
      </c>
      <c r="B340" t="s">
        <v>107</v>
      </c>
      <c r="C340" t="s">
        <v>153</v>
      </c>
      <c r="D340">
        <v>1</v>
      </c>
      <c r="E340">
        <v>0</v>
      </c>
      <c r="F340">
        <v>1563.15</v>
      </c>
      <c r="G340">
        <v>45118</v>
      </c>
      <c r="H340" t="s">
        <v>108</v>
      </c>
      <c r="I340" t="s">
        <v>1757</v>
      </c>
      <c r="J340" t="s">
        <v>109</v>
      </c>
      <c r="K340">
        <v>292.72471910112364</v>
      </c>
      <c r="L340" t="s">
        <v>1758</v>
      </c>
      <c r="M340" t="s">
        <v>108</v>
      </c>
      <c r="N340" t="s">
        <v>22</v>
      </c>
      <c r="O340" t="s">
        <v>1102</v>
      </c>
      <c r="P340" t="str">
        <f>_xlfn.IFNA(VLOOKUP(C340,Statusy!A:B,2,0),"Do wyrzucenia")</f>
        <v>Alza</v>
      </c>
      <c r="Q340" t="str">
        <f t="shared" si="20"/>
        <v>Alza</v>
      </c>
      <c r="R340" t="str">
        <f t="shared" si="21"/>
        <v>Vida</v>
      </c>
    </row>
    <row r="341" spans="1:18" x14ac:dyDescent="0.25">
      <c r="A341">
        <v>561757801</v>
      </c>
      <c r="B341" t="s">
        <v>107</v>
      </c>
      <c r="C341" t="s">
        <v>153</v>
      </c>
      <c r="D341">
        <v>1</v>
      </c>
      <c r="E341">
        <v>0</v>
      </c>
      <c r="F341">
        <v>577.15</v>
      </c>
      <c r="G341">
        <v>45118</v>
      </c>
      <c r="H341" t="s">
        <v>108</v>
      </c>
      <c r="I341" t="s">
        <v>1759</v>
      </c>
      <c r="J341" t="s">
        <v>109</v>
      </c>
      <c r="K341">
        <v>108.0805243445693</v>
      </c>
      <c r="L341" t="s">
        <v>1760</v>
      </c>
      <c r="M341" t="s">
        <v>108</v>
      </c>
      <c r="N341" t="s">
        <v>22</v>
      </c>
      <c r="O341" t="s">
        <v>1102</v>
      </c>
      <c r="P341" t="str">
        <f>_xlfn.IFNA(VLOOKUP(C341,Statusy!A:B,2,0),"Do wyrzucenia")</f>
        <v>Alza</v>
      </c>
      <c r="Q341" t="str">
        <f t="shared" si="20"/>
        <v>Alza</v>
      </c>
      <c r="R341" t="str">
        <f t="shared" si="21"/>
        <v>Vida</v>
      </c>
    </row>
    <row r="342" spans="1:18" x14ac:dyDescent="0.25">
      <c r="A342">
        <v>561757707</v>
      </c>
      <c r="B342" t="s">
        <v>107</v>
      </c>
      <c r="C342" t="s">
        <v>153</v>
      </c>
      <c r="D342">
        <v>1</v>
      </c>
      <c r="E342">
        <v>0</v>
      </c>
      <c r="F342">
        <v>496.4</v>
      </c>
      <c r="G342">
        <v>45118</v>
      </c>
      <c r="H342" t="s">
        <v>108</v>
      </c>
      <c r="I342" t="s">
        <v>1761</v>
      </c>
      <c r="J342" t="s">
        <v>109</v>
      </c>
      <c r="K342">
        <v>92.958801498127343</v>
      </c>
      <c r="L342" t="s">
        <v>1762</v>
      </c>
      <c r="M342" t="s">
        <v>108</v>
      </c>
      <c r="N342" t="s">
        <v>22</v>
      </c>
      <c r="O342" t="s">
        <v>1102</v>
      </c>
      <c r="P342" t="str">
        <f>_xlfn.IFNA(VLOOKUP(C342,Statusy!A:B,2,0),"Do wyrzucenia")</f>
        <v>Alza</v>
      </c>
      <c r="Q342" t="str">
        <f t="shared" si="20"/>
        <v>Alza</v>
      </c>
      <c r="R342" t="str">
        <f t="shared" si="21"/>
        <v>Kinghoff</v>
      </c>
    </row>
    <row r="343" spans="1:18" x14ac:dyDescent="0.25">
      <c r="A343">
        <v>561757699</v>
      </c>
      <c r="B343" t="s">
        <v>107</v>
      </c>
      <c r="C343" t="s">
        <v>190</v>
      </c>
      <c r="D343">
        <v>0</v>
      </c>
      <c r="E343">
        <v>0</v>
      </c>
      <c r="F343">
        <v>8320.65</v>
      </c>
      <c r="G343">
        <v>45118</v>
      </c>
      <c r="H343" t="s">
        <v>108</v>
      </c>
      <c r="I343" t="s">
        <v>1763</v>
      </c>
      <c r="J343" t="s">
        <v>109</v>
      </c>
      <c r="K343">
        <v>1558.1741573033707</v>
      </c>
      <c r="L343" t="s">
        <v>1764</v>
      </c>
      <c r="M343" t="s">
        <v>108</v>
      </c>
      <c r="N343" t="s">
        <v>252</v>
      </c>
      <c r="O343" t="s">
        <v>1102</v>
      </c>
      <c r="P343" t="str">
        <f>_xlfn.IFNA(VLOOKUP(C343,Statusy!A:B,2,0),"Do wyrzucenia")</f>
        <v>Alza</v>
      </c>
      <c r="Q343" t="str">
        <f t="shared" si="20"/>
        <v>Alza</v>
      </c>
      <c r="R343" t="str">
        <f t="shared" si="21"/>
        <v>beliani</v>
      </c>
    </row>
    <row r="344" spans="1:18" x14ac:dyDescent="0.25">
      <c r="A344">
        <v>561757679</v>
      </c>
      <c r="B344" t="s">
        <v>107</v>
      </c>
      <c r="C344" t="s">
        <v>153</v>
      </c>
      <c r="D344">
        <v>1</v>
      </c>
      <c r="E344">
        <v>0</v>
      </c>
      <c r="F344">
        <v>4104.6499999999996</v>
      </c>
      <c r="G344">
        <v>45118</v>
      </c>
      <c r="H344" t="s">
        <v>108</v>
      </c>
      <c r="I344" t="s">
        <v>1765</v>
      </c>
      <c r="J344" t="s">
        <v>109</v>
      </c>
      <c r="K344">
        <v>768.66104868913851</v>
      </c>
      <c r="L344" t="s">
        <v>1766</v>
      </c>
      <c r="M344" t="s">
        <v>108</v>
      </c>
      <c r="N344" t="s">
        <v>22</v>
      </c>
      <c r="O344" t="s">
        <v>1102</v>
      </c>
      <c r="P344" t="str">
        <f>_xlfn.IFNA(VLOOKUP(C344,Statusy!A:B,2,0),"Do wyrzucenia")</f>
        <v>Alza</v>
      </c>
      <c r="Q344" t="str">
        <f t="shared" si="20"/>
        <v>Alza</v>
      </c>
      <c r="R344" t="str">
        <f t="shared" si="21"/>
        <v>Vida</v>
      </c>
    </row>
    <row r="345" spans="1:18" x14ac:dyDescent="0.25">
      <c r="A345">
        <v>561757674</v>
      </c>
      <c r="B345" t="s">
        <v>107</v>
      </c>
      <c r="C345" t="s">
        <v>153</v>
      </c>
      <c r="D345">
        <v>1</v>
      </c>
      <c r="E345">
        <v>0</v>
      </c>
      <c r="F345">
        <v>679.15</v>
      </c>
      <c r="G345">
        <v>45118</v>
      </c>
      <c r="H345" t="s">
        <v>108</v>
      </c>
      <c r="I345" t="s">
        <v>1767</v>
      </c>
      <c r="J345" t="s">
        <v>109</v>
      </c>
      <c r="K345">
        <v>127.18164794007491</v>
      </c>
      <c r="L345" t="s">
        <v>1768</v>
      </c>
      <c r="M345" t="s">
        <v>108</v>
      </c>
      <c r="N345" t="s">
        <v>48</v>
      </c>
      <c r="O345" t="s">
        <v>1102</v>
      </c>
      <c r="P345" t="str">
        <f>_xlfn.IFNA(VLOOKUP(C345,Statusy!A:B,2,0),"Do wyrzucenia")</f>
        <v>Alza</v>
      </c>
      <c r="Q345" t="str">
        <f t="shared" si="20"/>
        <v>Alza</v>
      </c>
      <c r="R345" t="str">
        <f t="shared" si="21"/>
        <v>Vida</v>
      </c>
    </row>
    <row r="346" spans="1:18" x14ac:dyDescent="0.25">
      <c r="A346">
        <v>561757672</v>
      </c>
      <c r="B346" t="s">
        <v>107</v>
      </c>
      <c r="C346" t="s">
        <v>153</v>
      </c>
      <c r="D346">
        <v>1</v>
      </c>
      <c r="E346">
        <v>0</v>
      </c>
      <c r="F346">
        <v>1614.15</v>
      </c>
      <c r="G346">
        <v>45118</v>
      </c>
      <c r="H346" t="s">
        <v>108</v>
      </c>
      <c r="I346" t="s">
        <v>280</v>
      </c>
      <c r="J346" t="s">
        <v>109</v>
      </c>
      <c r="K346">
        <v>302.27528089887642</v>
      </c>
      <c r="L346" t="s">
        <v>1769</v>
      </c>
      <c r="M346" t="s">
        <v>108</v>
      </c>
      <c r="N346" t="s">
        <v>22</v>
      </c>
      <c r="O346" t="s">
        <v>1102</v>
      </c>
      <c r="P346" t="str">
        <f>_xlfn.IFNA(VLOOKUP(C346,Statusy!A:B,2,0),"Do wyrzucenia")</f>
        <v>Alza</v>
      </c>
      <c r="Q346" t="str">
        <f t="shared" si="20"/>
        <v>Alza</v>
      </c>
      <c r="R346" t="str">
        <f t="shared" si="21"/>
        <v>Vida</v>
      </c>
    </row>
    <row r="347" spans="1:18" x14ac:dyDescent="0.25">
      <c r="A347">
        <v>561757671</v>
      </c>
      <c r="B347" t="s">
        <v>107</v>
      </c>
      <c r="C347" t="s">
        <v>153</v>
      </c>
      <c r="D347">
        <v>1</v>
      </c>
      <c r="E347">
        <v>0</v>
      </c>
      <c r="F347">
        <v>857.65</v>
      </c>
      <c r="G347">
        <v>45118</v>
      </c>
      <c r="H347" t="s">
        <v>108</v>
      </c>
      <c r="I347" t="s">
        <v>694</v>
      </c>
      <c r="J347" t="s">
        <v>109</v>
      </c>
      <c r="K347">
        <v>160.60861423220973</v>
      </c>
      <c r="L347" t="s">
        <v>1770</v>
      </c>
      <c r="M347" t="s">
        <v>108</v>
      </c>
      <c r="N347" t="s">
        <v>22</v>
      </c>
      <c r="O347" t="s">
        <v>1102</v>
      </c>
      <c r="P347" t="str">
        <f>_xlfn.IFNA(VLOOKUP(C347,Statusy!A:B,2,0),"Do wyrzucenia")</f>
        <v>Alza</v>
      </c>
      <c r="Q347" t="str">
        <f t="shared" si="20"/>
        <v>Alza</v>
      </c>
      <c r="R347" t="str">
        <f t="shared" si="21"/>
        <v>Vida</v>
      </c>
    </row>
    <row r="348" spans="1:18" x14ac:dyDescent="0.25">
      <c r="A348">
        <v>561744710</v>
      </c>
      <c r="B348" t="s">
        <v>107</v>
      </c>
      <c r="C348" t="s">
        <v>111</v>
      </c>
      <c r="D348">
        <v>1</v>
      </c>
      <c r="E348">
        <v>360</v>
      </c>
      <c r="F348">
        <v>1030</v>
      </c>
      <c r="G348">
        <v>45118</v>
      </c>
      <c r="H348" t="s">
        <v>108</v>
      </c>
      <c r="I348" t="s">
        <v>1771</v>
      </c>
      <c r="J348" t="s">
        <v>109</v>
      </c>
      <c r="K348">
        <v>192.88389513108615</v>
      </c>
      <c r="L348" t="s">
        <v>1772</v>
      </c>
      <c r="M348" t="s">
        <v>108</v>
      </c>
      <c r="N348" t="s">
        <v>22</v>
      </c>
      <c r="O348" t="s">
        <v>225</v>
      </c>
      <c r="P348" t="str">
        <f>_xlfn.IFNA(VLOOKUP(C348,Statusy!A:B,2,0),"Do wyrzucenia")</f>
        <v>Greatstore</v>
      </c>
      <c r="Q348" t="str">
        <f t="shared" si="20"/>
        <v>Mall</v>
      </c>
      <c r="R348" t="str">
        <f t="shared" si="21"/>
        <v>Vida</v>
      </c>
    </row>
    <row r="349" spans="1:18" x14ac:dyDescent="0.25">
      <c r="A349">
        <v>561742043</v>
      </c>
      <c r="B349" t="s">
        <v>107</v>
      </c>
      <c r="C349" t="s">
        <v>153</v>
      </c>
      <c r="D349">
        <v>1</v>
      </c>
      <c r="E349">
        <v>0</v>
      </c>
      <c r="F349">
        <v>789.65</v>
      </c>
      <c r="G349">
        <v>45118</v>
      </c>
      <c r="H349" t="s">
        <v>108</v>
      </c>
      <c r="I349" t="s">
        <v>484</v>
      </c>
      <c r="J349" t="s">
        <v>109</v>
      </c>
      <c r="K349">
        <v>147.874531835206</v>
      </c>
      <c r="L349" t="s">
        <v>1773</v>
      </c>
      <c r="M349" t="s">
        <v>108</v>
      </c>
      <c r="N349" t="s">
        <v>22</v>
      </c>
      <c r="O349" t="s">
        <v>1102</v>
      </c>
      <c r="P349" t="str">
        <f>_xlfn.IFNA(VLOOKUP(C349,Statusy!A:B,2,0),"Do wyrzucenia")</f>
        <v>Alza</v>
      </c>
      <c r="Q349" t="str">
        <f t="shared" si="20"/>
        <v>Alza</v>
      </c>
      <c r="R349" t="str">
        <f t="shared" si="21"/>
        <v>Vida</v>
      </c>
    </row>
    <row r="350" spans="1:18" x14ac:dyDescent="0.25">
      <c r="A350">
        <v>561742012</v>
      </c>
      <c r="B350" t="s">
        <v>107</v>
      </c>
      <c r="C350" t="s">
        <v>190</v>
      </c>
      <c r="D350">
        <v>0</v>
      </c>
      <c r="E350">
        <v>0</v>
      </c>
      <c r="F350">
        <v>40904.57</v>
      </c>
      <c r="G350">
        <v>45118</v>
      </c>
      <c r="H350" t="s">
        <v>108</v>
      </c>
      <c r="I350" t="s">
        <v>1774</v>
      </c>
      <c r="J350" t="s">
        <v>109</v>
      </c>
      <c r="K350">
        <v>7660.031835205993</v>
      </c>
      <c r="L350" t="s">
        <v>1775</v>
      </c>
      <c r="M350" t="s">
        <v>108</v>
      </c>
      <c r="N350" t="s">
        <v>252</v>
      </c>
      <c r="O350" t="s">
        <v>1102</v>
      </c>
      <c r="P350" t="str">
        <f>_xlfn.IFNA(VLOOKUP(C350,Statusy!A:B,2,0),"Do wyrzucenia")</f>
        <v>Alza</v>
      </c>
      <c r="Q350" t="str">
        <f t="shared" si="20"/>
        <v>Alza</v>
      </c>
      <c r="R350" t="str">
        <f t="shared" si="21"/>
        <v>Vida</v>
      </c>
    </row>
    <row r="351" spans="1:18" x14ac:dyDescent="0.25">
      <c r="A351">
        <v>561741985</v>
      </c>
      <c r="B351" t="s">
        <v>107</v>
      </c>
      <c r="C351" t="s">
        <v>153</v>
      </c>
      <c r="D351">
        <v>1</v>
      </c>
      <c r="E351">
        <v>0</v>
      </c>
      <c r="F351">
        <v>1418.65</v>
      </c>
      <c r="G351">
        <v>45118</v>
      </c>
      <c r="H351" t="s">
        <v>108</v>
      </c>
      <c r="I351" t="s">
        <v>1776</v>
      </c>
      <c r="J351" t="s">
        <v>109</v>
      </c>
      <c r="K351">
        <v>265.66479400749068</v>
      </c>
      <c r="L351" t="s">
        <v>1777</v>
      </c>
      <c r="M351" t="s">
        <v>108</v>
      </c>
      <c r="N351" t="s">
        <v>22</v>
      </c>
      <c r="O351" t="s">
        <v>1102</v>
      </c>
      <c r="P351" t="str">
        <f>_xlfn.IFNA(VLOOKUP(C351,Statusy!A:B,2,0),"Do wyrzucenia")</f>
        <v>Alza</v>
      </c>
      <c r="Q351" t="str">
        <f t="shared" si="20"/>
        <v>Alza</v>
      </c>
      <c r="R351" t="str">
        <f t="shared" si="21"/>
        <v>Vida</v>
      </c>
    </row>
    <row r="352" spans="1:18" x14ac:dyDescent="0.25">
      <c r="A352">
        <v>561741982</v>
      </c>
      <c r="B352" t="s">
        <v>107</v>
      </c>
      <c r="C352" t="s">
        <v>153</v>
      </c>
      <c r="D352">
        <v>1</v>
      </c>
      <c r="E352">
        <v>0</v>
      </c>
      <c r="F352">
        <v>1563.15</v>
      </c>
      <c r="G352">
        <v>45118</v>
      </c>
      <c r="H352" t="s">
        <v>108</v>
      </c>
      <c r="I352" t="s">
        <v>560</v>
      </c>
      <c r="J352" t="s">
        <v>109</v>
      </c>
      <c r="K352">
        <v>292.72471910112364</v>
      </c>
      <c r="L352" t="s">
        <v>1778</v>
      </c>
      <c r="M352" t="s">
        <v>108</v>
      </c>
      <c r="N352" t="s">
        <v>22</v>
      </c>
      <c r="O352" t="s">
        <v>1102</v>
      </c>
      <c r="P352" t="str">
        <f>_xlfn.IFNA(VLOOKUP(C352,Statusy!A:B,2,0),"Do wyrzucenia")</f>
        <v>Alza</v>
      </c>
      <c r="Q352" t="str">
        <f t="shared" si="20"/>
        <v>Alza</v>
      </c>
      <c r="R352" t="str">
        <f t="shared" si="21"/>
        <v>Vida</v>
      </c>
    </row>
    <row r="353" spans="1:18" x14ac:dyDescent="0.25">
      <c r="A353">
        <v>561729928</v>
      </c>
      <c r="B353" t="s">
        <v>107</v>
      </c>
      <c r="C353" t="s">
        <v>118</v>
      </c>
      <c r="D353">
        <v>1</v>
      </c>
      <c r="E353">
        <v>19</v>
      </c>
      <c r="F353">
        <v>100</v>
      </c>
      <c r="G353">
        <v>45118</v>
      </c>
      <c r="H353" t="s">
        <v>108</v>
      </c>
      <c r="I353" t="s">
        <v>1779</v>
      </c>
      <c r="J353" t="s">
        <v>110</v>
      </c>
      <c r="K353">
        <v>447</v>
      </c>
      <c r="L353" t="s">
        <v>1780</v>
      </c>
      <c r="M353" t="s">
        <v>108</v>
      </c>
      <c r="N353" t="s">
        <v>49</v>
      </c>
      <c r="O353" t="s">
        <v>225</v>
      </c>
      <c r="P353" t="str">
        <f>_xlfn.IFNA(VLOOKUP(C353,Statusy!A:B,2,0),"Do wyrzucenia")</f>
        <v>Greatstore</v>
      </c>
      <c r="Q353" t="str">
        <f t="shared" ref="Q353:Q388" si="22">IF(P353="alza","Alza",IF(P353="Extra","Extrastore","Mall"))</f>
        <v>Mall</v>
      </c>
      <c r="R353" t="str">
        <f t="shared" ref="R353:R388" si="23">IF(AND(LEN(I353)&lt;=7,ISERROR(FIND("_",I353))),"Vida",IFERROR(LEFT(I353,FIND("_",I353)-1),"Kinghoff"))</f>
        <v>Vida</v>
      </c>
    </row>
    <row r="354" spans="1:18" x14ac:dyDescent="0.25">
      <c r="A354">
        <v>561729816</v>
      </c>
      <c r="B354" t="s">
        <v>107</v>
      </c>
      <c r="C354" t="s">
        <v>111</v>
      </c>
      <c r="D354">
        <v>1</v>
      </c>
      <c r="E354">
        <v>6</v>
      </c>
      <c r="F354">
        <v>23</v>
      </c>
      <c r="G354">
        <v>45118</v>
      </c>
      <c r="H354" t="s">
        <v>108</v>
      </c>
      <c r="I354" t="s">
        <v>1781</v>
      </c>
      <c r="J354" t="s">
        <v>110</v>
      </c>
      <c r="K354">
        <v>102.80999999999999</v>
      </c>
      <c r="L354" t="s">
        <v>1782</v>
      </c>
      <c r="M354" t="s">
        <v>108</v>
      </c>
      <c r="N354" t="s">
        <v>49</v>
      </c>
      <c r="O354" t="s">
        <v>225</v>
      </c>
      <c r="P354" t="str">
        <f>_xlfn.IFNA(VLOOKUP(C354,Statusy!A:B,2,0),"Do wyrzucenia")</f>
        <v>Greatstore</v>
      </c>
      <c r="Q354" t="str">
        <f t="shared" si="22"/>
        <v>Mall</v>
      </c>
      <c r="R354" t="str">
        <f t="shared" si="23"/>
        <v>CH</v>
      </c>
    </row>
    <row r="355" spans="1:18" x14ac:dyDescent="0.25">
      <c r="A355">
        <v>561727008</v>
      </c>
      <c r="B355" t="s">
        <v>107</v>
      </c>
      <c r="C355" t="s">
        <v>153</v>
      </c>
      <c r="D355">
        <v>1</v>
      </c>
      <c r="E355">
        <v>0</v>
      </c>
      <c r="F355">
        <v>724.2</v>
      </c>
      <c r="G355">
        <v>45118</v>
      </c>
      <c r="H355" t="s">
        <v>108</v>
      </c>
      <c r="I355" t="s">
        <v>1783</v>
      </c>
      <c r="J355" t="s">
        <v>109</v>
      </c>
      <c r="K355">
        <v>135.61797752808991</v>
      </c>
      <c r="L355" t="s">
        <v>1784</v>
      </c>
      <c r="M355" t="s">
        <v>108</v>
      </c>
      <c r="N355" t="s">
        <v>22</v>
      </c>
      <c r="O355" t="s">
        <v>1102</v>
      </c>
      <c r="P355" t="str">
        <f>_xlfn.IFNA(VLOOKUP(C355,Statusy!A:B,2,0),"Do wyrzucenia")</f>
        <v>Alza</v>
      </c>
      <c r="Q355" t="str">
        <f t="shared" si="22"/>
        <v>Alza</v>
      </c>
      <c r="R355" t="str">
        <f t="shared" si="23"/>
        <v>ikonka</v>
      </c>
    </row>
    <row r="356" spans="1:18" x14ac:dyDescent="0.25">
      <c r="A356">
        <v>561727005</v>
      </c>
      <c r="B356" t="s">
        <v>107</v>
      </c>
      <c r="C356" t="s">
        <v>153</v>
      </c>
      <c r="D356">
        <v>1</v>
      </c>
      <c r="E356">
        <v>0</v>
      </c>
      <c r="F356">
        <v>2914.65</v>
      </c>
      <c r="G356">
        <v>45118</v>
      </c>
      <c r="H356" t="s">
        <v>108</v>
      </c>
      <c r="I356" t="s">
        <v>1785</v>
      </c>
      <c r="J356" t="s">
        <v>109</v>
      </c>
      <c r="K356">
        <v>545.81460674157313</v>
      </c>
      <c r="L356" t="s">
        <v>1786</v>
      </c>
      <c r="M356" t="s">
        <v>108</v>
      </c>
      <c r="N356" t="s">
        <v>22</v>
      </c>
      <c r="O356" t="s">
        <v>1102</v>
      </c>
      <c r="P356" t="str">
        <f>_xlfn.IFNA(VLOOKUP(C356,Statusy!A:B,2,0),"Do wyrzucenia")</f>
        <v>Alza</v>
      </c>
      <c r="Q356" t="str">
        <f t="shared" si="22"/>
        <v>Alza</v>
      </c>
      <c r="R356" t="str">
        <f t="shared" si="23"/>
        <v>Vida</v>
      </c>
    </row>
    <row r="357" spans="1:18" x14ac:dyDescent="0.25">
      <c r="A357">
        <v>561727003</v>
      </c>
      <c r="B357" t="s">
        <v>107</v>
      </c>
      <c r="C357" t="s">
        <v>120</v>
      </c>
      <c r="D357">
        <v>1</v>
      </c>
      <c r="E357">
        <v>20</v>
      </c>
      <c r="F357">
        <v>79</v>
      </c>
      <c r="G357">
        <v>45118</v>
      </c>
      <c r="H357" t="s">
        <v>108</v>
      </c>
      <c r="I357" t="s">
        <v>1787</v>
      </c>
      <c r="J357" t="s">
        <v>110</v>
      </c>
      <c r="K357">
        <v>353.13</v>
      </c>
      <c r="L357" t="s">
        <v>1788</v>
      </c>
      <c r="M357" t="s">
        <v>108</v>
      </c>
      <c r="N357" t="s">
        <v>49</v>
      </c>
      <c r="O357" t="s">
        <v>224</v>
      </c>
      <c r="P357" t="str">
        <f>_xlfn.IFNA(VLOOKUP(C357,Statusy!A:B,2,0),"Do wyrzucenia")</f>
        <v>Shumee</v>
      </c>
      <c r="Q357" t="str">
        <f t="shared" si="22"/>
        <v>Mall</v>
      </c>
      <c r="R357" t="str">
        <f t="shared" si="23"/>
        <v>Vida</v>
      </c>
    </row>
    <row r="358" spans="1:18" x14ac:dyDescent="0.25">
      <c r="A358">
        <v>561726980</v>
      </c>
      <c r="B358" t="s">
        <v>107</v>
      </c>
      <c r="C358" t="s">
        <v>153</v>
      </c>
      <c r="D358">
        <v>1</v>
      </c>
      <c r="E358">
        <v>0</v>
      </c>
      <c r="F358">
        <v>2497.3000000000002</v>
      </c>
      <c r="G358">
        <v>45118</v>
      </c>
      <c r="H358" t="s">
        <v>108</v>
      </c>
      <c r="I358" t="s">
        <v>1789</v>
      </c>
      <c r="J358" t="s">
        <v>109</v>
      </c>
      <c r="K358">
        <v>467.65917602996262</v>
      </c>
      <c r="L358" t="s">
        <v>1790</v>
      </c>
      <c r="M358" t="s">
        <v>108</v>
      </c>
      <c r="N358" t="s">
        <v>22</v>
      </c>
      <c r="O358" t="s">
        <v>1102</v>
      </c>
      <c r="P358" t="str">
        <f>_xlfn.IFNA(VLOOKUP(C358,Statusy!A:B,2,0),"Do wyrzucenia")</f>
        <v>Alza</v>
      </c>
      <c r="Q358" t="str">
        <f t="shared" si="22"/>
        <v>Alza</v>
      </c>
      <c r="R358" t="str">
        <f t="shared" si="23"/>
        <v>Vida</v>
      </c>
    </row>
    <row r="359" spans="1:18" x14ac:dyDescent="0.25">
      <c r="A359">
        <v>561726978</v>
      </c>
      <c r="B359" t="s">
        <v>107</v>
      </c>
      <c r="C359" t="s">
        <v>153</v>
      </c>
      <c r="D359">
        <v>1</v>
      </c>
      <c r="E359">
        <v>0</v>
      </c>
      <c r="F359">
        <v>2277.15</v>
      </c>
      <c r="G359">
        <v>45118</v>
      </c>
      <c r="H359" t="s">
        <v>108</v>
      </c>
      <c r="I359" t="s">
        <v>1791</v>
      </c>
      <c r="J359" t="s">
        <v>109</v>
      </c>
      <c r="K359">
        <v>426.43258426966298</v>
      </c>
      <c r="L359" t="s">
        <v>1792</v>
      </c>
      <c r="M359" t="s">
        <v>108</v>
      </c>
      <c r="N359" t="s">
        <v>22</v>
      </c>
      <c r="O359" t="s">
        <v>1102</v>
      </c>
      <c r="P359" t="str">
        <f>_xlfn.IFNA(VLOOKUP(C359,Statusy!A:B,2,0),"Do wyrzucenia")</f>
        <v>Alza</v>
      </c>
      <c r="Q359" t="str">
        <f t="shared" si="22"/>
        <v>Alza</v>
      </c>
      <c r="R359" t="str">
        <f t="shared" si="23"/>
        <v>Vida</v>
      </c>
    </row>
    <row r="360" spans="1:18" x14ac:dyDescent="0.25">
      <c r="A360">
        <v>561726975</v>
      </c>
      <c r="B360" t="s">
        <v>107</v>
      </c>
      <c r="C360" t="s">
        <v>153</v>
      </c>
      <c r="D360">
        <v>1</v>
      </c>
      <c r="E360">
        <v>0</v>
      </c>
      <c r="F360">
        <v>696.15</v>
      </c>
      <c r="G360">
        <v>45118</v>
      </c>
      <c r="H360" t="s">
        <v>108</v>
      </c>
      <c r="I360" t="s">
        <v>1793</v>
      </c>
      <c r="J360" t="s">
        <v>109</v>
      </c>
      <c r="K360">
        <v>130.36516853932585</v>
      </c>
      <c r="L360" t="s">
        <v>1794</v>
      </c>
      <c r="M360" t="s">
        <v>108</v>
      </c>
      <c r="N360" t="s">
        <v>22</v>
      </c>
      <c r="O360" t="s">
        <v>1102</v>
      </c>
      <c r="P360" t="str">
        <f>_xlfn.IFNA(VLOOKUP(C360,Statusy!A:B,2,0),"Do wyrzucenia")</f>
        <v>Alza</v>
      </c>
      <c r="Q360" t="str">
        <f t="shared" si="22"/>
        <v>Alza</v>
      </c>
      <c r="R360" t="str">
        <f t="shared" si="23"/>
        <v>Vida</v>
      </c>
    </row>
    <row r="361" spans="1:18" x14ac:dyDescent="0.25">
      <c r="A361">
        <v>561726973</v>
      </c>
      <c r="B361" t="s">
        <v>107</v>
      </c>
      <c r="C361" t="s">
        <v>153</v>
      </c>
      <c r="D361">
        <v>1</v>
      </c>
      <c r="E361">
        <v>0</v>
      </c>
      <c r="F361">
        <v>1358.3</v>
      </c>
      <c r="G361">
        <v>45118</v>
      </c>
      <c r="H361" t="s">
        <v>108</v>
      </c>
      <c r="I361" t="s">
        <v>847</v>
      </c>
      <c r="J361" t="s">
        <v>109</v>
      </c>
      <c r="K361">
        <v>254.36329588014982</v>
      </c>
      <c r="L361" t="s">
        <v>1795</v>
      </c>
      <c r="M361" t="s">
        <v>108</v>
      </c>
      <c r="N361" t="s">
        <v>22</v>
      </c>
      <c r="O361" t="s">
        <v>1102</v>
      </c>
      <c r="P361" t="str">
        <f>_xlfn.IFNA(VLOOKUP(C361,Statusy!A:B,2,0),"Do wyrzucenia")</f>
        <v>Alza</v>
      </c>
      <c r="Q361" t="str">
        <f t="shared" si="22"/>
        <v>Alza</v>
      </c>
      <c r="R361" t="str">
        <f t="shared" si="23"/>
        <v>Vida</v>
      </c>
    </row>
    <row r="362" spans="1:18" x14ac:dyDescent="0.25">
      <c r="A362">
        <v>561717269</v>
      </c>
      <c r="B362" t="s">
        <v>107</v>
      </c>
      <c r="C362" t="s">
        <v>111</v>
      </c>
      <c r="D362">
        <v>1</v>
      </c>
      <c r="E362">
        <v>19</v>
      </c>
      <c r="F362">
        <v>86</v>
      </c>
      <c r="G362">
        <v>45118</v>
      </c>
      <c r="H362" t="s">
        <v>108</v>
      </c>
      <c r="I362" t="s">
        <v>707</v>
      </c>
      <c r="J362" t="s">
        <v>110</v>
      </c>
      <c r="K362">
        <v>384.41999999999996</v>
      </c>
      <c r="L362" t="s">
        <v>708</v>
      </c>
      <c r="M362" t="s">
        <v>108</v>
      </c>
      <c r="N362" t="s">
        <v>49</v>
      </c>
      <c r="O362" t="s">
        <v>225</v>
      </c>
      <c r="P362" t="str">
        <f>_xlfn.IFNA(VLOOKUP(C362,Statusy!A:B,2,0),"Do wyrzucenia")</f>
        <v>Greatstore</v>
      </c>
      <c r="Q362" t="str">
        <f t="shared" si="22"/>
        <v>Mall</v>
      </c>
      <c r="R362" t="str">
        <f t="shared" si="23"/>
        <v>Vida</v>
      </c>
    </row>
    <row r="363" spans="1:18" x14ac:dyDescent="0.25">
      <c r="A363">
        <v>561714808</v>
      </c>
      <c r="B363" t="s">
        <v>107</v>
      </c>
      <c r="C363" t="s">
        <v>153</v>
      </c>
      <c r="D363">
        <v>1</v>
      </c>
      <c r="E363">
        <v>0</v>
      </c>
      <c r="F363">
        <v>1095.6600000000001</v>
      </c>
      <c r="G363">
        <v>45118</v>
      </c>
      <c r="H363" t="s">
        <v>108</v>
      </c>
      <c r="I363" t="s">
        <v>592</v>
      </c>
      <c r="J363" t="s">
        <v>109</v>
      </c>
      <c r="K363">
        <v>205.17977528089889</v>
      </c>
      <c r="L363" t="s">
        <v>1796</v>
      </c>
      <c r="M363" t="s">
        <v>108</v>
      </c>
      <c r="N363" t="s">
        <v>22</v>
      </c>
      <c r="O363" t="s">
        <v>1102</v>
      </c>
      <c r="P363" t="str">
        <f>_xlfn.IFNA(VLOOKUP(C363,Statusy!A:B,2,0),"Do wyrzucenia")</f>
        <v>Alza</v>
      </c>
      <c r="Q363" t="str">
        <f t="shared" si="22"/>
        <v>Alza</v>
      </c>
      <c r="R363" t="str">
        <f t="shared" si="23"/>
        <v>Vida</v>
      </c>
    </row>
    <row r="364" spans="1:18" x14ac:dyDescent="0.25">
      <c r="A364">
        <v>561714727</v>
      </c>
      <c r="B364" t="s">
        <v>107</v>
      </c>
      <c r="C364" t="s">
        <v>153</v>
      </c>
      <c r="D364">
        <v>1</v>
      </c>
      <c r="E364">
        <v>0</v>
      </c>
      <c r="F364">
        <v>736.95</v>
      </c>
      <c r="G364">
        <v>45118</v>
      </c>
      <c r="H364" t="s">
        <v>108</v>
      </c>
      <c r="I364" t="s">
        <v>401</v>
      </c>
      <c r="J364" t="s">
        <v>109</v>
      </c>
      <c r="K364">
        <v>138.00561797752812</v>
      </c>
      <c r="L364" t="s">
        <v>1797</v>
      </c>
      <c r="M364" t="s">
        <v>108</v>
      </c>
      <c r="N364" t="s">
        <v>22</v>
      </c>
      <c r="O364" t="s">
        <v>1102</v>
      </c>
      <c r="P364" t="str">
        <f>_xlfn.IFNA(VLOOKUP(C364,Statusy!A:B,2,0),"Do wyrzucenia")</f>
        <v>Alza</v>
      </c>
      <c r="Q364" t="str">
        <f t="shared" si="22"/>
        <v>Alza</v>
      </c>
      <c r="R364" t="str">
        <f t="shared" si="23"/>
        <v>Kinghoff</v>
      </c>
    </row>
    <row r="365" spans="1:18" x14ac:dyDescent="0.25">
      <c r="A365">
        <v>561714721</v>
      </c>
      <c r="B365" t="s">
        <v>107</v>
      </c>
      <c r="C365" t="s">
        <v>153</v>
      </c>
      <c r="D365">
        <v>1</v>
      </c>
      <c r="E365">
        <v>0</v>
      </c>
      <c r="F365">
        <v>1962.64</v>
      </c>
      <c r="G365">
        <v>45118</v>
      </c>
      <c r="H365" t="s">
        <v>108</v>
      </c>
      <c r="I365" t="s">
        <v>845</v>
      </c>
      <c r="J365" t="s">
        <v>109</v>
      </c>
      <c r="K365">
        <v>367.5355805243446</v>
      </c>
      <c r="L365" t="s">
        <v>1798</v>
      </c>
      <c r="M365" t="s">
        <v>108</v>
      </c>
      <c r="N365" t="s">
        <v>22</v>
      </c>
      <c r="O365" t="s">
        <v>1102</v>
      </c>
      <c r="P365" t="str">
        <f>_xlfn.IFNA(VLOOKUP(C365,Statusy!A:B,2,0),"Do wyrzucenia")</f>
        <v>Alza</v>
      </c>
      <c r="Q365" t="str">
        <f t="shared" si="22"/>
        <v>Alza</v>
      </c>
      <c r="R365" t="str">
        <f t="shared" si="23"/>
        <v>Vida</v>
      </c>
    </row>
    <row r="366" spans="1:18" x14ac:dyDescent="0.25">
      <c r="A366">
        <v>561714693</v>
      </c>
      <c r="B366" t="s">
        <v>107</v>
      </c>
      <c r="C366" t="s">
        <v>153</v>
      </c>
      <c r="D366">
        <v>1</v>
      </c>
      <c r="E366">
        <v>0</v>
      </c>
      <c r="F366">
        <v>581.41</v>
      </c>
      <c r="G366">
        <v>45118</v>
      </c>
      <c r="H366" t="s">
        <v>108</v>
      </c>
      <c r="I366" t="s">
        <v>1799</v>
      </c>
      <c r="J366" t="s">
        <v>109</v>
      </c>
      <c r="K366">
        <v>108.87827715355806</v>
      </c>
      <c r="L366" t="s">
        <v>1800</v>
      </c>
      <c r="M366" t="s">
        <v>108</v>
      </c>
      <c r="N366" t="s">
        <v>22</v>
      </c>
      <c r="O366" t="s">
        <v>1102</v>
      </c>
      <c r="P366" t="str">
        <f>_xlfn.IFNA(VLOOKUP(C366,Statusy!A:B,2,0),"Do wyrzucenia")</f>
        <v>Alza</v>
      </c>
      <c r="Q366" t="str">
        <f t="shared" si="22"/>
        <v>Alza</v>
      </c>
      <c r="R366" t="str">
        <f t="shared" si="23"/>
        <v>ikonka</v>
      </c>
    </row>
    <row r="367" spans="1:18" x14ac:dyDescent="0.25">
      <c r="A367">
        <v>561714368</v>
      </c>
      <c r="B367" t="s">
        <v>107</v>
      </c>
      <c r="C367" t="s">
        <v>113</v>
      </c>
      <c r="D367">
        <v>1</v>
      </c>
      <c r="E367">
        <v>20</v>
      </c>
      <c r="F367">
        <v>88</v>
      </c>
      <c r="G367">
        <v>45118</v>
      </c>
      <c r="H367" t="s">
        <v>108</v>
      </c>
      <c r="I367" t="s">
        <v>422</v>
      </c>
      <c r="J367" t="s">
        <v>110</v>
      </c>
      <c r="K367">
        <v>393.35999999999996</v>
      </c>
      <c r="L367" t="s">
        <v>1801</v>
      </c>
      <c r="M367" t="s">
        <v>108</v>
      </c>
      <c r="N367" t="s">
        <v>49</v>
      </c>
      <c r="O367" t="s">
        <v>224</v>
      </c>
      <c r="P367" t="str">
        <f>_xlfn.IFNA(VLOOKUP(C367,Statusy!A:B,2,0),"Do wyrzucenia")</f>
        <v>Shumee</v>
      </c>
      <c r="Q367" t="str">
        <f t="shared" si="22"/>
        <v>Mall</v>
      </c>
      <c r="R367" t="str">
        <f t="shared" si="23"/>
        <v>Vida</v>
      </c>
    </row>
    <row r="368" spans="1:18" x14ac:dyDescent="0.25">
      <c r="A368">
        <v>561713154</v>
      </c>
      <c r="B368" t="s">
        <v>107</v>
      </c>
      <c r="C368" t="s">
        <v>153</v>
      </c>
      <c r="D368">
        <v>1</v>
      </c>
      <c r="E368">
        <v>0</v>
      </c>
      <c r="F368">
        <v>551.65</v>
      </c>
      <c r="G368">
        <v>45118</v>
      </c>
      <c r="H368" t="s">
        <v>108</v>
      </c>
      <c r="I368" t="s">
        <v>431</v>
      </c>
      <c r="J368" t="s">
        <v>109</v>
      </c>
      <c r="K368">
        <v>103.30524344569288</v>
      </c>
      <c r="L368" t="s">
        <v>1802</v>
      </c>
      <c r="M368" t="s">
        <v>108</v>
      </c>
      <c r="N368" t="s">
        <v>22</v>
      </c>
      <c r="O368" t="s">
        <v>1102</v>
      </c>
      <c r="P368" t="str">
        <f>_xlfn.IFNA(VLOOKUP(C368,Statusy!A:B,2,0),"Do wyrzucenia")</f>
        <v>Alza</v>
      </c>
      <c r="Q368" t="str">
        <f t="shared" si="22"/>
        <v>Alza</v>
      </c>
      <c r="R368" t="str">
        <f t="shared" si="23"/>
        <v>Vida</v>
      </c>
    </row>
    <row r="369" spans="1:18" x14ac:dyDescent="0.25">
      <c r="A369">
        <v>561713153</v>
      </c>
      <c r="B369" t="s">
        <v>107</v>
      </c>
      <c r="C369" t="s">
        <v>153</v>
      </c>
      <c r="D369">
        <v>1</v>
      </c>
      <c r="E369">
        <v>0</v>
      </c>
      <c r="F369">
        <v>568.65</v>
      </c>
      <c r="G369">
        <v>45118</v>
      </c>
      <c r="H369" t="s">
        <v>108</v>
      </c>
      <c r="I369" t="s">
        <v>1803</v>
      </c>
      <c r="J369" t="s">
        <v>109</v>
      </c>
      <c r="K369">
        <v>106.48876404494382</v>
      </c>
      <c r="L369" t="s">
        <v>1804</v>
      </c>
      <c r="M369" t="s">
        <v>108</v>
      </c>
      <c r="N369" t="s">
        <v>22</v>
      </c>
      <c r="O369" t="s">
        <v>1102</v>
      </c>
      <c r="P369" t="str">
        <f>_xlfn.IFNA(VLOOKUP(C369,Statusy!A:B,2,0),"Do wyrzucenia")</f>
        <v>Alza</v>
      </c>
      <c r="Q369" t="str">
        <f t="shared" si="22"/>
        <v>Alza</v>
      </c>
      <c r="R369" t="str">
        <f t="shared" si="23"/>
        <v>Vida</v>
      </c>
    </row>
    <row r="370" spans="1:18" x14ac:dyDescent="0.25">
      <c r="A370">
        <v>561703733</v>
      </c>
      <c r="B370" t="s">
        <v>107</v>
      </c>
      <c r="C370" t="s">
        <v>118</v>
      </c>
      <c r="D370">
        <v>1</v>
      </c>
      <c r="E370">
        <v>16</v>
      </c>
      <c r="F370">
        <v>89</v>
      </c>
      <c r="G370">
        <v>45118</v>
      </c>
      <c r="H370" t="s">
        <v>108</v>
      </c>
      <c r="I370" t="s">
        <v>1805</v>
      </c>
      <c r="J370" t="s">
        <v>110</v>
      </c>
      <c r="K370">
        <v>397.83</v>
      </c>
      <c r="L370" t="s">
        <v>1806</v>
      </c>
      <c r="M370" t="s">
        <v>108</v>
      </c>
      <c r="N370" t="s">
        <v>48</v>
      </c>
      <c r="O370" t="s">
        <v>225</v>
      </c>
      <c r="P370" t="str">
        <f>_xlfn.IFNA(VLOOKUP(C370,Statusy!A:B,2,0),"Do wyrzucenia")</f>
        <v>Greatstore</v>
      </c>
      <c r="Q370" t="str">
        <f t="shared" si="22"/>
        <v>Mall</v>
      </c>
      <c r="R370" t="str">
        <f t="shared" si="23"/>
        <v>Vida</v>
      </c>
    </row>
    <row r="371" spans="1:18" x14ac:dyDescent="0.25">
      <c r="A371">
        <v>561703716</v>
      </c>
      <c r="B371" t="s">
        <v>107</v>
      </c>
      <c r="C371" t="s">
        <v>111</v>
      </c>
      <c r="D371">
        <v>1</v>
      </c>
      <c r="E371">
        <v>7</v>
      </c>
      <c r="F371">
        <v>31</v>
      </c>
      <c r="G371">
        <v>45118</v>
      </c>
      <c r="H371" t="s">
        <v>108</v>
      </c>
      <c r="I371" t="s">
        <v>1807</v>
      </c>
      <c r="J371" t="s">
        <v>110</v>
      </c>
      <c r="K371">
        <v>138.57</v>
      </c>
      <c r="L371" t="s">
        <v>1808</v>
      </c>
      <c r="M371" t="s">
        <v>108</v>
      </c>
      <c r="N371" t="s">
        <v>48</v>
      </c>
      <c r="O371" t="s">
        <v>225</v>
      </c>
      <c r="P371" t="str">
        <f>_xlfn.IFNA(VLOOKUP(C371,Statusy!A:B,2,0),"Do wyrzucenia")</f>
        <v>Greatstore</v>
      </c>
      <c r="Q371" t="str">
        <f t="shared" si="22"/>
        <v>Mall</v>
      </c>
      <c r="R371" t="str">
        <f t="shared" si="23"/>
        <v>Vida</v>
      </c>
    </row>
    <row r="372" spans="1:18" x14ac:dyDescent="0.25">
      <c r="A372">
        <v>561703705</v>
      </c>
      <c r="B372" t="s">
        <v>107</v>
      </c>
      <c r="C372" t="s">
        <v>111</v>
      </c>
      <c r="D372">
        <v>1</v>
      </c>
      <c r="E372">
        <v>1369</v>
      </c>
      <c r="F372">
        <v>8787</v>
      </c>
      <c r="G372">
        <v>45118</v>
      </c>
      <c r="H372" t="s">
        <v>108</v>
      </c>
      <c r="I372" t="s">
        <v>1056</v>
      </c>
      <c r="J372" t="s">
        <v>109</v>
      </c>
      <c r="K372">
        <v>1645.5056179775281</v>
      </c>
      <c r="L372" t="s">
        <v>1057</v>
      </c>
      <c r="M372" t="s">
        <v>108</v>
      </c>
      <c r="N372" t="s">
        <v>22</v>
      </c>
      <c r="O372" t="s">
        <v>225</v>
      </c>
      <c r="P372" t="str">
        <f>_xlfn.IFNA(VLOOKUP(C372,Statusy!A:B,2,0),"Do wyrzucenia")</f>
        <v>Greatstore</v>
      </c>
      <c r="Q372" t="str">
        <f t="shared" si="22"/>
        <v>Mall</v>
      </c>
      <c r="R372" t="str">
        <f t="shared" si="23"/>
        <v>Vida</v>
      </c>
    </row>
    <row r="373" spans="1:18" x14ac:dyDescent="0.25">
      <c r="A373">
        <v>561699802</v>
      </c>
      <c r="B373" t="s">
        <v>107</v>
      </c>
      <c r="C373" t="s">
        <v>153</v>
      </c>
      <c r="D373">
        <v>1</v>
      </c>
      <c r="E373">
        <v>0</v>
      </c>
      <c r="F373">
        <v>441.15</v>
      </c>
      <c r="G373">
        <v>45118</v>
      </c>
      <c r="H373" t="s">
        <v>108</v>
      </c>
      <c r="I373" t="s">
        <v>1809</v>
      </c>
      <c r="J373" t="s">
        <v>109</v>
      </c>
      <c r="K373">
        <v>82.612359550561806</v>
      </c>
      <c r="L373" t="s">
        <v>1810</v>
      </c>
      <c r="M373" t="s">
        <v>108</v>
      </c>
      <c r="N373" t="s">
        <v>22</v>
      </c>
      <c r="O373" t="s">
        <v>1102</v>
      </c>
      <c r="P373" t="str">
        <f>_xlfn.IFNA(VLOOKUP(C373,Statusy!A:B,2,0),"Do wyrzucenia")</f>
        <v>Alza</v>
      </c>
      <c r="Q373" t="str">
        <f t="shared" si="22"/>
        <v>Alza</v>
      </c>
      <c r="R373" t="str">
        <f t="shared" si="23"/>
        <v>Vida</v>
      </c>
    </row>
    <row r="374" spans="1:18" x14ac:dyDescent="0.25">
      <c r="A374">
        <v>561699731</v>
      </c>
      <c r="B374" t="s">
        <v>107</v>
      </c>
      <c r="C374" t="s">
        <v>153</v>
      </c>
      <c r="D374">
        <v>1</v>
      </c>
      <c r="E374">
        <v>0</v>
      </c>
      <c r="F374">
        <v>2132.65</v>
      </c>
      <c r="G374">
        <v>45118</v>
      </c>
      <c r="H374" t="s">
        <v>108</v>
      </c>
      <c r="I374" t="s">
        <v>335</v>
      </c>
      <c r="J374" t="s">
        <v>109</v>
      </c>
      <c r="K374">
        <v>399.37265917603003</v>
      </c>
      <c r="L374" t="s">
        <v>1811</v>
      </c>
      <c r="M374" t="s">
        <v>108</v>
      </c>
      <c r="N374" t="s">
        <v>22</v>
      </c>
      <c r="O374" t="s">
        <v>1102</v>
      </c>
      <c r="P374" t="str">
        <f>_xlfn.IFNA(VLOOKUP(C374,Statusy!A:B,2,0),"Do wyrzucenia")</f>
        <v>Alza</v>
      </c>
      <c r="Q374" t="str">
        <f t="shared" si="22"/>
        <v>Alza</v>
      </c>
      <c r="R374" t="str">
        <f t="shared" si="23"/>
        <v>Vida</v>
      </c>
    </row>
    <row r="375" spans="1:18" x14ac:dyDescent="0.25">
      <c r="A375">
        <v>561699729</v>
      </c>
      <c r="B375" t="s">
        <v>107</v>
      </c>
      <c r="C375" t="s">
        <v>153</v>
      </c>
      <c r="D375">
        <v>1</v>
      </c>
      <c r="E375">
        <v>0</v>
      </c>
      <c r="F375">
        <v>577.15</v>
      </c>
      <c r="G375">
        <v>45118</v>
      </c>
      <c r="H375" t="s">
        <v>108</v>
      </c>
      <c r="I375" t="s">
        <v>474</v>
      </c>
      <c r="J375" t="s">
        <v>109</v>
      </c>
      <c r="K375">
        <v>108.0805243445693</v>
      </c>
      <c r="L375" t="s">
        <v>1812</v>
      </c>
      <c r="M375" t="s">
        <v>108</v>
      </c>
      <c r="N375" t="s">
        <v>22</v>
      </c>
      <c r="O375" t="s">
        <v>1102</v>
      </c>
      <c r="P375" t="str">
        <f>_xlfn.IFNA(VLOOKUP(C375,Statusy!A:B,2,0),"Do wyrzucenia")</f>
        <v>Alza</v>
      </c>
      <c r="Q375" t="str">
        <f t="shared" si="22"/>
        <v>Alza</v>
      </c>
      <c r="R375" t="str">
        <f t="shared" si="23"/>
        <v>Vida</v>
      </c>
    </row>
    <row r="376" spans="1:18" x14ac:dyDescent="0.25">
      <c r="A376">
        <v>561699712</v>
      </c>
      <c r="B376" t="s">
        <v>107</v>
      </c>
      <c r="C376" t="s">
        <v>153</v>
      </c>
      <c r="D376">
        <v>1</v>
      </c>
      <c r="E376">
        <v>0</v>
      </c>
      <c r="F376">
        <v>594.15</v>
      </c>
      <c r="G376">
        <v>45118</v>
      </c>
      <c r="H376" t="s">
        <v>108</v>
      </c>
      <c r="I376" t="s">
        <v>1813</v>
      </c>
      <c r="J376" t="s">
        <v>109</v>
      </c>
      <c r="K376">
        <v>111.26404494382022</v>
      </c>
      <c r="L376" t="s">
        <v>1814</v>
      </c>
      <c r="M376" t="s">
        <v>108</v>
      </c>
      <c r="N376" t="s">
        <v>22</v>
      </c>
      <c r="O376" t="s">
        <v>1102</v>
      </c>
      <c r="P376" t="str">
        <f>_xlfn.IFNA(VLOOKUP(C376,Statusy!A:B,2,0),"Do wyrzucenia")</f>
        <v>Alza</v>
      </c>
      <c r="Q376" t="str">
        <f t="shared" si="22"/>
        <v>Alza</v>
      </c>
      <c r="R376" t="str">
        <f t="shared" si="23"/>
        <v>Vida</v>
      </c>
    </row>
    <row r="377" spans="1:18" x14ac:dyDescent="0.25">
      <c r="A377">
        <v>561690209</v>
      </c>
      <c r="B377" t="s">
        <v>107</v>
      </c>
      <c r="C377" t="s">
        <v>111</v>
      </c>
      <c r="D377">
        <v>1</v>
      </c>
      <c r="E377">
        <v>489</v>
      </c>
      <c r="F377">
        <v>1973</v>
      </c>
      <c r="G377">
        <v>45118</v>
      </c>
      <c r="H377" t="s">
        <v>108</v>
      </c>
      <c r="I377" t="s">
        <v>1816</v>
      </c>
      <c r="J377" t="s">
        <v>109</v>
      </c>
      <c r="K377">
        <v>369.47565543071164</v>
      </c>
      <c r="L377" t="s">
        <v>1817</v>
      </c>
      <c r="M377" t="s">
        <v>108</v>
      </c>
      <c r="N377" t="s">
        <v>22</v>
      </c>
      <c r="O377" t="s">
        <v>225</v>
      </c>
      <c r="P377" t="str">
        <f>_xlfn.IFNA(VLOOKUP(C377,Statusy!A:B,2,0),"Do wyrzucenia")</f>
        <v>Greatstore</v>
      </c>
      <c r="Q377" t="str">
        <f t="shared" si="22"/>
        <v>Mall</v>
      </c>
      <c r="R377" t="str">
        <f t="shared" si="23"/>
        <v>Vida</v>
      </c>
    </row>
    <row r="378" spans="1:18" x14ac:dyDescent="0.25">
      <c r="A378">
        <v>561687376</v>
      </c>
      <c r="B378" t="s">
        <v>107</v>
      </c>
      <c r="C378" t="s">
        <v>153</v>
      </c>
      <c r="D378">
        <v>1</v>
      </c>
      <c r="E378">
        <v>0</v>
      </c>
      <c r="F378">
        <v>3485.01</v>
      </c>
      <c r="G378">
        <v>45118</v>
      </c>
      <c r="H378" t="s">
        <v>108</v>
      </c>
      <c r="I378" t="s">
        <v>1818</v>
      </c>
      <c r="J378" t="s">
        <v>109</v>
      </c>
      <c r="K378">
        <v>652.62359550561803</v>
      </c>
      <c r="L378" t="s">
        <v>1819</v>
      </c>
      <c r="M378" t="s">
        <v>108</v>
      </c>
      <c r="N378" t="s">
        <v>22</v>
      </c>
      <c r="O378" t="s">
        <v>1102</v>
      </c>
      <c r="P378" t="str">
        <f>_xlfn.IFNA(VLOOKUP(C378,Statusy!A:B,2,0),"Do wyrzucenia")</f>
        <v>Alza</v>
      </c>
      <c r="Q378" t="str">
        <f t="shared" si="22"/>
        <v>Alza</v>
      </c>
      <c r="R378" t="str">
        <f t="shared" si="23"/>
        <v>Stema</v>
      </c>
    </row>
    <row r="379" spans="1:18" x14ac:dyDescent="0.25">
      <c r="A379">
        <v>561687375</v>
      </c>
      <c r="B379" t="s">
        <v>107</v>
      </c>
      <c r="C379" t="s">
        <v>153</v>
      </c>
      <c r="D379">
        <v>1</v>
      </c>
      <c r="E379">
        <v>0</v>
      </c>
      <c r="F379">
        <v>1189.1500000000001</v>
      </c>
      <c r="G379">
        <v>45118</v>
      </c>
      <c r="H379" t="s">
        <v>108</v>
      </c>
      <c r="I379" t="s">
        <v>1820</v>
      </c>
      <c r="J379" t="s">
        <v>109</v>
      </c>
      <c r="K379">
        <v>222.68726591760304</v>
      </c>
      <c r="L379" t="s">
        <v>1821</v>
      </c>
      <c r="M379" t="s">
        <v>108</v>
      </c>
      <c r="N379" t="s">
        <v>22</v>
      </c>
      <c r="O379" t="s">
        <v>1102</v>
      </c>
      <c r="P379" t="str">
        <f>_xlfn.IFNA(VLOOKUP(C379,Statusy!A:B,2,0),"Do wyrzucenia")</f>
        <v>Alza</v>
      </c>
      <c r="Q379" t="str">
        <f t="shared" si="22"/>
        <v>Alza</v>
      </c>
      <c r="R379" t="str">
        <f t="shared" si="23"/>
        <v>Vida</v>
      </c>
    </row>
    <row r="380" spans="1:18" x14ac:dyDescent="0.25">
      <c r="A380">
        <v>561687359</v>
      </c>
      <c r="B380" t="s">
        <v>107</v>
      </c>
      <c r="C380" t="s">
        <v>153</v>
      </c>
      <c r="D380">
        <v>1</v>
      </c>
      <c r="E380">
        <v>0</v>
      </c>
      <c r="F380">
        <v>1435.65</v>
      </c>
      <c r="G380">
        <v>45118</v>
      </c>
      <c r="H380" t="s">
        <v>108</v>
      </c>
      <c r="I380" t="s">
        <v>1822</v>
      </c>
      <c r="J380" t="s">
        <v>109</v>
      </c>
      <c r="K380">
        <v>268.84831460674161</v>
      </c>
      <c r="L380" t="s">
        <v>1823</v>
      </c>
      <c r="M380" t="s">
        <v>108</v>
      </c>
      <c r="N380" t="s">
        <v>22</v>
      </c>
      <c r="O380" t="s">
        <v>1102</v>
      </c>
      <c r="P380" t="str">
        <f>_xlfn.IFNA(VLOOKUP(C380,Statusy!A:B,2,0),"Do wyrzucenia")</f>
        <v>Alza</v>
      </c>
      <c r="Q380" t="str">
        <f t="shared" si="22"/>
        <v>Alza</v>
      </c>
      <c r="R380" t="str">
        <f t="shared" si="23"/>
        <v>Vida</v>
      </c>
    </row>
    <row r="381" spans="1:18" x14ac:dyDescent="0.25">
      <c r="A381">
        <v>561687330</v>
      </c>
      <c r="B381" t="s">
        <v>107</v>
      </c>
      <c r="C381" t="s">
        <v>153</v>
      </c>
      <c r="D381">
        <v>1</v>
      </c>
      <c r="E381">
        <v>0</v>
      </c>
      <c r="F381">
        <v>764.15</v>
      </c>
      <c r="G381">
        <v>45118</v>
      </c>
      <c r="H381" t="s">
        <v>108</v>
      </c>
      <c r="I381" t="s">
        <v>263</v>
      </c>
      <c r="J381" t="s">
        <v>109</v>
      </c>
      <c r="K381">
        <v>143.09925093632958</v>
      </c>
      <c r="L381" t="s">
        <v>1824</v>
      </c>
      <c r="M381" t="s">
        <v>108</v>
      </c>
      <c r="N381" t="s">
        <v>22</v>
      </c>
      <c r="O381" t="s">
        <v>1102</v>
      </c>
      <c r="P381" t="str">
        <f>_xlfn.IFNA(VLOOKUP(C381,Statusy!A:B,2,0),"Do wyrzucenia")</f>
        <v>Alza</v>
      </c>
      <c r="Q381" t="str">
        <f t="shared" si="22"/>
        <v>Alza</v>
      </c>
      <c r="R381" t="str">
        <f t="shared" si="23"/>
        <v>Vida</v>
      </c>
    </row>
    <row r="382" spans="1:18" x14ac:dyDescent="0.25">
      <c r="A382">
        <v>561687326</v>
      </c>
      <c r="B382" t="s">
        <v>107</v>
      </c>
      <c r="C382" t="s">
        <v>153</v>
      </c>
      <c r="D382">
        <v>1</v>
      </c>
      <c r="E382">
        <v>0</v>
      </c>
      <c r="F382">
        <v>849.15</v>
      </c>
      <c r="G382">
        <v>45118</v>
      </c>
      <c r="H382" t="s">
        <v>108</v>
      </c>
      <c r="I382" t="s">
        <v>1825</v>
      </c>
      <c r="J382" t="s">
        <v>109</v>
      </c>
      <c r="K382">
        <v>159.01685393258427</v>
      </c>
      <c r="L382" t="s">
        <v>1826</v>
      </c>
      <c r="M382" t="s">
        <v>108</v>
      </c>
      <c r="N382" t="s">
        <v>48</v>
      </c>
      <c r="O382" t="s">
        <v>1102</v>
      </c>
      <c r="P382" t="str">
        <f>_xlfn.IFNA(VLOOKUP(C382,Statusy!A:B,2,0),"Do wyrzucenia")</f>
        <v>Alza</v>
      </c>
      <c r="Q382" t="str">
        <f t="shared" si="22"/>
        <v>Alza</v>
      </c>
      <c r="R382" t="str">
        <f t="shared" si="23"/>
        <v>Vida</v>
      </c>
    </row>
    <row r="383" spans="1:18" x14ac:dyDescent="0.25">
      <c r="A383">
        <v>561678322</v>
      </c>
      <c r="B383" t="s">
        <v>107</v>
      </c>
      <c r="C383" t="s">
        <v>118</v>
      </c>
      <c r="D383">
        <v>1</v>
      </c>
      <c r="E383">
        <v>10</v>
      </c>
      <c r="F383">
        <v>48</v>
      </c>
      <c r="G383">
        <v>45118</v>
      </c>
      <c r="H383" t="s">
        <v>108</v>
      </c>
      <c r="I383" t="s">
        <v>1827</v>
      </c>
      <c r="J383" t="s">
        <v>110</v>
      </c>
      <c r="K383">
        <v>214.56</v>
      </c>
      <c r="L383" t="s">
        <v>1828</v>
      </c>
      <c r="M383" t="s">
        <v>108</v>
      </c>
      <c r="N383" t="s">
        <v>48</v>
      </c>
      <c r="O383" t="s">
        <v>225</v>
      </c>
      <c r="P383" t="str">
        <f>_xlfn.IFNA(VLOOKUP(C383,Statusy!A:B,2,0),"Do wyrzucenia")</f>
        <v>Greatstore</v>
      </c>
      <c r="Q383" t="str">
        <f t="shared" si="22"/>
        <v>Mall</v>
      </c>
      <c r="R383" t="str">
        <f t="shared" si="23"/>
        <v>Vida</v>
      </c>
    </row>
    <row r="384" spans="1:18" x14ac:dyDescent="0.25">
      <c r="A384">
        <v>561678290</v>
      </c>
      <c r="B384" t="s">
        <v>107</v>
      </c>
      <c r="C384" t="s">
        <v>114</v>
      </c>
      <c r="D384">
        <v>0</v>
      </c>
      <c r="E384">
        <v>24</v>
      </c>
      <c r="F384">
        <v>142</v>
      </c>
      <c r="G384">
        <v>45118</v>
      </c>
      <c r="H384" t="s">
        <v>108</v>
      </c>
      <c r="I384" t="s">
        <v>1149</v>
      </c>
      <c r="J384" t="s">
        <v>110</v>
      </c>
      <c r="K384">
        <v>634.74</v>
      </c>
      <c r="L384" t="s">
        <v>1829</v>
      </c>
      <c r="M384" t="s">
        <v>108</v>
      </c>
      <c r="N384" t="s">
        <v>49</v>
      </c>
      <c r="O384" t="s">
        <v>225</v>
      </c>
      <c r="P384" t="str">
        <f>_xlfn.IFNA(VLOOKUP(C384,Statusy!A:B,2,0),"Do wyrzucenia")</f>
        <v>Greatstore</v>
      </c>
      <c r="Q384" t="str">
        <f t="shared" si="22"/>
        <v>Mall</v>
      </c>
      <c r="R384" t="str">
        <f t="shared" si="23"/>
        <v>Vida</v>
      </c>
    </row>
    <row r="385" spans="1:18" x14ac:dyDescent="0.25">
      <c r="A385">
        <v>561677288</v>
      </c>
      <c r="B385" t="s">
        <v>107</v>
      </c>
      <c r="C385" t="s">
        <v>195</v>
      </c>
      <c r="D385">
        <v>0</v>
      </c>
      <c r="E385">
        <v>27</v>
      </c>
      <c r="F385">
        <v>157</v>
      </c>
      <c r="G385">
        <v>45118</v>
      </c>
      <c r="H385" t="s">
        <v>108</v>
      </c>
      <c r="I385" t="s">
        <v>792</v>
      </c>
      <c r="J385" t="s">
        <v>110</v>
      </c>
      <c r="K385">
        <v>701.79</v>
      </c>
      <c r="L385" t="s">
        <v>1830</v>
      </c>
      <c r="M385" t="s">
        <v>108</v>
      </c>
      <c r="N385" t="s">
        <v>49</v>
      </c>
      <c r="O385" t="s">
        <v>224</v>
      </c>
      <c r="P385" t="str">
        <f>_xlfn.IFNA(VLOOKUP(C385,Statusy!A:B,2,0),"Do wyrzucenia")</f>
        <v>Shumee</v>
      </c>
      <c r="Q385" t="str">
        <f t="shared" si="22"/>
        <v>Mall</v>
      </c>
      <c r="R385" t="str">
        <f t="shared" si="23"/>
        <v>Vida</v>
      </c>
    </row>
    <row r="386" spans="1:18" x14ac:dyDescent="0.25">
      <c r="A386">
        <v>561675839</v>
      </c>
      <c r="B386" t="s">
        <v>107</v>
      </c>
      <c r="C386" t="s">
        <v>153</v>
      </c>
      <c r="D386">
        <v>1</v>
      </c>
      <c r="E386">
        <v>0</v>
      </c>
      <c r="F386">
        <v>5447.65</v>
      </c>
      <c r="G386">
        <v>45118</v>
      </c>
      <c r="H386" t="s">
        <v>108</v>
      </c>
      <c r="I386" t="s">
        <v>1151</v>
      </c>
      <c r="J386" t="s">
        <v>109</v>
      </c>
      <c r="K386">
        <v>1020.1591760299625</v>
      </c>
      <c r="L386" t="s">
        <v>1831</v>
      </c>
      <c r="M386" t="s">
        <v>108</v>
      </c>
      <c r="N386" t="s">
        <v>22</v>
      </c>
      <c r="O386" t="s">
        <v>1102</v>
      </c>
      <c r="P386" t="str">
        <f>_xlfn.IFNA(VLOOKUP(C386,Statusy!A:B,2,0),"Do wyrzucenia")</f>
        <v>Alza</v>
      </c>
      <c r="Q386" t="str">
        <f t="shared" si="22"/>
        <v>Alza</v>
      </c>
      <c r="R386" t="str">
        <f t="shared" si="23"/>
        <v>Vida</v>
      </c>
    </row>
    <row r="387" spans="1:18" x14ac:dyDescent="0.25">
      <c r="A387">
        <v>561675837</v>
      </c>
      <c r="B387" t="s">
        <v>107</v>
      </c>
      <c r="C387" t="s">
        <v>153</v>
      </c>
      <c r="D387">
        <v>1</v>
      </c>
      <c r="E387">
        <v>0</v>
      </c>
      <c r="F387">
        <v>1622.65</v>
      </c>
      <c r="G387">
        <v>45118</v>
      </c>
      <c r="H387" t="s">
        <v>108</v>
      </c>
      <c r="I387" t="s">
        <v>1832</v>
      </c>
      <c r="J387" t="s">
        <v>109</v>
      </c>
      <c r="K387">
        <v>303.86704119850191</v>
      </c>
      <c r="L387" t="s">
        <v>1833</v>
      </c>
      <c r="M387" t="s">
        <v>108</v>
      </c>
      <c r="N387" t="s">
        <v>22</v>
      </c>
      <c r="O387" t="s">
        <v>1102</v>
      </c>
      <c r="P387" t="str">
        <f>_xlfn.IFNA(VLOOKUP(C387,Statusy!A:B,2,0),"Do wyrzucenia")</f>
        <v>Alza</v>
      </c>
      <c r="Q387" t="str">
        <f t="shared" si="22"/>
        <v>Alza</v>
      </c>
      <c r="R387" t="str">
        <f t="shared" si="23"/>
        <v>Vida</v>
      </c>
    </row>
    <row r="388" spans="1:18" x14ac:dyDescent="0.25">
      <c r="A388">
        <v>561675829</v>
      </c>
      <c r="B388" t="s">
        <v>107</v>
      </c>
      <c r="C388" t="s">
        <v>153</v>
      </c>
      <c r="D388">
        <v>1</v>
      </c>
      <c r="E388">
        <v>0</v>
      </c>
      <c r="F388">
        <v>5447.65</v>
      </c>
      <c r="G388">
        <v>45118</v>
      </c>
      <c r="H388" t="s">
        <v>108</v>
      </c>
      <c r="I388" t="s">
        <v>1151</v>
      </c>
      <c r="J388" t="s">
        <v>109</v>
      </c>
      <c r="K388">
        <v>1020.1591760299625</v>
      </c>
      <c r="L388" t="s">
        <v>1834</v>
      </c>
      <c r="M388" t="s">
        <v>108</v>
      </c>
      <c r="N388" t="s">
        <v>22</v>
      </c>
      <c r="O388" t="s">
        <v>1102</v>
      </c>
      <c r="P388" t="str">
        <f>_xlfn.IFNA(VLOOKUP(C388,Statusy!A:B,2,0),"Do wyrzucenia")</f>
        <v>Alza</v>
      </c>
      <c r="Q388" t="str">
        <f t="shared" si="22"/>
        <v>Alza</v>
      </c>
      <c r="R388" t="str">
        <f t="shared" si="23"/>
        <v>Vida</v>
      </c>
    </row>
    <row r="389" spans="1:18" x14ac:dyDescent="0.25">
      <c r="A389">
        <v>561664515</v>
      </c>
      <c r="B389" t="s">
        <v>107</v>
      </c>
      <c r="C389" t="s">
        <v>153</v>
      </c>
      <c r="D389">
        <v>1</v>
      </c>
      <c r="E389">
        <v>0</v>
      </c>
      <c r="F389">
        <v>1299.6500000000001</v>
      </c>
      <c r="G389">
        <v>45118</v>
      </c>
      <c r="H389" t="s">
        <v>108</v>
      </c>
      <c r="I389" t="s">
        <v>939</v>
      </c>
      <c r="J389" t="s">
        <v>109</v>
      </c>
      <c r="K389">
        <v>243.38014981273412</v>
      </c>
      <c r="L389" t="s">
        <v>1835</v>
      </c>
      <c r="M389" t="s">
        <v>108</v>
      </c>
      <c r="N389" t="s">
        <v>48</v>
      </c>
      <c r="O389" t="s">
        <v>1102</v>
      </c>
      <c r="P389" t="str">
        <f>_xlfn.IFNA(VLOOKUP(C389,Statusy!A:B,2,0),"Do wyrzucenia")</f>
        <v>Alza</v>
      </c>
      <c r="Q389" t="str">
        <f t="shared" ref="Q389:Q423" si="24">IF(P389="alza","Alza",IF(P389="Extra","Extrastore","Mall"))</f>
        <v>Alza</v>
      </c>
      <c r="R389" t="str">
        <f t="shared" ref="R389:R423" si="25">IF(AND(LEN(I389)&lt;=7,ISERROR(FIND("_",I389))),"Vida",IFERROR(LEFT(I389,FIND("_",I389)-1),"Kinghoff"))</f>
        <v>Vida</v>
      </c>
    </row>
    <row r="390" spans="1:18" x14ac:dyDescent="0.25">
      <c r="A390">
        <v>561664514</v>
      </c>
      <c r="B390" t="s">
        <v>107</v>
      </c>
      <c r="C390" t="s">
        <v>153</v>
      </c>
      <c r="D390">
        <v>1</v>
      </c>
      <c r="E390">
        <v>0</v>
      </c>
      <c r="F390">
        <v>1138.1500000000001</v>
      </c>
      <c r="G390">
        <v>45118</v>
      </c>
      <c r="H390" t="s">
        <v>108</v>
      </c>
      <c r="I390" t="s">
        <v>1836</v>
      </c>
      <c r="J390" t="s">
        <v>109</v>
      </c>
      <c r="K390">
        <v>213.13670411985021</v>
      </c>
      <c r="L390" t="s">
        <v>1837</v>
      </c>
      <c r="M390" t="s">
        <v>108</v>
      </c>
      <c r="N390" t="s">
        <v>22</v>
      </c>
      <c r="O390" t="s">
        <v>1102</v>
      </c>
      <c r="P390" t="str">
        <f>_xlfn.IFNA(VLOOKUP(C390,Statusy!A:B,2,0),"Do wyrzucenia")</f>
        <v>Alza</v>
      </c>
      <c r="Q390" t="str">
        <f t="shared" si="24"/>
        <v>Alza</v>
      </c>
      <c r="R390" t="str">
        <f t="shared" si="25"/>
        <v>Vida</v>
      </c>
    </row>
    <row r="391" spans="1:18" x14ac:dyDescent="0.25">
      <c r="A391">
        <v>561664512</v>
      </c>
      <c r="B391" t="s">
        <v>107</v>
      </c>
      <c r="C391" t="s">
        <v>153</v>
      </c>
      <c r="D391">
        <v>1</v>
      </c>
      <c r="E391">
        <v>0</v>
      </c>
      <c r="F391">
        <v>662.15</v>
      </c>
      <c r="G391">
        <v>45118</v>
      </c>
      <c r="H391" t="s">
        <v>108</v>
      </c>
      <c r="I391" t="s">
        <v>1838</v>
      </c>
      <c r="J391" t="s">
        <v>109</v>
      </c>
      <c r="K391">
        <v>123.99812734082397</v>
      </c>
      <c r="L391" t="s">
        <v>1839</v>
      </c>
      <c r="M391" t="s">
        <v>108</v>
      </c>
      <c r="N391" t="s">
        <v>22</v>
      </c>
      <c r="O391" t="s">
        <v>1102</v>
      </c>
      <c r="P391" t="str">
        <f>_xlfn.IFNA(VLOOKUP(C391,Statusy!A:B,2,0),"Do wyrzucenia")</f>
        <v>Alza</v>
      </c>
      <c r="Q391" t="str">
        <f t="shared" si="24"/>
        <v>Alza</v>
      </c>
      <c r="R391" t="str">
        <f t="shared" si="25"/>
        <v>Vida</v>
      </c>
    </row>
    <row r="392" spans="1:18" x14ac:dyDescent="0.25">
      <c r="A392">
        <v>561664501</v>
      </c>
      <c r="B392" t="s">
        <v>107</v>
      </c>
      <c r="C392" t="s">
        <v>153</v>
      </c>
      <c r="D392">
        <v>1</v>
      </c>
      <c r="E392">
        <v>0</v>
      </c>
      <c r="F392">
        <v>1138.1500000000001</v>
      </c>
      <c r="G392">
        <v>45118</v>
      </c>
      <c r="H392" t="s">
        <v>108</v>
      </c>
      <c r="I392" t="s">
        <v>1836</v>
      </c>
      <c r="J392" t="s">
        <v>109</v>
      </c>
      <c r="K392">
        <v>213.13670411985021</v>
      </c>
      <c r="L392" t="s">
        <v>1840</v>
      </c>
      <c r="M392" t="s">
        <v>108</v>
      </c>
      <c r="N392" t="s">
        <v>22</v>
      </c>
      <c r="O392" t="s">
        <v>1102</v>
      </c>
      <c r="P392" t="str">
        <f>_xlfn.IFNA(VLOOKUP(C392,Statusy!A:B,2,0),"Do wyrzucenia")</f>
        <v>Alza</v>
      </c>
      <c r="Q392" t="str">
        <f t="shared" si="24"/>
        <v>Alza</v>
      </c>
      <c r="R392" t="str">
        <f t="shared" si="25"/>
        <v>Vida</v>
      </c>
    </row>
    <row r="393" spans="1:18" x14ac:dyDescent="0.25">
      <c r="A393">
        <v>561656331</v>
      </c>
      <c r="B393" t="s">
        <v>107</v>
      </c>
      <c r="C393" t="s">
        <v>111</v>
      </c>
      <c r="D393">
        <v>1</v>
      </c>
      <c r="E393">
        <v>0</v>
      </c>
      <c r="F393">
        <v>1244</v>
      </c>
      <c r="G393">
        <v>45118</v>
      </c>
      <c r="H393" t="s">
        <v>108</v>
      </c>
      <c r="I393" t="s">
        <v>124</v>
      </c>
      <c r="J393" t="s">
        <v>109</v>
      </c>
      <c r="K393">
        <v>232.95880149812734</v>
      </c>
      <c r="L393" t="s">
        <v>941</v>
      </c>
      <c r="M393" t="s">
        <v>108</v>
      </c>
      <c r="N393" t="s">
        <v>106</v>
      </c>
      <c r="O393" t="s">
        <v>225</v>
      </c>
      <c r="P393" t="str">
        <f>_xlfn.IFNA(VLOOKUP(C393,Statusy!A:B,2,0),"Do wyrzucenia")</f>
        <v>Greatstore</v>
      </c>
      <c r="Q393" t="str">
        <f t="shared" si="24"/>
        <v>Mall</v>
      </c>
      <c r="R393" t="str">
        <f t="shared" si="25"/>
        <v>aw</v>
      </c>
    </row>
    <row r="394" spans="1:18" x14ac:dyDescent="0.25">
      <c r="A394">
        <v>561656309</v>
      </c>
      <c r="B394" t="s">
        <v>107</v>
      </c>
      <c r="C394" t="s">
        <v>118</v>
      </c>
      <c r="D394">
        <v>1</v>
      </c>
      <c r="E394">
        <v>129</v>
      </c>
      <c r="F394">
        <v>942</v>
      </c>
      <c r="G394">
        <v>45118</v>
      </c>
      <c r="H394" t="s">
        <v>108</v>
      </c>
      <c r="I394" t="s">
        <v>291</v>
      </c>
      <c r="J394" t="s">
        <v>109</v>
      </c>
      <c r="K394">
        <v>176.40449438202248</v>
      </c>
      <c r="L394" t="s">
        <v>545</v>
      </c>
      <c r="M394" t="s">
        <v>108</v>
      </c>
      <c r="N394" t="s">
        <v>22</v>
      </c>
      <c r="O394" t="s">
        <v>225</v>
      </c>
      <c r="P394" t="str">
        <f>_xlfn.IFNA(VLOOKUP(C394,Statusy!A:B,2,0),"Do wyrzucenia")</f>
        <v>Greatstore</v>
      </c>
      <c r="Q394" t="str">
        <f t="shared" si="24"/>
        <v>Mall</v>
      </c>
      <c r="R394" t="str">
        <f t="shared" si="25"/>
        <v>Vida</v>
      </c>
    </row>
    <row r="395" spans="1:18" x14ac:dyDescent="0.25">
      <c r="A395">
        <v>561656296</v>
      </c>
      <c r="B395" t="s">
        <v>107</v>
      </c>
      <c r="C395" t="s">
        <v>111</v>
      </c>
      <c r="D395">
        <v>1</v>
      </c>
      <c r="E395">
        <v>2.4</v>
      </c>
      <c r="F395">
        <v>80.400000000000006</v>
      </c>
      <c r="G395">
        <v>45118</v>
      </c>
      <c r="H395" t="s">
        <v>108</v>
      </c>
      <c r="I395" t="s">
        <v>1050</v>
      </c>
      <c r="J395" t="s">
        <v>110</v>
      </c>
      <c r="K395">
        <v>359.38800000000003</v>
      </c>
      <c r="L395" t="s">
        <v>1051</v>
      </c>
      <c r="M395" t="s">
        <v>108</v>
      </c>
      <c r="N395" t="s">
        <v>106</v>
      </c>
      <c r="O395" t="s">
        <v>225</v>
      </c>
      <c r="P395" t="str">
        <f>_xlfn.IFNA(VLOOKUP(C395,Statusy!A:B,2,0),"Do wyrzucenia")</f>
        <v>Greatstore</v>
      </c>
      <c r="Q395" t="str">
        <f t="shared" si="24"/>
        <v>Mall</v>
      </c>
      <c r="R395" t="str">
        <f t="shared" si="25"/>
        <v>adler</v>
      </c>
    </row>
    <row r="396" spans="1:18" x14ac:dyDescent="0.25">
      <c r="A396">
        <v>561652389</v>
      </c>
      <c r="B396" t="s">
        <v>107</v>
      </c>
      <c r="C396" t="s">
        <v>113</v>
      </c>
      <c r="D396">
        <v>1</v>
      </c>
      <c r="E396">
        <v>40</v>
      </c>
      <c r="F396">
        <v>77</v>
      </c>
      <c r="G396">
        <v>45118</v>
      </c>
      <c r="H396" t="s">
        <v>108</v>
      </c>
      <c r="I396" t="s">
        <v>1841</v>
      </c>
      <c r="J396" t="s">
        <v>110</v>
      </c>
      <c r="K396">
        <v>344.19</v>
      </c>
      <c r="L396" t="s">
        <v>1842</v>
      </c>
      <c r="M396" t="s">
        <v>108</v>
      </c>
      <c r="N396" t="s">
        <v>49</v>
      </c>
      <c r="O396" t="s">
        <v>224</v>
      </c>
      <c r="P396" t="str">
        <f>_xlfn.IFNA(VLOOKUP(C396,Statusy!A:B,2,0),"Do wyrzucenia")</f>
        <v>Shumee</v>
      </c>
      <c r="Q396" t="str">
        <f t="shared" si="24"/>
        <v>Mall</v>
      </c>
      <c r="R396" t="str">
        <f t="shared" si="25"/>
        <v>Vida</v>
      </c>
    </row>
    <row r="397" spans="1:18" x14ac:dyDescent="0.25">
      <c r="A397">
        <v>561652377</v>
      </c>
      <c r="B397" t="s">
        <v>107</v>
      </c>
      <c r="C397" t="s">
        <v>153</v>
      </c>
      <c r="D397">
        <v>1</v>
      </c>
      <c r="E397">
        <v>0</v>
      </c>
      <c r="F397">
        <v>1427.15</v>
      </c>
      <c r="G397">
        <v>45118</v>
      </c>
      <c r="H397" t="s">
        <v>108</v>
      </c>
      <c r="I397" t="s">
        <v>616</v>
      </c>
      <c r="J397" t="s">
        <v>109</v>
      </c>
      <c r="K397">
        <v>267.25655430711612</v>
      </c>
      <c r="L397" t="s">
        <v>1843</v>
      </c>
      <c r="M397" t="s">
        <v>108</v>
      </c>
      <c r="N397" t="s">
        <v>22</v>
      </c>
      <c r="O397" t="s">
        <v>1102</v>
      </c>
      <c r="P397" t="str">
        <f>_xlfn.IFNA(VLOOKUP(C397,Statusy!A:B,2,0),"Do wyrzucenia")</f>
        <v>Alza</v>
      </c>
      <c r="Q397" t="str">
        <f t="shared" si="24"/>
        <v>Alza</v>
      </c>
      <c r="R397" t="str">
        <f t="shared" si="25"/>
        <v>Vida</v>
      </c>
    </row>
    <row r="398" spans="1:18" x14ac:dyDescent="0.25">
      <c r="A398">
        <v>561652367</v>
      </c>
      <c r="B398" t="s">
        <v>107</v>
      </c>
      <c r="C398" t="s">
        <v>153</v>
      </c>
      <c r="D398">
        <v>1</v>
      </c>
      <c r="E398">
        <v>0</v>
      </c>
      <c r="F398">
        <v>917.16</v>
      </c>
      <c r="G398">
        <v>45118</v>
      </c>
      <c r="H398" t="s">
        <v>108</v>
      </c>
      <c r="I398" t="s">
        <v>302</v>
      </c>
      <c r="J398" t="s">
        <v>109</v>
      </c>
      <c r="K398">
        <v>171.75280898876406</v>
      </c>
      <c r="L398" t="s">
        <v>1844</v>
      </c>
      <c r="M398" t="s">
        <v>108</v>
      </c>
      <c r="N398" t="s">
        <v>22</v>
      </c>
      <c r="O398" t="s">
        <v>1102</v>
      </c>
      <c r="P398" t="str">
        <f>_xlfn.IFNA(VLOOKUP(C398,Statusy!A:B,2,0),"Do wyrzucenia")</f>
        <v>Alza</v>
      </c>
      <c r="Q398" t="str">
        <f t="shared" si="24"/>
        <v>Alza</v>
      </c>
      <c r="R398" t="str">
        <f t="shared" si="25"/>
        <v>Vida</v>
      </c>
    </row>
    <row r="399" spans="1:18" x14ac:dyDescent="0.25">
      <c r="A399">
        <v>561652323</v>
      </c>
      <c r="B399" t="s">
        <v>107</v>
      </c>
      <c r="C399" t="s">
        <v>153</v>
      </c>
      <c r="D399">
        <v>1</v>
      </c>
      <c r="E399">
        <v>0</v>
      </c>
      <c r="F399">
        <v>4758.3</v>
      </c>
      <c r="G399">
        <v>45118</v>
      </c>
      <c r="H399" t="s">
        <v>108</v>
      </c>
      <c r="I399" t="s">
        <v>1845</v>
      </c>
      <c r="J399" t="s">
        <v>109</v>
      </c>
      <c r="K399">
        <v>891.06741573033719</v>
      </c>
      <c r="L399" t="s">
        <v>1846</v>
      </c>
      <c r="M399" t="s">
        <v>108</v>
      </c>
      <c r="N399" t="s">
        <v>22</v>
      </c>
      <c r="O399" t="s">
        <v>1102</v>
      </c>
      <c r="P399" t="str">
        <f>_xlfn.IFNA(VLOOKUP(C399,Statusy!A:B,2,0),"Do wyrzucenia")</f>
        <v>Alza</v>
      </c>
      <c r="Q399" t="str">
        <f t="shared" si="24"/>
        <v>Alza</v>
      </c>
      <c r="R399" t="str">
        <f t="shared" si="25"/>
        <v>Vida</v>
      </c>
    </row>
    <row r="400" spans="1:18" x14ac:dyDescent="0.25">
      <c r="A400">
        <v>561649369</v>
      </c>
      <c r="B400" t="s">
        <v>107</v>
      </c>
      <c r="C400" t="s">
        <v>115</v>
      </c>
      <c r="D400">
        <v>1</v>
      </c>
      <c r="E400">
        <v>8400</v>
      </c>
      <c r="F400">
        <v>58510</v>
      </c>
      <c r="G400">
        <v>45118</v>
      </c>
      <c r="H400" t="s">
        <v>108</v>
      </c>
      <c r="I400" t="s">
        <v>122</v>
      </c>
      <c r="J400" t="s">
        <v>116</v>
      </c>
      <c r="K400">
        <v>702.12</v>
      </c>
      <c r="L400" t="s">
        <v>205</v>
      </c>
      <c r="M400" t="s">
        <v>108</v>
      </c>
      <c r="N400" t="s">
        <v>50</v>
      </c>
      <c r="O400" t="s">
        <v>224</v>
      </c>
      <c r="P400" t="str">
        <f>_xlfn.IFNA(VLOOKUP(C400,Statusy!A:B,2,0),"Do wyrzucenia")</f>
        <v>Shumee</v>
      </c>
      <c r="Q400" t="str">
        <f t="shared" si="24"/>
        <v>Mall</v>
      </c>
      <c r="R400" t="str">
        <f t="shared" si="25"/>
        <v>aw</v>
      </c>
    </row>
    <row r="401" spans="1:18" x14ac:dyDescent="0.25">
      <c r="A401">
        <v>561644208</v>
      </c>
      <c r="B401" t="s">
        <v>107</v>
      </c>
      <c r="C401" t="s">
        <v>153</v>
      </c>
      <c r="D401">
        <v>1</v>
      </c>
      <c r="E401">
        <v>0</v>
      </c>
      <c r="F401">
        <v>2226.15</v>
      </c>
      <c r="G401">
        <v>45118</v>
      </c>
      <c r="H401" t="s">
        <v>108</v>
      </c>
      <c r="I401" t="s">
        <v>1247</v>
      </c>
      <c r="J401" t="s">
        <v>109</v>
      </c>
      <c r="K401">
        <v>416.88202247191015</v>
      </c>
      <c r="L401" t="s">
        <v>1847</v>
      </c>
      <c r="M401" t="s">
        <v>108</v>
      </c>
      <c r="N401" t="s">
        <v>22</v>
      </c>
      <c r="O401" t="s">
        <v>1102</v>
      </c>
      <c r="P401" t="str">
        <f>_xlfn.IFNA(VLOOKUP(C401,Statusy!A:B,2,0),"Do wyrzucenia")</f>
        <v>Alza</v>
      </c>
      <c r="Q401" t="str">
        <f t="shared" si="24"/>
        <v>Alza</v>
      </c>
      <c r="R401" t="str">
        <f t="shared" si="25"/>
        <v>Vida</v>
      </c>
    </row>
    <row r="402" spans="1:18" x14ac:dyDescent="0.25">
      <c r="A402">
        <v>561642183</v>
      </c>
      <c r="B402" t="s">
        <v>107</v>
      </c>
      <c r="C402" t="s">
        <v>153</v>
      </c>
      <c r="D402">
        <v>1</v>
      </c>
      <c r="E402">
        <v>0</v>
      </c>
      <c r="F402">
        <v>1342.14</v>
      </c>
      <c r="G402">
        <v>45118</v>
      </c>
      <c r="H402" t="s">
        <v>108</v>
      </c>
      <c r="I402" t="s">
        <v>816</v>
      </c>
      <c r="J402" t="s">
        <v>109</v>
      </c>
      <c r="K402">
        <v>251.33707865168543</v>
      </c>
      <c r="L402" t="s">
        <v>1848</v>
      </c>
      <c r="M402" t="s">
        <v>108</v>
      </c>
      <c r="N402" t="s">
        <v>48</v>
      </c>
      <c r="O402" t="s">
        <v>1102</v>
      </c>
      <c r="P402" t="str">
        <f>_xlfn.IFNA(VLOOKUP(C402,Statusy!A:B,2,0),"Do wyrzucenia")</f>
        <v>Alza</v>
      </c>
      <c r="Q402" t="str">
        <f t="shared" si="24"/>
        <v>Alza</v>
      </c>
      <c r="R402" t="str">
        <f t="shared" si="25"/>
        <v>Vida</v>
      </c>
    </row>
    <row r="403" spans="1:18" x14ac:dyDescent="0.25">
      <c r="A403">
        <v>561641991</v>
      </c>
      <c r="B403" t="s">
        <v>107</v>
      </c>
      <c r="C403" t="s">
        <v>120</v>
      </c>
      <c r="D403">
        <v>1</v>
      </c>
      <c r="E403">
        <v>0</v>
      </c>
      <c r="F403">
        <v>1049</v>
      </c>
      <c r="G403">
        <v>45118</v>
      </c>
      <c r="H403" t="s">
        <v>108</v>
      </c>
      <c r="I403" t="s">
        <v>399</v>
      </c>
      <c r="J403" t="s">
        <v>109</v>
      </c>
      <c r="K403">
        <v>196.44194756554307</v>
      </c>
      <c r="L403" t="s">
        <v>1849</v>
      </c>
      <c r="M403" t="s">
        <v>108</v>
      </c>
      <c r="N403" t="s">
        <v>22</v>
      </c>
      <c r="O403" t="s">
        <v>224</v>
      </c>
      <c r="P403" t="str">
        <f>_xlfn.IFNA(VLOOKUP(C403,Statusy!A:B,2,0),"Do wyrzucenia")</f>
        <v>Shumee</v>
      </c>
      <c r="Q403" t="str">
        <f t="shared" si="24"/>
        <v>Mall</v>
      </c>
      <c r="R403" t="str">
        <f t="shared" si="25"/>
        <v>Vida</v>
      </c>
    </row>
    <row r="404" spans="1:18" x14ac:dyDescent="0.25">
      <c r="A404">
        <v>561641990</v>
      </c>
      <c r="B404" t="s">
        <v>107</v>
      </c>
      <c r="C404" t="s">
        <v>153</v>
      </c>
      <c r="D404">
        <v>1</v>
      </c>
      <c r="E404">
        <v>0</v>
      </c>
      <c r="F404">
        <v>849.15</v>
      </c>
      <c r="G404">
        <v>45118</v>
      </c>
      <c r="H404" t="s">
        <v>108</v>
      </c>
      <c r="I404" t="s">
        <v>1184</v>
      </c>
      <c r="J404" t="s">
        <v>109</v>
      </c>
      <c r="K404">
        <v>159.01685393258427</v>
      </c>
      <c r="L404" t="s">
        <v>1850</v>
      </c>
      <c r="M404" t="s">
        <v>108</v>
      </c>
      <c r="N404" t="s">
        <v>22</v>
      </c>
      <c r="O404" t="s">
        <v>1102</v>
      </c>
      <c r="P404" t="str">
        <f>_xlfn.IFNA(VLOOKUP(C404,Statusy!A:B,2,0),"Do wyrzucenia")</f>
        <v>Alza</v>
      </c>
      <c r="Q404" t="str">
        <f t="shared" si="24"/>
        <v>Alza</v>
      </c>
      <c r="R404" t="str">
        <f t="shared" si="25"/>
        <v>Vida</v>
      </c>
    </row>
    <row r="405" spans="1:18" x14ac:dyDescent="0.25">
      <c r="A405">
        <v>561641947</v>
      </c>
      <c r="B405" t="s">
        <v>107</v>
      </c>
      <c r="C405" t="s">
        <v>153</v>
      </c>
      <c r="D405">
        <v>1</v>
      </c>
      <c r="E405">
        <v>0</v>
      </c>
      <c r="F405">
        <v>1036.1500000000001</v>
      </c>
      <c r="G405">
        <v>45118</v>
      </c>
      <c r="H405" t="s">
        <v>108</v>
      </c>
      <c r="I405" t="s">
        <v>763</v>
      </c>
      <c r="J405" t="s">
        <v>109</v>
      </c>
      <c r="K405">
        <v>194.0355805243446</v>
      </c>
      <c r="L405" t="s">
        <v>1851</v>
      </c>
      <c r="M405" t="s">
        <v>108</v>
      </c>
      <c r="N405" t="s">
        <v>22</v>
      </c>
      <c r="O405" t="s">
        <v>1102</v>
      </c>
      <c r="P405" t="str">
        <f>_xlfn.IFNA(VLOOKUP(C405,Statusy!A:B,2,0),"Do wyrzucenia")</f>
        <v>Alza</v>
      </c>
      <c r="Q405" t="str">
        <f t="shared" si="24"/>
        <v>Alza</v>
      </c>
      <c r="R405" t="str">
        <f t="shared" si="25"/>
        <v>Vida</v>
      </c>
    </row>
    <row r="406" spans="1:18" x14ac:dyDescent="0.25">
      <c r="A406">
        <v>561634173</v>
      </c>
      <c r="B406" t="s">
        <v>107</v>
      </c>
      <c r="C406" t="s">
        <v>111</v>
      </c>
      <c r="D406">
        <v>1</v>
      </c>
      <c r="E406">
        <v>125</v>
      </c>
      <c r="F406">
        <v>1107</v>
      </c>
      <c r="G406">
        <v>45118</v>
      </c>
      <c r="H406" t="s">
        <v>108</v>
      </c>
      <c r="I406" t="s">
        <v>1852</v>
      </c>
      <c r="J406" t="s">
        <v>110</v>
      </c>
      <c r="K406">
        <v>4948.29</v>
      </c>
      <c r="L406" t="s">
        <v>1853</v>
      </c>
      <c r="M406" t="s">
        <v>108</v>
      </c>
      <c r="N406" t="s">
        <v>49</v>
      </c>
      <c r="O406" t="s">
        <v>225</v>
      </c>
      <c r="P406" t="str">
        <f>_xlfn.IFNA(VLOOKUP(C406,Statusy!A:B,2,0),"Do wyrzucenia")</f>
        <v>Greatstore</v>
      </c>
      <c r="Q406" t="str">
        <f t="shared" si="24"/>
        <v>Mall</v>
      </c>
      <c r="R406" t="str">
        <f t="shared" si="25"/>
        <v>Vida</v>
      </c>
    </row>
    <row r="407" spans="1:18" x14ac:dyDescent="0.25">
      <c r="A407">
        <v>561633435</v>
      </c>
      <c r="B407" t="s">
        <v>107</v>
      </c>
      <c r="C407" t="s">
        <v>153</v>
      </c>
      <c r="D407">
        <v>1</v>
      </c>
      <c r="E407">
        <v>0</v>
      </c>
      <c r="F407">
        <v>2396.15</v>
      </c>
      <c r="G407">
        <v>45118</v>
      </c>
      <c r="H407" t="s">
        <v>108</v>
      </c>
      <c r="I407" t="s">
        <v>368</v>
      </c>
      <c r="J407" t="s">
        <v>109</v>
      </c>
      <c r="K407">
        <v>448.71722846441952</v>
      </c>
      <c r="L407" t="s">
        <v>1854</v>
      </c>
      <c r="M407" t="s">
        <v>108</v>
      </c>
      <c r="N407" t="s">
        <v>22</v>
      </c>
      <c r="O407" t="s">
        <v>1102</v>
      </c>
      <c r="P407" t="str">
        <f>_xlfn.IFNA(VLOOKUP(C407,Statusy!A:B,2,0),"Do wyrzucenia")</f>
        <v>Alza</v>
      </c>
      <c r="Q407" t="str">
        <f t="shared" si="24"/>
        <v>Alza</v>
      </c>
      <c r="R407" t="str">
        <f t="shared" si="25"/>
        <v>Vida</v>
      </c>
    </row>
    <row r="408" spans="1:18" x14ac:dyDescent="0.25">
      <c r="A408">
        <v>561633429</v>
      </c>
      <c r="B408" t="s">
        <v>107</v>
      </c>
      <c r="C408" t="s">
        <v>153</v>
      </c>
      <c r="D408">
        <v>1</v>
      </c>
      <c r="E408">
        <v>0</v>
      </c>
      <c r="F408">
        <v>479.4</v>
      </c>
      <c r="G408">
        <v>45118</v>
      </c>
      <c r="H408" t="s">
        <v>108</v>
      </c>
      <c r="I408" t="s">
        <v>1148</v>
      </c>
      <c r="J408" t="s">
        <v>109</v>
      </c>
      <c r="K408">
        <v>89.775280898876403</v>
      </c>
      <c r="L408" t="s">
        <v>1855</v>
      </c>
      <c r="M408" t="s">
        <v>108</v>
      </c>
      <c r="N408" t="s">
        <v>22</v>
      </c>
      <c r="O408" t="s">
        <v>1102</v>
      </c>
      <c r="P408" t="str">
        <f>_xlfn.IFNA(VLOOKUP(C408,Statusy!A:B,2,0),"Do wyrzucenia")</f>
        <v>Alza</v>
      </c>
      <c r="Q408" t="str">
        <f t="shared" si="24"/>
        <v>Alza</v>
      </c>
      <c r="R408" t="str">
        <f t="shared" si="25"/>
        <v>ikonka</v>
      </c>
    </row>
    <row r="409" spans="1:18" x14ac:dyDescent="0.25">
      <c r="A409">
        <v>561633417</v>
      </c>
      <c r="B409" t="s">
        <v>107</v>
      </c>
      <c r="C409" t="s">
        <v>153</v>
      </c>
      <c r="D409">
        <v>1</v>
      </c>
      <c r="E409">
        <v>0</v>
      </c>
      <c r="F409">
        <v>1044.6500000000001</v>
      </c>
      <c r="G409">
        <v>45118</v>
      </c>
      <c r="H409" t="s">
        <v>108</v>
      </c>
      <c r="I409" t="s">
        <v>1856</v>
      </c>
      <c r="J409" t="s">
        <v>109</v>
      </c>
      <c r="K409">
        <v>195.62734082397006</v>
      </c>
      <c r="L409" t="s">
        <v>1857</v>
      </c>
      <c r="M409" t="s">
        <v>108</v>
      </c>
      <c r="N409" t="s">
        <v>22</v>
      </c>
      <c r="O409" t="s">
        <v>1102</v>
      </c>
      <c r="P409" t="str">
        <f>_xlfn.IFNA(VLOOKUP(C409,Statusy!A:B,2,0),"Do wyrzucenia")</f>
        <v>Alza</v>
      </c>
      <c r="Q409" t="str">
        <f t="shared" si="24"/>
        <v>Alza</v>
      </c>
      <c r="R409" t="str">
        <f t="shared" si="25"/>
        <v>Vida</v>
      </c>
    </row>
    <row r="410" spans="1:18" x14ac:dyDescent="0.25">
      <c r="A410">
        <v>561633407</v>
      </c>
      <c r="B410" t="s">
        <v>107</v>
      </c>
      <c r="C410" t="s">
        <v>153</v>
      </c>
      <c r="D410">
        <v>1</v>
      </c>
      <c r="E410">
        <v>0</v>
      </c>
      <c r="F410">
        <v>1936.3</v>
      </c>
      <c r="G410">
        <v>45118</v>
      </c>
      <c r="H410" t="s">
        <v>108</v>
      </c>
      <c r="I410" t="s">
        <v>1754</v>
      </c>
      <c r="J410" t="s">
        <v>109</v>
      </c>
      <c r="K410">
        <v>362.60299625468167</v>
      </c>
      <c r="L410" t="s">
        <v>1858</v>
      </c>
      <c r="M410" t="s">
        <v>108</v>
      </c>
      <c r="N410" t="s">
        <v>22</v>
      </c>
      <c r="O410" t="s">
        <v>1102</v>
      </c>
      <c r="P410" t="str">
        <f>_xlfn.IFNA(VLOOKUP(C410,Statusy!A:B,2,0),"Do wyrzucenia")</f>
        <v>Alza</v>
      </c>
      <c r="Q410" t="str">
        <f t="shared" si="24"/>
        <v>Alza</v>
      </c>
      <c r="R410" t="str">
        <f t="shared" si="25"/>
        <v>Vida</v>
      </c>
    </row>
    <row r="411" spans="1:18" x14ac:dyDescent="0.25">
      <c r="A411">
        <v>561633365</v>
      </c>
      <c r="B411" t="s">
        <v>107</v>
      </c>
      <c r="C411" t="s">
        <v>153</v>
      </c>
      <c r="D411">
        <v>1</v>
      </c>
      <c r="E411">
        <v>0</v>
      </c>
      <c r="F411">
        <v>3892.15</v>
      </c>
      <c r="G411">
        <v>45118</v>
      </c>
      <c r="H411" t="s">
        <v>108</v>
      </c>
      <c r="I411" t="s">
        <v>1859</v>
      </c>
      <c r="J411" t="s">
        <v>109</v>
      </c>
      <c r="K411">
        <v>728.86704119850197</v>
      </c>
      <c r="L411" t="s">
        <v>1860</v>
      </c>
      <c r="M411" t="s">
        <v>108</v>
      </c>
      <c r="N411" t="s">
        <v>22</v>
      </c>
      <c r="O411" t="s">
        <v>1102</v>
      </c>
      <c r="P411" t="str">
        <f>_xlfn.IFNA(VLOOKUP(C411,Statusy!A:B,2,0),"Do wyrzucenia")</f>
        <v>Alza</v>
      </c>
      <c r="Q411" t="str">
        <f t="shared" si="24"/>
        <v>Alza</v>
      </c>
      <c r="R411" t="str">
        <f t="shared" si="25"/>
        <v>Vida</v>
      </c>
    </row>
    <row r="412" spans="1:18" x14ac:dyDescent="0.25">
      <c r="A412">
        <v>561633359</v>
      </c>
      <c r="B412" t="s">
        <v>107</v>
      </c>
      <c r="C412" t="s">
        <v>120</v>
      </c>
      <c r="D412">
        <v>1</v>
      </c>
      <c r="E412">
        <v>27</v>
      </c>
      <c r="F412">
        <v>157</v>
      </c>
      <c r="G412">
        <v>45118</v>
      </c>
      <c r="H412" t="s">
        <v>108</v>
      </c>
      <c r="I412" t="s">
        <v>792</v>
      </c>
      <c r="J412" t="s">
        <v>110</v>
      </c>
      <c r="K412">
        <v>701.79</v>
      </c>
      <c r="L412" t="s">
        <v>1830</v>
      </c>
      <c r="M412" t="s">
        <v>108</v>
      </c>
      <c r="N412" t="s">
        <v>49</v>
      </c>
      <c r="O412" t="s">
        <v>224</v>
      </c>
      <c r="P412" t="str">
        <f>_xlfn.IFNA(VLOOKUP(C412,Statusy!A:B,2,0),"Do wyrzucenia")</f>
        <v>Shumee</v>
      </c>
      <c r="Q412" t="str">
        <f t="shared" si="24"/>
        <v>Mall</v>
      </c>
      <c r="R412" t="str">
        <f t="shared" si="25"/>
        <v>Vida</v>
      </c>
    </row>
    <row r="413" spans="1:18" x14ac:dyDescent="0.25">
      <c r="A413">
        <v>561630961</v>
      </c>
      <c r="B413" t="s">
        <v>107</v>
      </c>
      <c r="C413" t="s">
        <v>153</v>
      </c>
      <c r="D413">
        <v>1</v>
      </c>
      <c r="E413">
        <v>0</v>
      </c>
      <c r="F413">
        <v>891.65</v>
      </c>
      <c r="G413">
        <v>45118</v>
      </c>
      <c r="H413" t="s">
        <v>108</v>
      </c>
      <c r="I413" t="s">
        <v>1394</v>
      </c>
      <c r="J413" t="s">
        <v>109</v>
      </c>
      <c r="K413">
        <v>166.97565543071161</v>
      </c>
      <c r="L413" t="s">
        <v>1861</v>
      </c>
      <c r="M413" t="s">
        <v>108</v>
      </c>
      <c r="N413" t="s">
        <v>22</v>
      </c>
      <c r="O413" t="s">
        <v>1102</v>
      </c>
      <c r="P413" t="str">
        <f>_xlfn.IFNA(VLOOKUP(C413,Statusy!A:B,2,0),"Do wyrzucenia")</f>
        <v>Alza</v>
      </c>
      <c r="Q413" t="str">
        <f t="shared" si="24"/>
        <v>Alza</v>
      </c>
      <c r="R413" t="str">
        <f t="shared" si="25"/>
        <v>Vida</v>
      </c>
    </row>
    <row r="414" spans="1:18" x14ac:dyDescent="0.25">
      <c r="A414">
        <v>561630925</v>
      </c>
      <c r="B414" t="s">
        <v>107</v>
      </c>
      <c r="C414" t="s">
        <v>153</v>
      </c>
      <c r="D414">
        <v>1</v>
      </c>
      <c r="E414">
        <v>0</v>
      </c>
      <c r="F414">
        <v>704.66</v>
      </c>
      <c r="G414">
        <v>45118</v>
      </c>
      <c r="H414" t="s">
        <v>108</v>
      </c>
      <c r="I414" t="s">
        <v>1150</v>
      </c>
      <c r="J414" t="s">
        <v>109</v>
      </c>
      <c r="K414">
        <v>131.95880149812734</v>
      </c>
      <c r="L414" t="s">
        <v>1862</v>
      </c>
      <c r="M414" t="s">
        <v>108</v>
      </c>
      <c r="N414" t="s">
        <v>22</v>
      </c>
      <c r="O414" t="s">
        <v>1102</v>
      </c>
      <c r="P414" t="str">
        <f>_xlfn.IFNA(VLOOKUP(C414,Statusy!A:B,2,0),"Do wyrzucenia")</f>
        <v>Alza</v>
      </c>
      <c r="Q414" t="str">
        <f t="shared" si="24"/>
        <v>Alza</v>
      </c>
      <c r="R414" t="str">
        <f t="shared" si="25"/>
        <v>Vida</v>
      </c>
    </row>
    <row r="415" spans="1:18" x14ac:dyDescent="0.25">
      <c r="A415">
        <v>561630913</v>
      </c>
      <c r="B415" t="s">
        <v>107</v>
      </c>
      <c r="C415" t="s">
        <v>153</v>
      </c>
      <c r="D415">
        <v>1</v>
      </c>
      <c r="E415">
        <v>0</v>
      </c>
      <c r="F415">
        <v>951.14</v>
      </c>
      <c r="G415">
        <v>45118</v>
      </c>
      <c r="H415" t="s">
        <v>108</v>
      </c>
      <c r="I415" t="s">
        <v>522</v>
      </c>
      <c r="J415" t="s">
        <v>109</v>
      </c>
      <c r="K415">
        <v>178.11610486891388</v>
      </c>
      <c r="L415" t="s">
        <v>1863</v>
      </c>
      <c r="M415" t="s">
        <v>108</v>
      </c>
      <c r="N415" t="s">
        <v>22</v>
      </c>
      <c r="O415" t="s">
        <v>1102</v>
      </c>
      <c r="P415" t="str">
        <f>_xlfn.IFNA(VLOOKUP(C415,Statusy!A:B,2,0),"Do wyrzucenia")</f>
        <v>Alza</v>
      </c>
      <c r="Q415" t="str">
        <f t="shared" si="24"/>
        <v>Alza</v>
      </c>
      <c r="R415" t="str">
        <f t="shared" si="25"/>
        <v>Vida</v>
      </c>
    </row>
    <row r="416" spans="1:18" x14ac:dyDescent="0.25">
      <c r="A416">
        <v>561623733</v>
      </c>
      <c r="B416" t="s">
        <v>107</v>
      </c>
      <c r="C416" t="s">
        <v>118</v>
      </c>
      <c r="D416">
        <v>1</v>
      </c>
      <c r="E416">
        <v>0</v>
      </c>
      <c r="F416">
        <v>1181</v>
      </c>
      <c r="G416">
        <v>45118</v>
      </c>
      <c r="H416" t="s">
        <v>108</v>
      </c>
      <c r="I416" t="s">
        <v>1864</v>
      </c>
      <c r="J416" t="s">
        <v>109</v>
      </c>
      <c r="K416">
        <v>221.1610486891386</v>
      </c>
      <c r="L416" t="s">
        <v>1865</v>
      </c>
      <c r="M416" t="s">
        <v>108</v>
      </c>
      <c r="N416" t="s">
        <v>22</v>
      </c>
      <c r="O416" t="s">
        <v>225</v>
      </c>
      <c r="P416" t="str">
        <f>_xlfn.IFNA(VLOOKUP(C416,Statusy!A:B,2,0),"Do wyrzucenia")</f>
        <v>Greatstore</v>
      </c>
      <c r="Q416" t="str">
        <f t="shared" si="24"/>
        <v>Mall</v>
      </c>
      <c r="R416" t="str">
        <f t="shared" si="25"/>
        <v>Vida</v>
      </c>
    </row>
    <row r="417" spans="1:18" x14ac:dyDescent="0.25">
      <c r="A417">
        <v>561623305</v>
      </c>
      <c r="B417" t="s">
        <v>107</v>
      </c>
      <c r="C417" t="s">
        <v>111</v>
      </c>
      <c r="D417">
        <v>1</v>
      </c>
      <c r="E417">
        <v>79</v>
      </c>
      <c r="F417">
        <v>600</v>
      </c>
      <c r="G417">
        <v>45118</v>
      </c>
      <c r="H417" t="s">
        <v>108</v>
      </c>
      <c r="I417" t="s">
        <v>1866</v>
      </c>
      <c r="J417" t="s">
        <v>109</v>
      </c>
      <c r="K417">
        <v>112.35955056179776</v>
      </c>
      <c r="L417" t="s">
        <v>1867</v>
      </c>
      <c r="M417" t="s">
        <v>108</v>
      </c>
      <c r="N417" t="s">
        <v>106</v>
      </c>
      <c r="O417" t="s">
        <v>225</v>
      </c>
      <c r="P417" t="str">
        <f>_xlfn.IFNA(VLOOKUP(C417,Statusy!A:B,2,0),"Do wyrzucenia")</f>
        <v>Greatstore</v>
      </c>
      <c r="Q417" t="str">
        <f t="shared" si="24"/>
        <v>Mall</v>
      </c>
      <c r="R417" t="str">
        <f t="shared" si="25"/>
        <v>aw</v>
      </c>
    </row>
    <row r="418" spans="1:18" x14ac:dyDescent="0.25">
      <c r="A418">
        <v>561622881</v>
      </c>
      <c r="B418" t="s">
        <v>107</v>
      </c>
      <c r="C418" t="s">
        <v>118</v>
      </c>
      <c r="D418">
        <v>1</v>
      </c>
      <c r="E418">
        <v>48</v>
      </c>
      <c r="F418">
        <v>472</v>
      </c>
      <c r="G418">
        <v>45118</v>
      </c>
      <c r="H418" t="s">
        <v>108</v>
      </c>
      <c r="I418" t="s">
        <v>1868</v>
      </c>
      <c r="J418" t="s">
        <v>110</v>
      </c>
      <c r="K418">
        <v>2109.8399999999997</v>
      </c>
      <c r="L418" t="s">
        <v>1869</v>
      </c>
      <c r="M418" t="s">
        <v>108</v>
      </c>
      <c r="N418" t="s">
        <v>49</v>
      </c>
      <c r="O418" t="s">
        <v>225</v>
      </c>
      <c r="P418" t="str">
        <f>_xlfn.IFNA(VLOOKUP(C418,Statusy!A:B,2,0),"Do wyrzucenia")</f>
        <v>Greatstore</v>
      </c>
      <c r="Q418" t="str">
        <f t="shared" si="24"/>
        <v>Mall</v>
      </c>
      <c r="R418" t="str">
        <f t="shared" si="25"/>
        <v>Vida</v>
      </c>
    </row>
    <row r="419" spans="1:18" x14ac:dyDescent="0.25">
      <c r="A419">
        <v>561622343</v>
      </c>
      <c r="B419" t="s">
        <v>107</v>
      </c>
      <c r="C419" t="s">
        <v>153</v>
      </c>
      <c r="D419">
        <v>1</v>
      </c>
      <c r="E419">
        <v>0</v>
      </c>
      <c r="F419">
        <v>585.65</v>
      </c>
      <c r="G419">
        <v>45118</v>
      </c>
      <c r="H419" t="s">
        <v>108</v>
      </c>
      <c r="I419" t="s">
        <v>373</v>
      </c>
      <c r="J419" t="s">
        <v>109</v>
      </c>
      <c r="K419">
        <v>109.67228464419476</v>
      </c>
      <c r="L419" t="s">
        <v>1870</v>
      </c>
      <c r="M419" t="s">
        <v>108</v>
      </c>
      <c r="N419" t="s">
        <v>22</v>
      </c>
      <c r="O419" t="s">
        <v>1102</v>
      </c>
      <c r="P419" t="str">
        <f>_xlfn.IFNA(VLOOKUP(C419,Statusy!A:B,2,0),"Do wyrzucenia")</f>
        <v>Alza</v>
      </c>
      <c r="Q419" t="str">
        <f t="shared" si="24"/>
        <v>Alza</v>
      </c>
      <c r="R419" t="str">
        <f t="shared" si="25"/>
        <v>Vida</v>
      </c>
    </row>
    <row r="420" spans="1:18" x14ac:dyDescent="0.25">
      <c r="A420">
        <v>561622265</v>
      </c>
      <c r="B420" t="s">
        <v>107</v>
      </c>
      <c r="C420" t="s">
        <v>153</v>
      </c>
      <c r="D420">
        <v>1</v>
      </c>
      <c r="E420">
        <v>0</v>
      </c>
      <c r="F420">
        <v>1902.28</v>
      </c>
      <c r="G420">
        <v>45118</v>
      </c>
      <c r="H420" t="s">
        <v>108</v>
      </c>
      <c r="I420" t="s">
        <v>766</v>
      </c>
      <c r="J420" t="s">
        <v>109</v>
      </c>
      <c r="K420">
        <v>356.23220973782776</v>
      </c>
      <c r="L420" t="s">
        <v>1871</v>
      </c>
      <c r="M420" t="s">
        <v>108</v>
      </c>
      <c r="N420" t="s">
        <v>22</v>
      </c>
      <c r="O420" t="s">
        <v>1102</v>
      </c>
      <c r="P420" t="str">
        <f>_xlfn.IFNA(VLOOKUP(C420,Statusy!A:B,2,0),"Do wyrzucenia")</f>
        <v>Alza</v>
      </c>
      <c r="Q420" t="str">
        <f t="shared" si="24"/>
        <v>Alza</v>
      </c>
      <c r="R420" t="str">
        <f t="shared" si="25"/>
        <v>Vida</v>
      </c>
    </row>
    <row r="421" spans="1:18" x14ac:dyDescent="0.25">
      <c r="A421">
        <v>561620433</v>
      </c>
      <c r="B421" t="s">
        <v>107</v>
      </c>
      <c r="C421" t="s">
        <v>153</v>
      </c>
      <c r="D421">
        <v>1</v>
      </c>
      <c r="E421">
        <v>0</v>
      </c>
      <c r="F421">
        <v>2693.65</v>
      </c>
      <c r="G421">
        <v>45118</v>
      </c>
      <c r="H421" t="s">
        <v>108</v>
      </c>
      <c r="I421" t="s">
        <v>642</v>
      </c>
      <c r="J421" t="s">
        <v>109</v>
      </c>
      <c r="K421">
        <v>504.42883895131092</v>
      </c>
      <c r="L421" t="s">
        <v>1872</v>
      </c>
      <c r="M421" t="s">
        <v>108</v>
      </c>
      <c r="N421" t="s">
        <v>22</v>
      </c>
      <c r="O421" t="s">
        <v>1102</v>
      </c>
      <c r="P421" t="str">
        <f>_xlfn.IFNA(VLOOKUP(C421,Statusy!A:B,2,0),"Do wyrzucenia")</f>
        <v>Alza</v>
      </c>
      <c r="Q421" t="str">
        <f t="shared" si="24"/>
        <v>Alza</v>
      </c>
      <c r="R421" t="str">
        <f t="shared" si="25"/>
        <v>beliani</v>
      </c>
    </row>
    <row r="422" spans="1:18" x14ac:dyDescent="0.25">
      <c r="A422">
        <v>561620404</v>
      </c>
      <c r="B422" t="s">
        <v>107</v>
      </c>
      <c r="C422" t="s">
        <v>153</v>
      </c>
      <c r="D422">
        <v>1</v>
      </c>
      <c r="E422">
        <v>0</v>
      </c>
      <c r="F422">
        <v>475.15</v>
      </c>
      <c r="G422">
        <v>45118</v>
      </c>
      <c r="H422" t="s">
        <v>108</v>
      </c>
      <c r="I422" t="s">
        <v>1873</v>
      </c>
      <c r="J422" t="s">
        <v>109</v>
      </c>
      <c r="K422">
        <v>88.979400749063672</v>
      </c>
      <c r="L422" t="s">
        <v>1874</v>
      </c>
      <c r="M422" t="s">
        <v>108</v>
      </c>
      <c r="N422" t="s">
        <v>22</v>
      </c>
      <c r="O422" t="s">
        <v>1102</v>
      </c>
      <c r="P422" t="str">
        <f>_xlfn.IFNA(VLOOKUP(C422,Statusy!A:B,2,0),"Do wyrzucenia")</f>
        <v>Alza</v>
      </c>
      <c r="Q422" t="str">
        <f t="shared" si="24"/>
        <v>Alza</v>
      </c>
      <c r="R422" t="str">
        <f t="shared" si="25"/>
        <v>beliani</v>
      </c>
    </row>
    <row r="423" spans="1:18" x14ac:dyDescent="0.25">
      <c r="A423">
        <v>561620382</v>
      </c>
      <c r="B423" t="s">
        <v>107</v>
      </c>
      <c r="C423" t="s">
        <v>153</v>
      </c>
      <c r="D423">
        <v>1</v>
      </c>
      <c r="E423">
        <v>0</v>
      </c>
      <c r="F423">
        <v>636.65</v>
      </c>
      <c r="G423">
        <v>45118</v>
      </c>
      <c r="H423" t="s">
        <v>108</v>
      </c>
      <c r="I423" t="s">
        <v>471</v>
      </c>
      <c r="J423" t="s">
        <v>109</v>
      </c>
      <c r="K423">
        <v>119.22284644194757</v>
      </c>
      <c r="L423" t="s">
        <v>1875</v>
      </c>
      <c r="M423" t="s">
        <v>108</v>
      </c>
      <c r="N423" t="s">
        <v>22</v>
      </c>
      <c r="O423" t="s">
        <v>1102</v>
      </c>
      <c r="P423" t="str">
        <f>_xlfn.IFNA(VLOOKUP(C423,Statusy!A:B,2,0),"Do wyrzucenia")</f>
        <v>Alza</v>
      </c>
      <c r="Q423" t="str">
        <f t="shared" si="24"/>
        <v>Alza</v>
      </c>
      <c r="R423" t="str">
        <f t="shared" si="25"/>
        <v>Vida</v>
      </c>
    </row>
    <row r="424" spans="1:18" x14ac:dyDescent="0.25">
      <c r="A424">
        <v>561609542</v>
      </c>
      <c r="B424" t="s">
        <v>107</v>
      </c>
      <c r="C424" t="s">
        <v>153</v>
      </c>
      <c r="D424">
        <v>1</v>
      </c>
      <c r="E424">
        <v>0</v>
      </c>
      <c r="F424">
        <v>1290.3</v>
      </c>
      <c r="G424">
        <v>45118</v>
      </c>
      <c r="H424" t="s">
        <v>108</v>
      </c>
      <c r="I424" t="s">
        <v>1525</v>
      </c>
      <c r="J424" t="s">
        <v>109</v>
      </c>
      <c r="K424">
        <v>241.62921348314609</v>
      </c>
      <c r="L424" t="s">
        <v>1876</v>
      </c>
      <c r="M424" t="s">
        <v>108</v>
      </c>
      <c r="N424" t="s">
        <v>22</v>
      </c>
      <c r="O424" t="s">
        <v>1102</v>
      </c>
      <c r="P424" t="str">
        <f>_xlfn.IFNA(VLOOKUP(C424,Statusy!A:B,2,0),"Do wyrzucenia")</f>
        <v>Alza</v>
      </c>
      <c r="Q424" t="str">
        <f t="shared" ref="Q424:Q455" si="26">IF(P424="alza","Alza",IF(P424="Extra","Extrastore","Mall"))</f>
        <v>Alza</v>
      </c>
      <c r="R424" t="str">
        <f t="shared" ref="R424:R455" si="27">IF(AND(LEN(I424)&lt;=7,ISERROR(FIND("_",I424))),"Vida",IFERROR(LEFT(I424,FIND("_",I424)-1),"Kinghoff"))</f>
        <v>Vida</v>
      </c>
    </row>
    <row r="425" spans="1:18" x14ac:dyDescent="0.25">
      <c r="A425">
        <v>561609477</v>
      </c>
      <c r="B425" t="s">
        <v>107</v>
      </c>
      <c r="C425" t="s">
        <v>120</v>
      </c>
      <c r="D425">
        <v>1</v>
      </c>
      <c r="E425">
        <v>9</v>
      </c>
      <c r="F425">
        <v>39</v>
      </c>
      <c r="G425">
        <v>45118</v>
      </c>
      <c r="H425" t="s">
        <v>108</v>
      </c>
      <c r="I425" t="s">
        <v>1877</v>
      </c>
      <c r="J425" t="s">
        <v>110</v>
      </c>
      <c r="K425">
        <v>174.32999999999998</v>
      </c>
      <c r="L425" t="s">
        <v>1878</v>
      </c>
      <c r="M425" t="s">
        <v>108</v>
      </c>
      <c r="N425" t="s">
        <v>49</v>
      </c>
      <c r="O425" t="s">
        <v>224</v>
      </c>
      <c r="P425" t="str">
        <f>_xlfn.IFNA(VLOOKUP(C425,Statusy!A:B,2,0),"Do wyrzucenia")</f>
        <v>Shumee</v>
      </c>
      <c r="Q425" t="str">
        <f t="shared" si="26"/>
        <v>Mall</v>
      </c>
      <c r="R425" t="str">
        <f t="shared" si="27"/>
        <v>Vida</v>
      </c>
    </row>
    <row r="426" spans="1:18" x14ac:dyDescent="0.25">
      <c r="A426">
        <v>561609463</v>
      </c>
      <c r="B426" t="s">
        <v>107</v>
      </c>
      <c r="C426" t="s">
        <v>153</v>
      </c>
      <c r="D426">
        <v>1</v>
      </c>
      <c r="E426">
        <v>0</v>
      </c>
      <c r="F426">
        <v>1070.1500000000001</v>
      </c>
      <c r="G426">
        <v>45118</v>
      </c>
      <c r="H426" t="s">
        <v>108</v>
      </c>
      <c r="I426" t="s">
        <v>825</v>
      </c>
      <c r="J426" t="s">
        <v>109</v>
      </c>
      <c r="K426">
        <v>200.40262172284648</v>
      </c>
      <c r="L426" t="s">
        <v>1879</v>
      </c>
      <c r="M426" t="s">
        <v>108</v>
      </c>
      <c r="N426" t="s">
        <v>22</v>
      </c>
      <c r="O426" t="s">
        <v>1102</v>
      </c>
      <c r="P426" t="str">
        <f>_xlfn.IFNA(VLOOKUP(C426,Statusy!A:B,2,0),"Do wyrzucenia")</f>
        <v>Alza</v>
      </c>
      <c r="Q426" t="str">
        <f t="shared" si="26"/>
        <v>Alza</v>
      </c>
      <c r="R426" t="str">
        <f t="shared" si="27"/>
        <v>Vida</v>
      </c>
    </row>
    <row r="427" spans="1:18" x14ac:dyDescent="0.25">
      <c r="A427">
        <v>561609462</v>
      </c>
      <c r="B427" t="s">
        <v>107</v>
      </c>
      <c r="C427" t="s">
        <v>153</v>
      </c>
      <c r="D427">
        <v>1</v>
      </c>
      <c r="E427">
        <v>0</v>
      </c>
      <c r="F427">
        <v>406.31</v>
      </c>
      <c r="G427">
        <v>45118</v>
      </c>
      <c r="H427" t="s">
        <v>108</v>
      </c>
      <c r="I427" t="s">
        <v>1880</v>
      </c>
      <c r="J427" t="s">
        <v>109</v>
      </c>
      <c r="K427">
        <v>76.088014981273417</v>
      </c>
      <c r="L427" t="s">
        <v>1881</v>
      </c>
      <c r="M427" t="s">
        <v>108</v>
      </c>
      <c r="N427" t="s">
        <v>22</v>
      </c>
      <c r="O427" t="s">
        <v>1102</v>
      </c>
      <c r="P427" t="str">
        <f>_xlfn.IFNA(VLOOKUP(C427,Statusy!A:B,2,0),"Do wyrzucenia")</f>
        <v>Alza</v>
      </c>
      <c r="Q427" t="str">
        <f t="shared" si="26"/>
        <v>Alza</v>
      </c>
      <c r="R427" t="str">
        <f t="shared" si="27"/>
        <v>Kinghoff</v>
      </c>
    </row>
    <row r="428" spans="1:18" x14ac:dyDescent="0.25">
      <c r="A428">
        <v>561609455</v>
      </c>
      <c r="B428" t="s">
        <v>107</v>
      </c>
      <c r="C428" t="s">
        <v>153</v>
      </c>
      <c r="D428">
        <v>1</v>
      </c>
      <c r="E428">
        <v>0</v>
      </c>
      <c r="F428">
        <v>393.55</v>
      </c>
      <c r="G428">
        <v>45118</v>
      </c>
      <c r="H428" t="s">
        <v>108</v>
      </c>
      <c r="I428" t="s">
        <v>965</v>
      </c>
      <c r="J428" t="s">
        <v>109</v>
      </c>
      <c r="K428">
        <v>73.698501872659179</v>
      </c>
      <c r="L428" t="s">
        <v>1882</v>
      </c>
      <c r="M428" t="s">
        <v>108</v>
      </c>
      <c r="N428" t="s">
        <v>22</v>
      </c>
      <c r="O428" t="s">
        <v>1102</v>
      </c>
      <c r="P428" t="str">
        <f>_xlfn.IFNA(VLOOKUP(C428,Statusy!A:B,2,0),"Do wyrzucenia")</f>
        <v>Alza</v>
      </c>
      <c r="Q428" t="str">
        <f t="shared" si="26"/>
        <v>Alza</v>
      </c>
      <c r="R428" t="str">
        <f t="shared" si="27"/>
        <v>Kinghoff</v>
      </c>
    </row>
    <row r="429" spans="1:18" x14ac:dyDescent="0.25">
      <c r="A429">
        <v>561609454</v>
      </c>
      <c r="B429" t="s">
        <v>107</v>
      </c>
      <c r="C429" t="s">
        <v>153</v>
      </c>
      <c r="D429">
        <v>1</v>
      </c>
      <c r="E429">
        <v>0</v>
      </c>
      <c r="F429">
        <v>1393.15</v>
      </c>
      <c r="G429">
        <v>45118</v>
      </c>
      <c r="H429" t="s">
        <v>108</v>
      </c>
      <c r="I429" t="s">
        <v>1883</v>
      </c>
      <c r="J429" t="s">
        <v>109</v>
      </c>
      <c r="K429">
        <v>260.88951310861427</v>
      </c>
      <c r="L429" t="s">
        <v>1884</v>
      </c>
      <c r="M429" t="s">
        <v>108</v>
      </c>
      <c r="N429" t="s">
        <v>22</v>
      </c>
      <c r="O429" t="s">
        <v>1102</v>
      </c>
      <c r="P429" t="str">
        <f>_xlfn.IFNA(VLOOKUP(C429,Statusy!A:B,2,0),"Do wyrzucenia")</f>
        <v>Alza</v>
      </c>
      <c r="Q429" t="str">
        <f t="shared" si="26"/>
        <v>Alza</v>
      </c>
      <c r="R429" t="str">
        <f t="shared" si="27"/>
        <v>Vida</v>
      </c>
    </row>
    <row r="430" spans="1:18" x14ac:dyDescent="0.25">
      <c r="A430">
        <v>561609451</v>
      </c>
      <c r="B430" t="s">
        <v>107</v>
      </c>
      <c r="C430" t="s">
        <v>120</v>
      </c>
      <c r="D430">
        <v>1</v>
      </c>
      <c r="E430">
        <v>14</v>
      </c>
      <c r="F430">
        <v>46</v>
      </c>
      <c r="G430">
        <v>45118</v>
      </c>
      <c r="H430" t="s">
        <v>108</v>
      </c>
      <c r="I430" t="s">
        <v>260</v>
      </c>
      <c r="J430" t="s">
        <v>110</v>
      </c>
      <c r="K430">
        <v>205.61999999999998</v>
      </c>
      <c r="L430" t="s">
        <v>167</v>
      </c>
      <c r="M430" t="s">
        <v>108</v>
      </c>
      <c r="N430" t="s">
        <v>48</v>
      </c>
      <c r="O430" t="s">
        <v>224</v>
      </c>
      <c r="P430" t="str">
        <f>_xlfn.IFNA(VLOOKUP(C430,Statusy!A:B,2,0),"Do wyrzucenia")</f>
        <v>Shumee</v>
      </c>
      <c r="Q430" t="str">
        <f t="shared" si="26"/>
        <v>Mall</v>
      </c>
      <c r="R430" t="str">
        <f t="shared" si="27"/>
        <v>Vida</v>
      </c>
    </row>
    <row r="431" spans="1:18" x14ac:dyDescent="0.25">
      <c r="A431">
        <v>561609428</v>
      </c>
      <c r="B431" t="s">
        <v>107</v>
      </c>
      <c r="C431" t="s">
        <v>153</v>
      </c>
      <c r="D431">
        <v>1</v>
      </c>
      <c r="E431">
        <v>0</v>
      </c>
      <c r="F431">
        <v>449.65</v>
      </c>
      <c r="G431">
        <v>45118</v>
      </c>
      <c r="H431" t="s">
        <v>108</v>
      </c>
      <c r="I431" t="s">
        <v>451</v>
      </c>
      <c r="J431" t="s">
        <v>109</v>
      </c>
      <c r="K431">
        <v>84.204119850187269</v>
      </c>
      <c r="L431" t="s">
        <v>1885</v>
      </c>
      <c r="M431" t="s">
        <v>108</v>
      </c>
      <c r="N431" t="s">
        <v>22</v>
      </c>
      <c r="O431" t="s">
        <v>1102</v>
      </c>
      <c r="P431" t="str">
        <f>_xlfn.IFNA(VLOOKUP(C431,Statusy!A:B,2,0),"Do wyrzucenia")</f>
        <v>Alza</v>
      </c>
      <c r="Q431" t="str">
        <f t="shared" si="26"/>
        <v>Alza</v>
      </c>
      <c r="R431" t="str">
        <f t="shared" si="27"/>
        <v>Vida</v>
      </c>
    </row>
    <row r="432" spans="1:18" x14ac:dyDescent="0.25">
      <c r="A432">
        <v>561601969</v>
      </c>
      <c r="B432" t="s">
        <v>107</v>
      </c>
      <c r="C432" t="s">
        <v>111</v>
      </c>
      <c r="D432">
        <v>1</v>
      </c>
      <c r="E432">
        <v>112</v>
      </c>
      <c r="F432">
        <v>385</v>
      </c>
      <c r="G432">
        <v>45118</v>
      </c>
      <c r="H432" t="s">
        <v>108</v>
      </c>
      <c r="I432" t="s">
        <v>1121</v>
      </c>
      <c r="J432" t="s">
        <v>110</v>
      </c>
      <c r="K432">
        <v>1720.9499999999998</v>
      </c>
      <c r="L432" t="s">
        <v>1122</v>
      </c>
      <c r="M432" t="s">
        <v>108</v>
      </c>
      <c r="N432" t="s">
        <v>49</v>
      </c>
      <c r="O432" t="s">
        <v>225</v>
      </c>
      <c r="P432" t="str">
        <f>_xlfn.IFNA(VLOOKUP(C432,Statusy!A:B,2,0),"Do wyrzucenia")</f>
        <v>Greatstore</v>
      </c>
      <c r="Q432" t="str">
        <f t="shared" si="26"/>
        <v>Mall</v>
      </c>
      <c r="R432" t="str">
        <f t="shared" si="27"/>
        <v>Vida</v>
      </c>
    </row>
    <row r="433" spans="1:18" x14ac:dyDescent="0.25">
      <c r="A433">
        <v>561601499</v>
      </c>
      <c r="B433" t="s">
        <v>107</v>
      </c>
      <c r="C433" t="s">
        <v>118</v>
      </c>
      <c r="D433">
        <v>1</v>
      </c>
      <c r="E433">
        <v>0</v>
      </c>
      <c r="F433">
        <v>472</v>
      </c>
      <c r="G433">
        <v>45118</v>
      </c>
      <c r="H433" t="s">
        <v>108</v>
      </c>
      <c r="I433" t="s">
        <v>559</v>
      </c>
      <c r="J433" t="s">
        <v>109</v>
      </c>
      <c r="K433">
        <v>88.389513108614238</v>
      </c>
      <c r="L433" t="s">
        <v>1886</v>
      </c>
      <c r="M433" t="s">
        <v>108</v>
      </c>
      <c r="N433" t="s">
        <v>106</v>
      </c>
      <c r="O433" t="s">
        <v>225</v>
      </c>
      <c r="P433" t="str">
        <f>_xlfn.IFNA(VLOOKUP(C433,Statusy!A:B,2,0),"Do wyrzucenia")</f>
        <v>Greatstore</v>
      </c>
      <c r="Q433" t="str">
        <f t="shared" si="26"/>
        <v>Mall</v>
      </c>
      <c r="R433" t="str">
        <f t="shared" si="27"/>
        <v>Vida</v>
      </c>
    </row>
    <row r="434" spans="1:18" x14ac:dyDescent="0.25">
      <c r="A434">
        <v>561600307</v>
      </c>
      <c r="B434" t="s">
        <v>107</v>
      </c>
      <c r="C434" t="s">
        <v>153</v>
      </c>
      <c r="D434">
        <v>1</v>
      </c>
      <c r="E434">
        <v>0</v>
      </c>
      <c r="F434">
        <v>585.65</v>
      </c>
      <c r="G434">
        <v>45118</v>
      </c>
      <c r="H434" t="s">
        <v>108</v>
      </c>
      <c r="I434" t="s">
        <v>485</v>
      </c>
      <c r="J434" t="s">
        <v>109</v>
      </c>
      <c r="K434">
        <v>109.67228464419476</v>
      </c>
      <c r="L434" t="s">
        <v>1887</v>
      </c>
      <c r="M434" t="s">
        <v>108</v>
      </c>
      <c r="N434" t="s">
        <v>22</v>
      </c>
      <c r="O434" t="s">
        <v>1102</v>
      </c>
      <c r="P434" t="str">
        <f>_xlfn.IFNA(VLOOKUP(C434,Statusy!A:B,2,0),"Do wyrzucenia")</f>
        <v>Alza</v>
      </c>
      <c r="Q434" t="str">
        <f t="shared" si="26"/>
        <v>Alza</v>
      </c>
      <c r="R434" t="str">
        <f t="shared" si="27"/>
        <v>Vida</v>
      </c>
    </row>
    <row r="435" spans="1:18" x14ac:dyDescent="0.25">
      <c r="A435">
        <v>561598307</v>
      </c>
      <c r="B435" t="s">
        <v>107</v>
      </c>
      <c r="C435" t="s">
        <v>120</v>
      </c>
      <c r="D435">
        <v>1</v>
      </c>
      <c r="E435">
        <v>9</v>
      </c>
      <c r="F435">
        <v>40</v>
      </c>
      <c r="G435">
        <v>45118</v>
      </c>
      <c r="H435" t="s">
        <v>108</v>
      </c>
      <c r="I435" t="s">
        <v>1888</v>
      </c>
      <c r="J435" t="s">
        <v>110</v>
      </c>
      <c r="K435">
        <v>178.79999999999998</v>
      </c>
      <c r="L435" t="s">
        <v>1889</v>
      </c>
      <c r="M435" t="s">
        <v>108</v>
      </c>
      <c r="N435" t="s">
        <v>49</v>
      </c>
      <c r="O435" t="s">
        <v>224</v>
      </c>
      <c r="P435" t="str">
        <f>_xlfn.IFNA(VLOOKUP(C435,Statusy!A:B,2,0),"Do wyrzucenia")</f>
        <v>Shumee</v>
      </c>
      <c r="Q435" t="str">
        <f t="shared" si="26"/>
        <v>Mall</v>
      </c>
      <c r="R435" t="str">
        <f t="shared" si="27"/>
        <v>Vida</v>
      </c>
    </row>
    <row r="436" spans="1:18" x14ac:dyDescent="0.25">
      <c r="A436">
        <v>561598299</v>
      </c>
      <c r="B436" t="s">
        <v>107</v>
      </c>
      <c r="C436" t="s">
        <v>113</v>
      </c>
      <c r="D436">
        <v>1</v>
      </c>
      <c r="E436">
        <v>9</v>
      </c>
      <c r="F436">
        <v>74</v>
      </c>
      <c r="G436">
        <v>45118</v>
      </c>
      <c r="H436" t="s">
        <v>108</v>
      </c>
      <c r="I436" t="s">
        <v>1890</v>
      </c>
      <c r="J436" t="s">
        <v>110</v>
      </c>
      <c r="K436">
        <v>330.78</v>
      </c>
      <c r="L436" t="s">
        <v>1891</v>
      </c>
      <c r="M436" t="s">
        <v>108</v>
      </c>
      <c r="N436" t="s">
        <v>49</v>
      </c>
      <c r="O436" t="s">
        <v>224</v>
      </c>
      <c r="P436" t="str">
        <f>_xlfn.IFNA(VLOOKUP(C436,Statusy!A:B,2,0),"Do wyrzucenia")</f>
        <v>Shumee</v>
      </c>
      <c r="Q436" t="str">
        <f t="shared" si="26"/>
        <v>Mall</v>
      </c>
      <c r="R436" t="str">
        <f t="shared" si="27"/>
        <v>barbecook</v>
      </c>
    </row>
    <row r="437" spans="1:18" x14ac:dyDescent="0.25">
      <c r="A437">
        <v>561598295</v>
      </c>
      <c r="B437" t="s">
        <v>107</v>
      </c>
      <c r="C437" t="s">
        <v>153</v>
      </c>
      <c r="D437">
        <v>1</v>
      </c>
      <c r="E437">
        <v>0</v>
      </c>
      <c r="F437">
        <v>2719.15</v>
      </c>
      <c r="G437">
        <v>45118</v>
      </c>
      <c r="H437" t="s">
        <v>108</v>
      </c>
      <c r="I437" t="s">
        <v>1255</v>
      </c>
      <c r="J437" t="s">
        <v>109</v>
      </c>
      <c r="K437">
        <v>509.20411985018734</v>
      </c>
      <c r="L437" t="s">
        <v>1892</v>
      </c>
      <c r="M437" t="s">
        <v>108</v>
      </c>
      <c r="N437" t="s">
        <v>48</v>
      </c>
      <c r="O437" t="s">
        <v>1102</v>
      </c>
      <c r="P437" t="str">
        <f>_xlfn.IFNA(VLOOKUP(C437,Statusy!A:B,2,0),"Do wyrzucenia")</f>
        <v>Alza</v>
      </c>
      <c r="Q437" t="str">
        <f t="shared" si="26"/>
        <v>Alza</v>
      </c>
      <c r="R437" t="str">
        <f t="shared" si="27"/>
        <v>Vida</v>
      </c>
    </row>
    <row r="438" spans="1:18" x14ac:dyDescent="0.25">
      <c r="A438">
        <v>561598294</v>
      </c>
      <c r="B438" t="s">
        <v>107</v>
      </c>
      <c r="C438" t="s">
        <v>113</v>
      </c>
      <c r="D438">
        <v>1</v>
      </c>
      <c r="E438">
        <v>63</v>
      </c>
      <c r="F438">
        <v>160</v>
      </c>
      <c r="G438">
        <v>45118</v>
      </c>
      <c r="H438" t="s">
        <v>108</v>
      </c>
      <c r="I438" t="s">
        <v>1893</v>
      </c>
      <c r="J438" t="s">
        <v>110</v>
      </c>
      <c r="K438">
        <v>715.19999999999993</v>
      </c>
      <c r="L438" t="s">
        <v>1894</v>
      </c>
      <c r="M438" t="s">
        <v>108</v>
      </c>
      <c r="N438" t="s">
        <v>49</v>
      </c>
      <c r="O438" t="s">
        <v>224</v>
      </c>
      <c r="P438" t="str">
        <f>_xlfn.IFNA(VLOOKUP(C438,Statusy!A:B,2,0),"Do wyrzucenia")</f>
        <v>Shumee</v>
      </c>
      <c r="Q438" t="str">
        <f t="shared" si="26"/>
        <v>Mall</v>
      </c>
      <c r="R438" t="str">
        <f t="shared" si="27"/>
        <v>Vida</v>
      </c>
    </row>
    <row r="439" spans="1:18" x14ac:dyDescent="0.25">
      <c r="A439">
        <v>561598286</v>
      </c>
      <c r="B439" t="s">
        <v>107</v>
      </c>
      <c r="C439" t="s">
        <v>153</v>
      </c>
      <c r="D439">
        <v>1</v>
      </c>
      <c r="E439">
        <v>0</v>
      </c>
      <c r="F439">
        <v>2540.65</v>
      </c>
      <c r="G439">
        <v>45118</v>
      </c>
      <c r="H439" t="s">
        <v>108</v>
      </c>
      <c r="I439" t="s">
        <v>1895</v>
      </c>
      <c r="J439" t="s">
        <v>109</v>
      </c>
      <c r="K439">
        <v>475.77715355805248</v>
      </c>
      <c r="L439" t="s">
        <v>1896</v>
      </c>
      <c r="M439" t="s">
        <v>108</v>
      </c>
      <c r="N439" t="s">
        <v>22</v>
      </c>
      <c r="O439" t="s">
        <v>1102</v>
      </c>
      <c r="P439" t="str">
        <f>_xlfn.IFNA(VLOOKUP(C439,Statusy!A:B,2,0),"Do wyrzucenia")</f>
        <v>Alza</v>
      </c>
      <c r="Q439" t="str">
        <f t="shared" si="26"/>
        <v>Alza</v>
      </c>
      <c r="R439" t="str">
        <f t="shared" si="27"/>
        <v>Vida</v>
      </c>
    </row>
    <row r="440" spans="1:18" x14ac:dyDescent="0.25">
      <c r="A440">
        <v>561598277</v>
      </c>
      <c r="B440" t="s">
        <v>107</v>
      </c>
      <c r="C440" t="s">
        <v>153</v>
      </c>
      <c r="D440">
        <v>1</v>
      </c>
      <c r="E440">
        <v>0</v>
      </c>
      <c r="F440">
        <v>2982.65</v>
      </c>
      <c r="G440">
        <v>45118</v>
      </c>
      <c r="H440" t="s">
        <v>108</v>
      </c>
      <c r="I440" t="s">
        <v>915</v>
      </c>
      <c r="J440" t="s">
        <v>109</v>
      </c>
      <c r="K440">
        <v>558.54868913857683</v>
      </c>
      <c r="L440" t="s">
        <v>1897</v>
      </c>
      <c r="M440" t="s">
        <v>108</v>
      </c>
      <c r="N440" t="s">
        <v>22</v>
      </c>
      <c r="O440" t="s">
        <v>1102</v>
      </c>
      <c r="P440" t="str">
        <f>_xlfn.IFNA(VLOOKUP(C440,Statusy!A:B,2,0),"Do wyrzucenia")</f>
        <v>Alza</v>
      </c>
      <c r="Q440" t="str">
        <f t="shared" si="26"/>
        <v>Alza</v>
      </c>
      <c r="R440" t="str">
        <f t="shared" si="27"/>
        <v>Vida</v>
      </c>
    </row>
    <row r="441" spans="1:18" x14ac:dyDescent="0.25">
      <c r="A441">
        <v>561590583</v>
      </c>
      <c r="B441" t="s">
        <v>107</v>
      </c>
      <c r="C441" t="s">
        <v>111</v>
      </c>
      <c r="D441">
        <v>1</v>
      </c>
      <c r="E441">
        <v>489</v>
      </c>
      <c r="F441">
        <v>1656</v>
      </c>
      <c r="G441">
        <v>45118</v>
      </c>
      <c r="H441" t="s">
        <v>108</v>
      </c>
      <c r="I441" t="s">
        <v>699</v>
      </c>
      <c r="J441" t="s">
        <v>109</v>
      </c>
      <c r="K441">
        <v>310.11235955056179</v>
      </c>
      <c r="L441" t="s">
        <v>1899</v>
      </c>
      <c r="M441" t="s">
        <v>108</v>
      </c>
      <c r="N441" t="s">
        <v>22</v>
      </c>
      <c r="O441" t="s">
        <v>225</v>
      </c>
      <c r="P441" t="str">
        <f>_xlfn.IFNA(VLOOKUP(C441,Statusy!A:B,2,0),"Do wyrzucenia")</f>
        <v>Greatstore</v>
      </c>
      <c r="Q441" t="str">
        <f t="shared" si="26"/>
        <v>Mall</v>
      </c>
      <c r="R441" t="str">
        <f t="shared" si="27"/>
        <v>Vida</v>
      </c>
    </row>
    <row r="442" spans="1:18" x14ac:dyDescent="0.25">
      <c r="A442">
        <v>561590564</v>
      </c>
      <c r="B442" t="s">
        <v>107</v>
      </c>
      <c r="C442" t="s">
        <v>118</v>
      </c>
      <c r="D442">
        <v>1</v>
      </c>
      <c r="E442">
        <v>28</v>
      </c>
      <c r="F442">
        <v>189</v>
      </c>
      <c r="G442">
        <v>45118</v>
      </c>
      <c r="H442" t="s">
        <v>108</v>
      </c>
      <c r="I442" t="s">
        <v>1900</v>
      </c>
      <c r="J442" t="s">
        <v>110</v>
      </c>
      <c r="K442">
        <v>844.82999999999993</v>
      </c>
      <c r="L442" t="s">
        <v>1901</v>
      </c>
      <c r="M442" t="s">
        <v>108</v>
      </c>
      <c r="N442" t="s">
        <v>49</v>
      </c>
      <c r="O442" t="s">
        <v>225</v>
      </c>
      <c r="P442" t="str">
        <f>_xlfn.IFNA(VLOOKUP(C442,Statusy!A:B,2,0),"Do wyrzucenia")</f>
        <v>Greatstore</v>
      </c>
      <c r="Q442" t="str">
        <f t="shared" si="26"/>
        <v>Mall</v>
      </c>
      <c r="R442" t="str">
        <f t="shared" si="27"/>
        <v>Vida</v>
      </c>
    </row>
    <row r="443" spans="1:18" x14ac:dyDescent="0.25">
      <c r="A443">
        <v>561586494</v>
      </c>
      <c r="B443" t="s">
        <v>107</v>
      </c>
      <c r="C443" t="s">
        <v>153</v>
      </c>
      <c r="D443">
        <v>1</v>
      </c>
      <c r="E443">
        <v>0</v>
      </c>
      <c r="F443">
        <v>525.29999999999995</v>
      </c>
      <c r="G443">
        <v>45118</v>
      </c>
      <c r="H443" t="s">
        <v>108</v>
      </c>
      <c r="I443" t="s">
        <v>372</v>
      </c>
      <c r="J443" t="s">
        <v>109</v>
      </c>
      <c r="K443">
        <v>98.370786516853926</v>
      </c>
      <c r="L443" t="s">
        <v>1902</v>
      </c>
      <c r="M443" t="s">
        <v>108</v>
      </c>
      <c r="N443" t="s">
        <v>22</v>
      </c>
      <c r="O443" t="s">
        <v>1102</v>
      </c>
      <c r="P443" t="str">
        <f>_xlfn.IFNA(VLOOKUP(C443,Statusy!A:B,2,0),"Do wyrzucenia")</f>
        <v>Alza</v>
      </c>
      <c r="Q443" t="str">
        <f t="shared" si="26"/>
        <v>Alza</v>
      </c>
      <c r="R443" t="str">
        <f t="shared" si="27"/>
        <v>Kinghoff</v>
      </c>
    </row>
    <row r="444" spans="1:18" x14ac:dyDescent="0.25">
      <c r="A444">
        <v>561586432</v>
      </c>
      <c r="B444" t="s">
        <v>107</v>
      </c>
      <c r="C444" t="s">
        <v>113</v>
      </c>
      <c r="D444">
        <v>1</v>
      </c>
      <c r="E444">
        <v>27</v>
      </c>
      <c r="F444">
        <v>148</v>
      </c>
      <c r="G444">
        <v>45118</v>
      </c>
      <c r="H444" t="s">
        <v>108</v>
      </c>
      <c r="I444" t="s">
        <v>1903</v>
      </c>
      <c r="J444" t="s">
        <v>110</v>
      </c>
      <c r="K444">
        <v>661.56</v>
      </c>
      <c r="L444" t="s">
        <v>1904</v>
      </c>
      <c r="M444" t="s">
        <v>108</v>
      </c>
      <c r="N444" t="s">
        <v>48</v>
      </c>
      <c r="O444" t="s">
        <v>224</v>
      </c>
      <c r="P444" t="str">
        <f>_xlfn.IFNA(VLOOKUP(C444,Statusy!A:B,2,0),"Do wyrzucenia")</f>
        <v>Shumee</v>
      </c>
      <c r="Q444" t="str">
        <f t="shared" si="26"/>
        <v>Mall</v>
      </c>
      <c r="R444" t="str">
        <f t="shared" si="27"/>
        <v>Vida</v>
      </c>
    </row>
    <row r="445" spans="1:18" x14ac:dyDescent="0.25">
      <c r="A445">
        <v>561586428</v>
      </c>
      <c r="B445" t="s">
        <v>107</v>
      </c>
      <c r="C445" t="s">
        <v>153</v>
      </c>
      <c r="D445">
        <v>1</v>
      </c>
      <c r="E445">
        <v>0</v>
      </c>
      <c r="F445">
        <v>755.65</v>
      </c>
      <c r="G445">
        <v>45118</v>
      </c>
      <c r="H445" t="s">
        <v>108</v>
      </c>
      <c r="I445" t="s">
        <v>1058</v>
      </c>
      <c r="J445" t="s">
        <v>109</v>
      </c>
      <c r="K445">
        <v>141.50749063670412</v>
      </c>
      <c r="L445" t="s">
        <v>1905</v>
      </c>
      <c r="M445" t="s">
        <v>108</v>
      </c>
      <c r="N445" t="s">
        <v>22</v>
      </c>
      <c r="O445" t="s">
        <v>1102</v>
      </c>
      <c r="P445" t="str">
        <f>_xlfn.IFNA(VLOOKUP(C445,Statusy!A:B,2,0),"Do wyrzucenia")</f>
        <v>Alza</v>
      </c>
      <c r="Q445" t="str">
        <f t="shared" si="26"/>
        <v>Alza</v>
      </c>
      <c r="R445" t="str">
        <f t="shared" si="27"/>
        <v>Vida</v>
      </c>
    </row>
    <row r="446" spans="1:18" x14ac:dyDescent="0.25">
      <c r="A446">
        <v>561586420</v>
      </c>
      <c r="B446" t="s">
        <v>107</v>
      </c>
      <c r="C446" t="s">
        <v>153</v>
      </c>
      <c r="D446">
        <v>1</v>
      </c>
      <c r="E446">
        <v>0</v>
      </c>
      <c r="F446">
        <v>951.14</v>
      </c>
      <c r="G446">
        <v>45118</v>
      </c>
      <c r="H446" t="s">
        <v>108</v>
      </c>
      <c r="I446" t="s">
        <v>766</v>
      </c>
      <c r="J446" t="s">
        <v>109</v>
      </c>
      <c r="K446">
        <v>178.11610486891388</v>
      </c>
      <c r="L446" t="s">
        <v>1906</v>
      </c>
      <c r="M446" t="s">
        <v>108</v>
      </c>
      <c r="N446" t="s">
        <v>48</v>
      </c>
      <c r="O446" t="s">
        <v>1102</v>
      </c>
      <c r="P446" t="str">
        <f>_xlfn.IFNA(VLOOKUP(C446,Statusy!A:B,2,0),"Do wyrzucenia")</f>
        <v>Alza</v>
      </c>
      <c r="Q446" t="str">
        <f t="shared" si="26"/>
        <v>Alza</v>
      </c>
      <c r="R446" t="str">
        <f t="shared" si="27"/>
        <v>Vida</v>
      </c>
    </row>
    <row r="447" spans="1:18" x14ac:dyDescent="0.25">
      <c r="A447">
        <v>561577370</v>
      </c>
      <c r="B447" t="s">
        <v>107</v>
      </c>
      <c r="C447" t="s">
        <v>118</v>
      </c>
      <c r="D447">
        <v>1</v>
      </c>
      <c r="E447">
        <v>329</v>
      </c>
      <c r="F447">
        <v>3315</v>
      </c>
      <c r="G447">
        <v>45118</v>
      </c>
      <c r="H447" t="s">
        <v>108</v>
      </c>
      <c r="I447" t="s">
        <v>748</v>
      </c>
      <c r="J447" t="s">
        <v>109</v>
      </c>
      <c r="K447">
        <v>620.78651685393265</v>
      </c>
      <c r="L447" t="s">
        <v>1907</v>
      </c>
      <c r="M447" t="s">
        <v>108</v>
      </c>
      <c r="N447" t="s">
        <v>22</v>
      </c>
      <c r="O447" t="s">
        <v>225</v>
      </c>
      <c r="P447" t="str">
        <f>_xlfn.IFNA(VLOOKUP(C447,Statusy!A:B,2,0),"Do wyrzucenia")</f>
        <v>Greatstore</v>
      </c>
      <c r="Q447" t="str">
        <f t="shared" si="26"/>
        <v>Mall</v>
      </c>
      <c r="R447" t="str">
        <f t="shared" si="27"/>
        <v>Vida</v>
      </c>
    </row>
    <row r="448" spans="1:18" x14ac:dyDescent="0.25">
      <c r="A448">
        <v>561577312</v>
      </c>
      <c r="B448" t="s">
        <v>107</v>
      </c>
      <c r="C448" t="s">
        <v>118</v>
      </c>
      <c r="D448">
        <v>1</v>
      </c>
      <c r="E448">
        <v>4.7</v>
      </c>
      <c r="F448">
        <v>40.700000000000003</v>
      </c>
      <c r="G448">
        <v>45118</v>
      </c>
      <c r="H448" t="s">
        <v>108</v>
      </c>
      <c r="I448" t="s">
        <v>1908</v>
      </c>
      <c r="J448" t="s">
        <v>110</v>
      </c>
      <c r="K448">
        <v>181.929</v>
      </c>
      <c r="L448" t="s">
        <v>1909</v>
      </c>
      <c r="M448" t="s">
        <v>108</v>
      </c>
      <c r="N448" t="s">
        <v>106</v>
      </c>
      <c r="O448" t="s">
        <v>225</v>
      </c>
      <c r="P448" t="str">
        <f>_xlfn.IFNA(VLOOKUP(C448,Statusy!A:B,2,0),"Do wyrzucenia")</f>
        <v>Greatstore</v>
      </c>
      <c r="Q448" t="str">
        <f t="shared" si="26"/>
        <v>Mall</v>
      </c>
      <c r="R448" t="str">
        <f t="shared" si="27"/>
        <v>Kinghoff</v>
      </c>
    </row>
    <row r="449" spans="1:18" x14ac:dyDescent="0.25">
      <c r="A449">
        <v>561577219</v>
      </c>
      <c r="B449" t="s">
        <v>107</v>
      </c>
      <c r="C449" t="s">
        <v>118</v>
      </c>
      <c r="D449">
        <v>1</v>
      </c>
      <c r="E449">
        <v>0</v>
      </c>
      <c r="F449">
        <v>199</v>
      </c>
      <c r="G449">
        <v>45118</v>
      </c>
      <c r="H449" t="s">
        <v>108</v>
      </c>
      <c r="I449" t="s">
        <v>1910</v>
      </c>
      <c r="J449" t="s">
        <v>109</v>
      </c>
      <c r="K449">
        <v>37.265917602996254</v>
      </c>
      <c r="L449" t="s">
        <v>1911</v>
      </c>
      <c r="M449" t="s">
        <v>108</v>
      </c>
      <c r="N449" t="s">
        <v>106</v>
      </c>
      <c r="O449" t="s">
        <v>225</v>
      </c>
      <c r="P449" t="str">
        <f>_xlfn.IFNA(VLOOKUP(C449,Statusy!A:B,2,0),"Do wyrzucenia")</f>
        <v>Greatstore</v>
      </c>
      <c r="Q449" t="str">
        <f t="shared" si="26"/>
        <v>Mall</v>
      </c>
      <c r="R449" t="str">
        <f t="shared" si="27"/>
        <v>Vida</v>
      </c>
    </row>
    <row r="450" spans="1:18" x14ac:dyDescent="0.25">
      <c r="A450">
        <v>561577205</v>
      </c>
      <c r="B450" t="s">
        <v>107</v>
      </c>
      <c r="C450" t="s">
        <v>118</v>
      </c>
      <c r="D450">
        <v>1</v>
      </c>
      <c r="E450">
        <v>33</v>
      </c>
      <c r="F450">
        <v>290</v>
      </c>
      <c r="G450">
        <v>45118</v>
      </c>
      <c r="H450" t="s">
        <v>108</v>
      </c>
      <c r="I450" t="s">
        <v>1912</v>
      </c>
      <c r="J450" t="s">
        <v>110</v>
      </c>
      <c r="K450">
        <v>1296.3</v>
      </c>
      <c r="L450" t="s">
        <v>1913</v>
      </c>
      <c r="M450" t="s">
        <v>108</v>
      </c>
      <c r="N450" t="s">
        <v>48</v>
      </c>
      <c r="O450" t="s">
        <v>225</v>
      </c>
      <c r="P450" t="str">
        <f>_xlfn.IFNA(VLOOKUP(C450,Statusy!A:B,2,0),"Do wyrzucenia")</f>
        <v>Greatstore</v>
      </c>
      <c r="Q450" t="str">
        <f t="shared" si="26"/>
        <v>Mall</v>
      </c>
      <c r="R450" t="str">
        <f t="shared" si="27"/>
        <v>Vida</v>
      </c>
    </row>
    <row r="451" spans="1:18" x14ac:dyDescent="0.25">
      <c r="A451">
        <v>561577190</v>
      </c>
      <c r="B451" t="s">
        <v>107</v>
      </c>
      <c r="C451" t="s">
        <v>111</v>
      </c>
      <c r="D451">
        <v>1</v>
      </c>
      <c r="E451">
        <v>3.9</v>
      </c>
      <c r="F451">
        <v>63.9</v>
      </c>
      <c r="G451">
        <v>45118</v>
      </c>
      <c r="H451" t="s">
        <v>108</v>
      </c>
      <c r="I451" t="s">
        <v>1914</v>
      </c>
      <c r="J451" t="s">
        <v>110</v>
      </c>
      <c r="K451">
        <v>285.63299999999998</v>
      </c>
      <c r="L451" t="s">
        <v>1915</v>
      </c>
      <c r="M451" t="s">
        <v>108</v>
      </c>
      <c r="N451" t="s">
        <v>106</v>
      </c>
      <c r="O451" t="s">
        <v>225</v>
      </c>
      <c r="P451" t="str">
        <f>_xlfn.IFNA(VLOOKUP(C451,Statusy!A:B,2,0),"Do wyrzucenia")</f>
        <v>Greatstore</v>
      </c>
      <c r="Q451" t="str">
        <f t="shared" si="26"/>
        <v>Mall</v>
      </c>
      <c r="R451" t="str">
        <f t="shared" si="27"/>
        <v>adler</v>
      </c>
    </row>
    <row r="452" spans="1:18" x14ac:dyDescent="0.25">
      <c r="A452">
        <v>561577134</v>
      </c>
      <c r="B452" t="s">
        <v>107</v>
      </c>
      <c r="C452" t="s">
        <v>118</v>
      </c>
      <c r="D452">
        <v>1</v>
      </c>
      <c r="E452">
        <v>129</v>
      </c>
      <c r="F452">
        <v>824</v>
      </c>
      <c r="G452">
        <v>45118</v>
      </c>
      <c r="H452" t="s">
        <v>108</v>
      </c>
      <c r="I452" t="s">
        <v>324</v>
      </c>
      <c r="J452" t="s">
        <v>109</v>
      </c>
      <c r="K452">
        <v>154.30711610486892</v>
      </c>
      <c r="L452" t="s">
        <v>1068</v>
      </c>
      <c r="M452" t="s">
        <v>108</v>
      </c>
      <c r="N452" t="s">
        <v>22</v>
      </c>
      <c r="O452" t="s">
        <v>225</v>
      </c>
      <c r="P452" t="str">
        <f>_xlfn.IFNA(VLOOKUP(C452,Statusy!A:B,2,0),"Do wyrzucenia")</f>
        <v>Greatstore</v>
      </c>
      <c r="Q452" t="str">
        <f t="shared" si="26"/>
        <v>Mall</v>
      </c>
      <c r="R452" t="str">
        <f t="shared" si="27"/>
        <v>Vida</v>
      </c>
    </row>
    <row r="453" spans="1:18" x14ac:dyDescent="0.25">
      <c r="A453">
        <v>561576857</v>
      </c>
      <c r="B453" t="s">
        <v>1107</v>
      </c>
      <c r="C453" t="s">
        <v>115</v>
      </c>
      <c r="D453">
        <v>1</v>
      </c>
      <c r="E453">
        <v>0</v>
      </c>
      <c r="F453">
        <v>545</v>
      </c>
      <c r="G453">
        <v>45118</v>
      </c>
      <c r="H453" t="s">
        <v>108</v>
      </c>
      <c r="I453" t="s">
        <v>1069</v>
      </c>
      <c r="J453" t="s">
        <v>251</v>
      </c>
      <c r="K453">
        <v>545</v>
      </c>
      <c r="L453" t="s">
        <v>1916</v>
      </c>
      <c r="M453" t="s">
        <v>108</v>
      </c>
      <c r="N453" t="s">
        <v>106</v>
      </c>
      <c r="O453" t="s">
        <v>224</v>
      </c>
      <c r="P453" t="str">
        <f>_xlfn.IFNA(VLOOKUP(C453,Statusy!A:B,2,0),"Do wyrzucenia")</f>
        <v>Shumee</v>
      </c>
      <c r="Q453" t="str">
        <f t="shared" si="26"/>
        <v>Mall</v>
      </c>
      <c r="R453" t="str">
        <f t="shared" si="27"/>
        <v>Vida</v>
      </c>
    </row>
    <row r="454" spans="1:18" x14ac:dyDescent="0.25">
      <c r="A454">
        <v>561574237</v>
      </c>
      <c r="B454" t="s">
        <v>107</v>
      </c>
      <c r="C454" t="s">
        <v>153</v>
      </c>
      <c r="D454">
        <v>1</v>
      </c>
      <c r="E454">
        <v>0</v>
      </c>
      <c r="F454">
        <v>976.65</v>
      </c>
      <c r="G454">
        <v>45118</v>
      </c>
      <c r="H454" t="s">
        <v>108</v>
      </c>
      <c r="I454" t="s">
        <v>575</v>
      </c>
      <c r="J454" t="s">
        <v>109</v>
      </c>
      <c r="K454">
        <v>182.8932584269663</v>
      </c>
      <c r="L454" t="s">
        <v>1917</v>
      </c>
      <c r="M454" t="s">
        <v>108</v>
      </c>
      <c r="N454" t="s">
        <v>22</v>
      </c>
      <c r="O454" t="s">
        <v>1102</v>
      </c>
      <c r="P454" t="str">
        <f>_xlfn.IFNA(VLOOKUP(C454,Statusy!A:B,2,0),"Do wyrzucenia")</f>
        <v>Alza</v>
      </c>
      <c r="Q454" t="str">
        <f t="shared" si="26"/>
        <v>Alza</v>
      </c>
      <c r="R454" t="str">
        <f t="shared" si="27"/>
        <v>Vida</v>
      </c>
    </row>
    <row r="455" spans="1:18" x14ac:dyDescent="0.25">
      <c r="A455">
        <v>561574231</v>
      </c>
      <c r="B455" t="s">
        <v>107</v>
      </c>
      <c r="C455" t="s">
        <v>120</v>
      </c>
      <c r="D455">
        <v>1</v>
      </c>
      <c r="E455">
        <v>27</v>
      </c>
      <c r="F455">
        <v>145</v>
      </c>
      <c r="G455">
        <v>45118</v>
      </c>
      <c r="H455" t="s">
        <v>108</v>
      </c>
      <c r="I455" t="s">
        <v>823</v>
      </c>
      <c r="J455" t="s">
        <v>110</v>
      </c>
      <c r="K455">
        <v>648.15</v>
      </c>
      <c r="L455" t="s">
        <v>1918</v>
      </c>
      <c r="M455" t="s">
        <v>108</v>
      </c>
      <c r="N455" t="s">
        <v>48</v>
      </c>
      <c r="O455" t="s">
        <v>224</v>
      </c>
      <c r="P455" t="str">
        <f>_xlfn.IFNA(VLOOKUP(C455,Statusy!A:B,2,0),"Do wyrzucenia")</f>
        <v>Shumee</v>
      </c>
      <c r="Q455" t="str">
        <f t="shared" si="26"/>
        <v>Mall</v>
      </c>
      <c r="R455" t="str">
        <f t="shared" si="27"/>
        <v>Vida</v>
      </c>
    </row>
    <row r="456" spans="1:18" x14ac:dyDescent="0.25">
      <c r="A456">
        <v>561574229</v>
      </c>
      <c r="B456" t="s">
        <v>107</v>
      </c>
      <c r="C456" t="s">
        <v>120</v>
      </c>
      <c r="D456">
        <v>1</v>
      </c>
      <c r="E456">
        <v>13</v>
      </c>
      <c r="F456">
        <v>61</v>
      </c>
      <c r="G456">
        <v>45118</v>
      </c>
      <c r="H456" t="s">
        <v>108</v>
      </c>
      <c r="I456" t="s">
        <v>622</v>
      </c>
      <c r="J456" t="s">
        <v>110</v>
      </c>
      <c r="K456">
        <v>272.66999999999996</v>
      </c>
      <c r="L456" t="s">
        <v>1919</v>
      </c>
      <c r="M456" t="s">
        <v>108</v>
      </c>
      <c r="N456" t="s">
        <v>49</v>
      </c>
      <c r="O456" t="s">
        <v>224</v>
      </c>
      <c r="P456" t="str">
        <f>_xlfn.IFNA(VLOOKUP(C456,Statusy!A:B,2,0),"Do wyrzucenia")</f>
        <v>Shumee</v>
      </c>
      <c r="Q456" t="str">
        <f t="shared" ref="Q456:Q488" si="28">IF(P456="alza","Alza",IF(P456="Extra","Extrastore","Mall"))</f>
        <v>Mall</v>
      </c>
      <c r="R456" t="str">
        <f t="shared" ref="R456:R488" si="29">IF(AND(LEN(I456)&lt;=7,ISERROR(FIND("_",I456))),"Vida",IFERROR(LEFT(I456,FIND("_",I456)-1),"Kinghoff"))</f>
        <v>Vida</v>
      </c>
    </row>
    <row r="457" spans="1:18" x14ac:dyDescent="0.25">
      <c r="A457">
        <v>561574225</v>
      </c>
      <c r="B457" t="s">
        <v>107</v>
      </c>
      <c r="C457" t="s">
        <v>153</v>
      </c>
      <c r="D457">
        <v>1</v>
      </c>
      <c r="E457">
        <v>0</v>
      </c>
      <c r="F457">
        <v>2192.14</v>
      </c>
      <c r="G457">
        <v>45118</v>
      </c>
      <c r="H457" t="s">
        <v>108</v>
      </c>
      <c r="I457" t="s">
        <v>416</v>
      </c>
      <c r="J457" t="s">
        <v>109</v>
      </c>
      <c r="K457">
        <v>410.51310861423224</v>
      </c>
      <c r="L457" t="s">
        <v>1920</v>
      </c>
      <c r="M457" t="s">
        <v>108</v>
      </c>
      <c r="N457" t="s">
        <v>22</v>
      </c>
      <c r="O457" t="s">
        <v>1102</v>
      </c>
      <c r="P457" t="str">
        <f>_xlfn.IFNA(VLOOKUP(C457,Statusy!A:B,2,0),"Do wyrzucenia")</f>
        <v>Alza</v>
      </c>
      <c r="Q457" t="str">
        <f t="shared" si="28"/>
        <v>Alza</v>
      </c>
      <c r="R457" t="str">
        <f t="shared" si="29"/>
        <v>Vida</v>
      </c>
    </row>
    <row r="458" spans="1:18" x14ac:dyDescent="0.25">
      <c r="A458">
        <v>561574218</v>
      </c>
      <c r="B458" t="s">
        <v>107</v>
      </c>
      <c r="C458" t="s">
        <v>153</v>
      </c>
      <c r="D458">
        <v>1</v>
      </c>
      <c r="E458">
        <v>0</v>
      </c>
      <c r="F458">
        <v>1443.32</v>
      </c>
      <c r="G458">
        <v>45118</v>
      </c>
      <c r="H458" t="s">
        <v>108</v>
      </c>
      <c r="I458" t="s">
        <v>598</v>
      </c>
      <c r="J458" t="s">
        <v>109</v>
      </c>
      <c r="K458">
        <v>270.28464419475654</v>
      </c>
      <c r="L458" t="s">
        <v>1921</v>
      </c>
      <c r="M458" t="s">
        <v>108</v>
      </c>
      <c r="N458" t="s">
        <v>22</v>
      </c>
      <c r="O458" t="s">
        <v>1102</v>
      </c>
      <c r="P458" t="str">
        <f>_xlfn.IFNA(VLOOKUP(C458,Statusy!A:B,2,0),"Do wyrzucenia")</f>
        <v>Alza</v>
      </c>
      <c r="Q458" t="str">
        <f t="shared" si="28"/>
        <v>Alza</v>
      </c>
      <c r="R458" t="str">
        <f t="shared" si="29"/>
        <v>Vida</v>
      </c>
    </row>
    <row r="459" spans="1:18" x14ac:dyDescent="0.25">
      <c r="A459">
        <v>561574214</v>
      </c>
      <c r="B459" t="s">
        <v>107</v>
      </c>
      <c r="C459" t="s">
        <v>153</v>
      </c>
      <c r="D459">
        <v>1</v>
      </c>
      <c r="E459">
        <v>0</v>
      </c>
      <c r="F459">
        <v>1597.15</v>
      </c>
      <c r="G459">
        <v>45118</v>
      </c>
      <c r="H459" t="s">
        <v>108</v>
      </c>
      <c r="I459" t="s">
        <v>1922</v>
      </c>
      <c r="J459" t="s">
        <v>109</v>
      </c>
      <c r="K459">
        <v>299.09176029962549</v>
      </c>
      <c r="L459" t="s">
        <v>1923</v>
      </c>
      <c r="M459" t="s">
        <v>108</v>
      </c>
      <c r="N459" t="s">
        <v>22</v>
      </c>
      <c r="O459" t="s">
        <v>1102</v>
      </c>
      <c r="P459" t="str">
        <f>_xlfn.IFNA(VLOOKUP(C459,Statusy!A:B,2,0),"Do wyrzucenia")</f>
        <v>Alza</v>
      </c>
      <c r="Q459" t="str">
        <f t="shared" si="28"/>
        <v>Alza</v>
      </c>
      <c r="R459" t="str">
        <f t="shared" si="29"/>
        <v>Vida</v>
      </c>
    </row>
    <row r="460" spans="1:18" x14ac:dyDescent="0.25">
      <c r="A460">
        <v>561574213</v>
      </c>
      <c r="B460" t="s">
        <v>107</v>
      </c>
      <c r="C460" t="s">
        <v>153</v>
      </c>
      <c r="D460">
        <v>1</v>
      </c>
      <c r="E460">
        <v>0</v>
      </c>
      <c r="F460">
        <v>1197.6500000000001</v>
      </c>
      <c r="G460">
        <v>45118</v>
      </c>
      <c r="H460" t="s">
        <v>108</v>
      </c>
      <c r="I460" t="s">
        <v>561</v>
      </c>
      <c r="J460" t="s">
        <v>109</v>
      </c>
      <c r="K460">
        <v>224.27902621722851</v>
      </c>
      <c r="L460" t="s">
        <v>1924</v>
      </c>
      <c r="M460" t="s">
        <v>108</v>
      </c>
      <c r="N460" t="s">
        <v>22</v>
      </c>
      <c r="O460" t="s">
        <v>1102</v>
      </c>
      <c r="P460" t="str">
        <f>_xlfn.IFNA(VLOOKUP(C460,Statusy!A:B,2,0),"Do wyrzucenia")</f>
        <v>Alza</v>
      </c>
      <c r="Q460" t="str">
        <f t="shared" si="28"/>
        <v>Alza</v>
      </c>
      <c r="R460" t="str">
        <f t="shared" si="29"/>
        <v>Vida</v>
      </c>
    </row>
    <row r="461" spans="1:18" x14ac:dyDescent="0.25">
      <c r="A461">
        <v>561574211</v>
      </c>
      <c r="B461" t="s">
        <v>107</v>
      </c>
      <c r="C461" t="s">
        <v>153</v>
      </c>
      <c r="D461">
        <v>1</v>
      </c>
      <c r="E461">
        <v>0</v>
      </c>
      <c r="F461">
        <v>362.95</v>
      </c>
      <c r="G461">
        <v>45118</v>
      </c>
      <c r="H461" t="s">
        <v>108</v>
      </c>
      <c r="I461" t="s">
        <v>143</v>
      </c>
      <c r="J461" t="s">
        <v>109</v>
      </c>
      <c r="K461">
        <v>67.968164794007492</v>
      </c>
      <c r="L461" t="s">
        <v>1925</v>
      </c>
      <c r="M461" t="s">
        <v>108</v>
      </c>
      <c r="N461" t="s">
        <v>22</v>
      </c>
      <c r="O461" t="s">
        <v>1102</v>
      </c>
      <c r="P461" t="str">
        <f>_xlfn.IFNA(VLOOKUP(C461,Statusy!A:B,2,0),"Do wyrzucenia")</f>
        <v>Alza</v>
      </c>
      <c r="Q461" t="str">
        <f t="shared" si="28"/>
        <v>Alza</v>
      </c>
      <c r="R461" t="str">
        <f t="shared" si="29"/>
        <v>ikonka</v>
      </c>
    </row>
    <row r="462" spans="1:18" x14ac:dyDescent="0.25">
      <c r="A462">
        <v>561574206</v>
      </c>
      <c r="B462" t="s">
        <v>107</v>
      </c>
      <c r="C462" t="s">
        <v>153</v>
      </c>
      <c r="D462">
        <v>1</v>
      </c>
      <c r="E462">
        <v>0</v>
      </c>
      <c r="F462">
        <v>1478.15</v>
      </c>
      <c r="G462">
        <v>45118</v>
      </c>
      <c r="H462" t="s">
        <v>108</v>
      </c>
      <c r="I462" t="s">
        <v>1244</v>
      </c>
      <c r="J462" t="s">
        <v>109</v>
      </c>
      <c r="K462">
        <v>276.80711610486895</v>
      </c>
      <c r="L462" t="s">
        <v>1926</v>
      </c>
      <c r="M462" t="s">
        <v>108</v>
      </c>
      <c r="N462" t="s">
        <v>22</v>
      </c>
      <c r="O462" t="s">
        <v>1102</v>
      </c>
      <c r="P462" t="str">
        <f>_xlfn.IFNA(VLOOKUP(C462,Statusy!A:B,2,0),"Do wyrzucenia")</f>
        <v>Alza</v>
      </c>
      <c r="Q462" t="str">
        <f t="shared" si="28"/>
        <v>Alza</v>
      </c>
      <c r="R462" t="str">
        <f t="shared" si="29"/>
        <v>Vida</v>
      </c>
    </row>
    <row r="463" spans="1:18" x14ac:dyDescent="0.25">
      <c r="A463">
        <v>561574202</v>
      </c>
      <c r="B463" t="s">
        <v>107</v>
      </c>
      <c r="C463" t="s">
        <v>153</v>
      </c>
      <c r="D463">
        <v>1</v>
      </c>
      <c r="E463">
        <v>0</v>
      </c>
      <c r="F463">
        <v>2098.65</v>
      </c>
      <c r="G463">
        <v>45118</v>
      </c>
      <c r="H463" t="s">
        <v>108</v>
      </c>
      <c r="I463" t="s">
        <v>815</v>
      </c>
      <c r="J463" t="s">
        <v>109</v>
      </c>
      <c r="K463">
        <v>393.00561797752812</v>
      </c>
      <c r="L463" t="s">
        <v>1927</v>
      </c>
      <c r="M463" t="s">
        <v>108</v>
      </c>
      <c r="N463" t="s">
        <v>22</v>
      </c>
      <c r="O463" t="s">
        <v>1102</v>
      </c>
      <c r="P463" t="str">
        <f>_xlfn.IFNA(VLOOKUP(C463,Statusy!A:B,2,0),"Do wyrzucenia")</f>
        <v>Alza</v>
      </c>
      <c r="Q463" t="str">
        <f t="shared" si="28"/>
        <v>Alza</v>
      </c>
      <c r="R463" t="str">
        <f t="shared" si="29"/>
        <v>Vida</v>
      </c>
    </row>
    <row r="464" spans="1:18" x14ac:dyDescent="0.25">
      <c r="A464">
        <v>561574198</v>
      </c>
      <c r="B464" t="s">
        <v>107</v>
      </c>
      <c r="C464" t="s">
        <v>153</v>
      </c>
      <c r="D464">
        <v>1</v>
      </c>
      <c r="E464">
        <v>0</v>
      </c>
      <c r="F464">
        <v>441.15</v>
      </c>
      <c r="G464">
        <v>45118</v>
      </c>
      <c r="H464" t="s">
        <v>108</v>
      </c>
      <c r="I464" t="s">
        <v>1928</v>
      </c>
      <c r="J464" t="s">
        <v>109</v>
      </c>
      <c r="K464">
        <v>82.612359550561806</v>
      </c>
      <c r="L464" t="s">
        <v>1929</v>
      </c>
      <c r="M464" t="s">
        <v>108</v>
      </c>
      <c r="N464" t="s">
        <v>22</v>
      </c>
      <c r="O464" t="s">
        <v>1102</v>
      </c>
      <c r="P464" t="str">
        <f>_xlfn.IFNA(VLOOKUP(C464,Statusy!A:B,2,0),"Do wyrzucenia")</f>
        <v>Alza</v>
      </c>
      <c r="Q464" t="str">
        <f t="shared" si="28"/>
        <v>Alza</v>
      </c>
      <c r="R464" t="str">
        <f t="shared" si="29"/>
        <v>Vida</v>
      </c>
    </row>
    <row r="465" spans="1:18" x14ac:dyDescent="0.25">
      <c r="A465">
        <v>561574187</v>
      </c>
      <c r="B465" t="s">
        <v>107</v>
      </c>
      <c r="C465" t="s">
        <v>153</v>
      </c>
      <c r="D465">
        <v>1</v>
      </c>
      <c r="E465">
        <v>0</v>
      </c>
      <c r="F465">
        <v>364.65</v>
      </c>
      <c r="G465">
        <v>45118</v>
      </c>
      <c r="H465" t="s">
        <v>108</v>
      </c>
      <c r="I465" t="s">
        <v>363</v>
      </c>
      <c r="J465" t="s">
        <v>109</v>
      </c>
      <c r="K465">
        <v>68.286516853932582</v>
      </c>
      <c r="L465" t="s">
        <v>1930</v>
      </c>
      <c r="M465" t="s">
        <v>108</v>
      </c>
      <c r="N465" t="s">
        <v>48</v>
      </c>
      <c r="O465" t="s">
        <v>1102</v>
      </c>
      <c r="P465" t="str">
        <f>_xlfn.IFNA(VLOOKUP(C465,Statusy!A:B,2,0),"Do wyrzucenia")</f>
        <v>Alza</v>
      </c>
      <c r="Q465" t="str">
        <f t="shared" si="28"/>
        <v>Alza</v>
      </c>
      <c r="R465" t="str">
        <f t="shared" si="29"/>
        <v>Vida</v>
      </c>
    </row>
    <row r="466" spans="1:18" x14ac:dyDescent="0.25">
      <c r="A466">
        <v>561574173</v>
      </c>
      <c r="B466" t="s">
        <v>107</v>
      </c>
      <c r="C466" t="s">
        <v>153</v>
      </c>
      <c r="D466">
        <v>1</v>
      </c>
      <c r="E466">
        <v>0</v>
      </c>
      <c r="F466">
        <v>3006.45</v>
      </c>
      <c r="G466">
        <v>45118</v>
      </c>
      <c r="H466" t="s">
        <v>108</v>
      </c>
      <c r="I466" t="s">
        <v>319</v>
      </c>
      <c r="J466" t="s">
        <v>109</v>
      </c>
      <c r="K466">
        <v>563.00561797752812</v>
      </c>
      <c r="L466" t="s">
        <v>1931</v>
      </c>
      <c r="M466" t="s">
        <v>108</v>
      </c>
      <c r="N466" t="s">
        <v>22</v>
      </c>
      <c r="O466" t="s">
        <v>1102</v>
      </c>
      <c r="P466" t="str">
        <f>_xlfn.IFNA(VLOOKUP(C466,Statusy!A:B,2,0),"Do wyrzucenia")</f>
        <v>Alza</v>
      </c>
      <c r="Q466" t="str">
        <f t="shared" si="28"/>
        <v>Alza</v>
      </c>
      <c r="R466" t="str">
        <f t="shared" si="29"/>
        <v>Vida</v>
      </c>
    </row>
    <row r="467" spans="1:18" x14ac:dyDescent="0.25">
      <c r="A467">
        <v>561550652</v>
      </c>
      <c r="B467" t="s">
        <v>107</v>
      </c>
      <c r="C467" t="s">
        <v>118</v>
      </c>
      <c r="D467">
        <v>1</v>
      </c>
      <c r="E467">
        <v>18</v>
      </c>
      <c r="F467">
        <v>118</v>
      </c>
      <c r="G467">
        <v>45118</v>
      </c>
      <c r="H467" t="s">
        <v>108</v>
      </c>
      <c r="I467" t="s">
        <v>704</v>
      </c>
      <c r="J467" t="s">
        <v>110</v>
      </c>
      <c r="K467">
        <v>527.45999999999992</v>
      </c>
      <c r="L467" t="s">
        <v>1932</v>
      </c>
      <c r="M467" t="s">
        <v>108</v>
      </c>
      <c r="N467" t="s">
        <v>48</v>
      </c>
      <c r="O467" t="s">
        <v>225</v>
      </c>
      <c r="P467" t="str">
        <f>_xlfn.IFNA(VLOOKUP(C467,Statusy!A:B,2,0),"Do wyrzucenia")</f>
        <v>Greatstore</v>
      </c>
      <c r="Q467" t="str">
        <f t="shared" si="28"/>
        <v>Mall</v>
      </c>
      <c r="R467" t="str">
        <f t="shared" si="29"/>
        <v>Vida</v>
      </c>
    </row>
    <row r="468" spans="1:18" x14ac:dyDescent="0.25">
      <c r="A468">
        <v>561548036</v>
      </c>
      <c r="B468" t="s">
        <v>107</v>
      </c>
      <c r="C468" t="s">
        <v>120</v>
      </c>
      <c r="D468">
        <v>1</v>
      </c>
      <c r="E468">
        <v>14</v>
      </c>
      <c r="F468">
        <v>63</v>
      </c>
      <c r="G468">
        <v>45118</v>
      </c>
      <c r="H468" t="s">
        <v>108</v>
      </c>
      <c r="I468" t="s">
        <v>1933</v>
      </c>
      <c r="J468" t="s">
        <v>110</v>
      </c>
      <c r="K468">
        <v>281.60999999999996</v>
      </c>
      <c r="L468" t="s">
        <v>1934</v>
      </c>
      <c r="M468" t="s">
        <v>108</v>
      </c>
      <c r="N468" t="s">
        <v>48</v>
      </c>
      <c r="O468" t="s">
        <v>224</v>
      </c>
      <c r="P468" t="str">
        <f>_xlfn.IFNA(VLOOKUP(C468,Statusy!A:B,2,0),"Do wyrzucenia")</f>
        <v>Shumee</v>
      </c>
      <c r="Q468" t="str">
        <f t="shared" si="28"/>
        <v>Mall</v>
      </c>
      <c r="R468" t="str">
        <f t="shared" si="29"/>
        <v>Vida</v>
      </c>
    </row>
    <row r="469" spans="1:18" x14ac:dyDescent="0.25">
      <c r="A469">
        <v>561547986</v>
      </c>
      <c r="B469" t="s">
        <v>107</v>
      </c>
      <c r="C469" t="s">
        <v>153</v>
      </c>
      <c r="D469">
        <v>1</v>
      </c>
      <c r="E469">
        <v>0</v>
      </c>
      <c r="F469">
        <v>435.2</v>
      </c>
      <c r="G469">
        <v>45118</v>
      </c>
      <c r="H469" t="s">
        <v>108</v>
      </c>
      <c r="I469" t="s">
        <v>182</v>
      </c>
      <c r="J469" t="s">
        <v>109</v>
      </c>
      <c r="K469">
        <v>81.49812734082397</v>
      </c>
      <c r="L469" t="s">
        <v>1935</v>
      </c>
      <c r="M469" t="s">
        <v>108</v>
      </c>
      <c r="N469" t="s">
        <v>22</v>
      </c>
      <c r="O469" t="s">
        <v>1102</v>
      </c>
      <c r="P469" t="str">
        <f>_xlfn.IFNA(VLOOKUP(C469,Statusy!A:B,2,0),"Do wyrzucenia")</f>
        <v>Alza</v>
      </c>
      <c r="Q469" t="str">
        <f t="shared" si="28"/>
        <v>Alza</v>
      </c>
      <c r="R469" t="str">
        <f t="shared" si="29"/>
        <v>ikonka</v>
      </c>
    </row>
    <row r="470" spans="1:18" x14ac:dyDescent="0.25">
      <c r="A470">
        <v>561547978</v>
      </c>
      <c r="B470" t="s">
        <v>107</v>
      </c>
      <c r="C470" t="s">
        <v>153</v>
      </c>
      <c r="D470">
        <v>1</v>
      </c>
      <c r="E470">
        <v>0</v>
      </c>
      <c r="F470">
        <v>3263.15</v>
      </c>
      <c r="G470">
        <v>45118</v>
      </c>
      <c r="H470" t="s">
        <v>108</v>
      </c>
      <c r="I470" t="s">
        <v>1936</v>
      </c>
      <c r="J470" t="s">
        <v>109</v>
      </c>
      <c r="K470">
        <v>611.07677902621731</v>
      </c>
      <c r="L470" t="s">
        <v>1937</v>
      </c>
      <c r="M470" t="s">
        <v>108</v>
      </c>
      <c r="N470" t="s">
        <v>22</v>
      </c>
      <c r="O470" t="s">
        <v>1102</v>
      </c>
      <c r="P470" t="str">
        <f>_xlfn.IFNA(VLOOKUP(C470,Statusy!A:B,2,0),"Do wyrzucenia")</f>
        <v>Alza</v>
      </c>
      <c r="Q470" t="str">
        <f t="shared" si="28"/>
        <v>Alza</v>
      </c>
      <c r="R470" t="str">
        <f t="shared" si="29"/>
        <v>Vida</v>
      </c>
    </row>
    <row r="471" spans="1:18" x14ac:dyDescent="0.25">
      <c r="A471">
        <v>561547947</v>
      </c>
      <c r="B471" t="s">
        <v>107</v>
      </c>
      <c r="C471" t="s">
        <v>153</v>
      </c>
      <c r="D471">
        <v>1</v>
      </c>
      <c r="E471">
        <v>0</v>
      </c>
      <c r="F471">
        <v>415.65</v>
      </c>
      <c r="G471">
        <v>45118</v>
      </c>
      <c r="H471" t="s">
        <v>108</v>
      </c>
      <c r="I471" t="s">
        <v>879</v>
      </c>
      <c r="J471" t="s">
        <v>109</v>
      </c>
      <c r="K471">
        <v>77.837078651685388</v>
      </c>
      <c r="L471" t="s">
        <v>1938</v>
      </c>
      <c r="M471" t="s">
        <v>108</v>
      </c>
      <c r="N471" t="s">
        <v>22</v>
      </c>
      <c r="O471" t="s">
        <v>1102</v>
      </c>
      <c r="P471" t="str">
        <f>_xlfn.IFNA(VLOOKUP(C471,Statusy!A:B,2,0),"Do wyrzucenia")</f>
        <v>Alza</v>
      </c>
      <c r="Q471" t="str">
        <f t="shared" si="28"/>
        <v>Alza</v>
      </c>
      <c r="R471" t="str">
        <f t="shared" si="29"/>
        <v>beliani</v>
      </c>
    </row>
    <row r="472" spans="1:18" x14ac:dyDescent="0.25">
      <c r="A472">
        <v>561547927</v>
      </c>
      <c r="B472" t="s">
        <v>107</v>
      </c>
      <c r="C472" t="s">
        <v>153</v>
      </c>
      <c r="D472">
        <v>1</v>
      </c>
      <c r="E472">
        <v>0</v>
      </c>
      <c r="F472">
        <v>1138.1500000000001</v>
      </c>
      <c r="G472">
        <v>45118</v>
      </c>
      <c r="H472" t="s">
        <v>108</v>
      </c>
      <c r="I472" t="s">
        <v>1836</v>
      </c>
      <c r="J472" t="s">
        <v>109</v>
      </c>
      <c r="K472">
        <v>213.13670411985021</v>
      </c>
      <c r="L472" t="s">
        <v>1939</v>
      </c>
      <c r="M472" t="s">
        <v>108</v>
      </c>
      <c r="N472" t="s">
        <v>22</v>
      </c>
      <c r="O472" t="s">
        <v>1102</v>
      </c>
      <c r="P472" t="str">
        <f>_xlfn.IFNA(VLOOKUP(C472,Statusy!A:B,2,0),"Do wyrzucenia")</f>
        <v>Alza</v>
      </c>
      <c r="Q472" t="str">
        <f t="shared" si="28"/>
        <v>Alza</v>
      </c>
      <c r="R472" t="str">
        <f t="shared" si="29"/>
        <v>Vida</v>
      </c>
    </row>
    <row r="473" spans="1:18" x14ac:dyDescent="0.25">
      <c r="A473">
        <v>561535758</v>
      </c>
      <c r="B473" t="s">
        <v>107</v>
      </c>
      <c r="C473" t="s">
        <v>111</v>
      </c>
      <c r="D473">
        <v>1</v>
      </c>
      <c r="E473">
        <v>489</v>
      </c>
      <c r="F473">
        <v>1706</v>
      </c>
      <c r="G473">
        <v>45118</v>
      </c>
      <c r="H473" t="s">
        <v>108</v>
      </c>
      <c r="I473" t="s">
        <v>581</v>
      </c>
      <c r="J473" t="s">
        <v>109</v>
      </c>
      <c r="K473">
        <v>319.47565543071164</v>
      </c>
      <c r="L473" t="s">
        <v>610</v>
      </c>
      <c r="M473" t="s">
        <v>108</v>
      </c>
      <c r="N473" t="s">
        <v>22</v>
      </c>
      <c r="O473" t="s">
        <v>225</v>
      </c>
      <c r="P473" t="str">
        <f>_xlfn.IFNA(VLOOKUP(C473,Statusy!A:B,2,0),"Do wyrzucenia")</f>
        <v>Greatstore</v>
      </c>
      <c r="Q473" t="str">
        <f t="shared" si="28"/>
        <v>Mall</v>
      </c>
      <c r="R473" t="str">
        <f t="shared" si="29"/>
        <v>Vida</v>
      </c>
    </row>
    <row r="474" spans="1:18" x14ac:dyDescent="0.25">
      <c r="A474">
        <v>561535719</v>
      </c>
      <c r="B474" t="s">
        <v>107</v>
      </c>
      <c r="C474" t="s">
        <v>111</v>
      </c>
      <c r="D474">
        <v>1</v>
      </c>
      <c r="E474">
        <v>360</v>
      </c>
      <c r="F474">
        <v>950</v>
      </c>
      <c r="G474">
        <v>45118</v>
      </c>
      <c r="H474" t="s">
        <v>108</v>
      </c>
      <c r="I474" t="s">
        <v>1940</v>
      </c>
      <c r="J474" t="s">
        <v>109</v>
      </c>
      <c r="K474">
        <v>177.90262172284645</v>
      </c>
      <c r="L474" t="s">
        <v>1941</v>
      </c>
      <c r="M474" t="s">
        <v>108</v>
      </c>
      <c r="N474" t="s">
        <v>22</v>
      </c>
      <c r="O474" t="s">
        <v>225</v>
      </c>
      <c r="P474" t="str">
        <f>_xlfn.IFNA(VLOOKUP(C474,Statusy!A:B,2,0),"Do wyrzucenia")</f>
        <v>Greatstore</v>
      </c>
      <c r="Q474" t="str">
        <f t="shared" si="28"/>
        <v>Mall</v>
      </c>
      <c r="R474" t="str">
        <f t="shared" si="29"/>
        <v>Kokiska</v>
      </c>
    </row>
    <row r="475" spans="1:18" x14ac:dyDescent="0.25">
      <c r="A475">
        <v>561535701</v>
      </c>
      <c r="B475" t="s">
        <v>107</v>
      </c>
      <c r="C475" t="s">
        <v>111</v>
      </c>
      <c r="D475">
        <v>1</v>
      </c>
      <c r="E475">
        <v>118</v>
      </c>
      <c r="F475">
        <v>707</v>
      </c>
      <c r="G475">
        <v>45118</v>
      </c>
      <c r="H475" t="s">
        <v>108</v>
      </c>
      <c r="I475" t="s">
        <v>1457</v>
      </c>
      <c r="J475" t="s">
        <v>109</v>
      </c>
      <c r="K475">
        <v>132.39700374531836</v>
      </c>
      <c r="L475" t="s">
        <v>1705</v>
      </c>
      <c r="M475" t="s">
        <v>108</v>
      </c>
      <c r="N475" t="s">
        <v>106</v>
      </c>
      <c r="O475" t="s">
        <v>225</v>
      </c>
      <c r="P475" t="str">
        <f>_xlfn.IFNA(VLOOKUP(C475,Statusy!A:B,2,0),"Do wyrzucenia")</f>
        <v>Greatstore</v>
      </c>
      <c r="Q475" t="str">
        <f t="shared" si="28"/>
        <v>Mall</v>
      </c>
      <c r="R475" t="str">
        <f t="shared" si="29"/>
        <v>Vida</v>
      </c>
    </row>
    <row r="476" spans="1:18" x14ac:dyDescent="0.25">
      <c r="A476">
        <v>561534860</v>
      </c>
      <c r="B476" t="s">
        <v>107</v>
      </c>
      <c r="C476" t="s">
        <v>153</v>
      </c>
      <c r="D476">
        <v>1</v>
      </c>
      <c r="E476">
        <v>0</v>
      </c>
      <c r="F476">
        <v>849.15</v>
      </c>
      <c r="G476">
        <v>45118</v>
      </c>
      <c r="H476" t="s">
        <v>108</v>
      </c>
      <c r="I476" t="s">
        <v>1942</v>
      </c>
      <c r="J476" t="s">
        <v>109</v>
      </c>
      <c r="K476">
        <v>159.01685393258427</v>
      </c>
      <c r="L476" t="s">
        <v>1943</v>
      </c>
      <c r="M476" t="s">
        <v>108</v>
      </c>
      <c r="N476" t="s">
        <v>22</v>
      </c>
      <c r="O476" t="s">
        <v>1102</v>
      </c>
      <c r="P476" t="str">
        <f>_xlfn.IFNA(VLOOKUP(C476,Statusy!A:B,2,0),"Do wyrzucenia")</f>
        <v>Alza</v>
      </c>
      <c r="Q476" t="str">
        <f t="shared" si="28"/>
        <v>Alza</v>
      </c>
      <c r="R476" t="str">
        <f t="shared" si="29"/>
        <v>Vida</v>
      </c>
    </row>
    <row r="477" spans="1:18" x14ac:dyDescent="0.25">
      <c r="A477">
        <v>561534769</v>
      </c>
      <c r="B477" t="s">
        <v>107</v>
      </c>
      <c r="C477" t="s">
        <v>153</v>
      </c>
      <c r="D477">
        <v>1</v>
      </c>
      <c r="E477">
        <v>0</v>
      </c>
      <c r="F477">
        <v>3025.15</v>
      </c>
      <c r="G477">
        <v>45118</v>
      </c>
      <c r="H477" t="s">
        <v>108</v>
      </c>
      <c r="I477" t="s">
        <v>1944</v>
      </c>
      <c r="J477" t="s">
        <v>109</v>
      </c>
      <c r="K477">
        <v>566.50749063670423</v>
      </c>
      <c r="L477" t="s">
        <v>1945</v>
      </c>
      <c r="M477" t="s">
        <v>108</v>
      </c>
      <c r="N477" t="s">
        <v>22</v>
      </c>
      <c r="O477" t="s">
        <v>1102</v>
      </c>
      <c r="P477" t="str">
        <f>_xlfn.IFNA(VLOOKUP(C477,Statusy!A:B,2,0),"Do wyrzucenia")</f>
        <v>Alza</v>
      </c>
      <c r="Q477" t="str">
        <f t="shared" si="28"/>
        <v>Alza</v>
      </c>
      <c r="R477" t="str">
        <f t="shared" si="29"/>
        <v>Vida</v>
      </c>
    </row>
    <row r="478" spans="1:18" x14ac:dyDescent="0.25">
      <c r="A478">
        <v>561533122</v>
      </c>
      <c r="B478" t="s">
        <v>107</v>
      </c>
      <c r="C478" t="s">
        <v>153</v>
      </c>
      <c r="D478">
        <v>1</v>
      </c>
      <c r="E478">
        <v>0</v>
      </c>
      <c r="F478">
        <v>313.64</v>
      </c>
      <c r="G478">
        <v>45118</v>
      </c>
      <c r="H478" t="s">
        <v>108</v>
      </c>
      <c r="I478" t="s">
        <v>1280</v>
      </c>
      <c r="J478" t="s">
        <v>109</v>
      </c>
      <c r="K478">
        <v>58.734082397003746</v>
      </c>
      <c r="L478" t="s">
        <v>1946</v>
      </c>
      <c r="M478" t="s">
        <v>108</v>
      </c>
      <c r="N478" t="s">
        <v>22</v>
      </c>
      <c r="O478" t="s">
        <v>1102</v>
      </c>
      <c r="P478" t="str">
        <f>_xlfn.IFNA(VLOOKUP(C478,Statusy!A:B,2,0),"Do wyrzucenia")</f>
        <v>Alza</v>
      </c>
      <c r="Q478" t="str">
        <f t="shared" si="28"/>
        <v>Alza</v>
      </c>
      <c r="R478" t="str">
        <f t="shared" si="29"/>
        <v>ikonka</v>
      </c>
    </row>
    <row r="479" spans="1:18" x14ac:dyDescent="0.25">
      <c r="A479">
        <v>561533119</v>
      </c>
      <c r="B479" t="s">
        <v>107</v>
      </c>
      <c r="C479" t="s">
        <v>153</v>
      </c>
      <c r="D479">
        <v>1</v>
      </c>
      <c r="E479">
        <v>0</v>
      </c>
      <c r="F479">
        <v>751.4</v>
      </c>
      <c r="G479">
        <v>45118</v>
      </c>
      <c r="H479" t="s">
        <v>108</v>
      </c>
      <c r="I479" t="s">
        <v>1947</v>
      </c>
      <c r="J479" t="s">
        <v>109</v>
      </c>
      <c r="K479">
        <v>140.7116104868914</v>
      </c>
      <c r="L479" t="s">
        <v>1948</v>
      </c>
      <c r="M479" t="s">
        <v>108</v>
      </c>
      <c r="N479" t="s">
        <v>22</v>
      </c>
      <c r="O479" t="s">
        <v>1102</v>
      </c>
      <c r="P479" t="str">
        <f>_xlfn.IFNA(VLOOKUP(C479,Statusy!A:B,2,0),"Do wyrzucenia")</f>
        <v>Alza</v>
      </c>
      <c r="Q479" t="str">
        <f t="shared" si="28"/>
        <v>Alza</v>
      </c>
      <c r="R479" t="str">
        <f t="shared" si="29"/>
        <v>Kinghoff</v>
      </c>
    </row>
    <row r="480" spans="1:18" x14ac:dyDescent="0.25">
      <c r="A480">
        <v>561533111</v>
      </c>
      <c r="B480" t="s">
        <v>107</v>
      </c>
      <c r="C480" t="s">
        <v>153</v>
      </c>
      <c r="D480">
        <v>1</v>
      </c>
      <c r="E480">
        <v>0</v>
      </c>
      <c r="F480">
        <v>993.65</v>
      </c>
      <c r="G480">
        <v>45118</v>
      </c>
      <c r="H480" t="s">
        <v>108</v>
      </c>
      <c r="I480" t="s">
        <v>742</v>
      </c>
      <c r="J480" t="s">
        <v>109</v>
      </c>
      <c r="K480">
        <v>186.07677902621722</v>
      </c>
      <c r="L480" t="s">
        <v>1949</v>
      </c>
      <c r="M480" t="s">
        <v>108</v>
      </c>
      <c r="N480" t="s">
        <v>22</v>
      </c>
      <c r="O480" t="s">
        <v>1102</v>
      </c>
      <c r="P480" t="str">
        <f>_xlfn.IFNA(VLOOKUP(C480,Statusy!A:B,2,0),"Do wyrzucenia")</f>
        <v>Alza</v>
      </c>
      <c r="Q480" t="str">
        <f t="shared" si="28"/>
        <v>Alza</v>
      </c>
      <c r="R480" t="str">
        <f t="shared" si="29"/>
        <v>Vida</v>
      </c>
    </row>
    <row r="481" spans="1:18" x14ac:dyDescent="0.25">
      <c r="A481">
        <v>561533109</v>
      </c>
      <c r="B481" t="s">
        <v>107</v>
      </c>
      <c r="C481" t="s">
        <v>190</v>
      </c>
      <c r="D481">
        <v>0</v>
      </c>
      <c r="E481">
        <v>0</v>
      </c>
      <c r="F481">
        <v>6076.64</v>
      </c>
      <c r="G481">
        <v>45118</v>
      </c>
      <c r="H481" t="s">
        <v>108</v>
      </c>
      <c r="I481" t="s">
        <v>1950</v>
      </c>
      <c r="J481" t="s">
        <v>109</v>
      </c>
      <c r="K481">
        <v>1137.9475655430713</v>
      </c>
      <c r="L481" t="s">
        <v>1951</v>
      </c>
      <c r="M481" t="s">
        <v>108</v>
      </c>
      <c r="N481" t="s">
        <v>252</v>
      </c>
      <c r="O481" t="s">
        <v>1102</v>
      </c>
      <c r="P481" t="str">
        <f>_xlfn.IFNA(VLOOKUP(C481,Statusy!A:B,2,0),"Do wyrzucenia")</f>
        <v>Alza</v>
      </c>
      <c r="Q481" t="str">
        <f t="shared" si="28"/>
        <v>Alza</v>
      </c>
      <c r="R481" t="str">
        <f t="shared" si="29"/>
        <v>Vida</v>
      </c>
    </row>
    <row r="482" spans="1:18" x14ac:dyDescent="0.25">
      <c r="A482">
        <v>561523316</v>
      </c>
      <c r="B482" t="s">
        <v>107</v>
      </c>
      <c r="C482" t="s">
        <v>111</v>
      </c>
      <c r="D482">
        <v>1</v>
      </c>
      <c r="E482">
        <v>3.2</v>
      </c>
      <c r="F482">
        <v>19.2</v>
      </c>
      <c r="G482">
        <v>45118</v>
      </c>
      <c r="H482" t="s">
        <v>108</v>
      </c>
      <c r="I482" t="s">
        <v>1952</v>
      </c>
      <c r="J482" t="s">
        <v>110</v>
      </c>
      <c r="K482">
        <v>85.823999999999998</v>
      </c>
      <c r="L482" t="s">
        <v>1953</v>
      </c>
      <c r="M482" t="s">
        <v>108</v>
      </c>
      <c r="N482" t="s">
        <v>106</v>
      </c>
      <c r="O482" t="s">
        <v>225</v>
      </c>
      <c r="P482" t="str">
        <f>_xlfn.IFNA(VLOOKUP(C482,Statusy!A:B,2,0),"Do wyrzucenia")</f>
        <v>Greatstore</v>
      </c>
      <c r="Q482" t="str">
        <f t="shared" si="28"/>
        <v>Mall</v>
      </c>
      <c r="R482" t="str">
        <f t="shared" si="29"/>
        <v>ikonka</v>
      </c>
    </row>
    <row r="483" spans="1:18" x14ac:dyDescent="0.25">
      <c r="A483">
        <v>561521231</v>
      </c>
      <c r="B483" t="s">
        <v>107</v>
      </c>
      <c r="C483" t="s">
        <v>111</v>
      </c>
      <c r="D483">
        <v>1</v>
      </c>
      <c r="E483">
        <v>4.7</v>
      </c>
      <c r="F483">
        <v>114.7</v>
      </c>
      <c r="G483">
        <v>45118</v>
      </c>
      <c r="H483" t="s">
        <v>108</v>
      </c>
      <c r="I483" t="s">
        <v>851</v>
      </c>
      <c r="J483" t="s">
        <v>110</v>
      </c>
      <c r="K483">
        <v>512.70899999999995</v>
      </c>
      <c r="L483" t="s">
        <v>852</v>
      </c>
      <c r="M483" t="s">
        <v>108</v>
      </c>
      <c r="N483" t="s">
        <v>106</v>
      </c>
      <c r="O483" t="s">
        <v>225</v>
      </c>
      <c r="P483" t="str">
        <f>_xlfn.IFNA(VLOOKUP(C483,Statusy!A:B,2,0),"Do wyrzucenia")</f>
        <v>Greatstore</v>
      </c>
      <c r="Q483" t="str">
        <f t="shared" si="28"/>
        <v>Mall</v>
      </c>
      <c r="R483" t="str">
        <f t="shared" si="29"/>
        <v>Vida</v>
      </c>
    </row>
    <row r="484" spans="1:18" x14ac:dyDescent="0.25">
      <c r="A484">
        <v>561520579</v>
      </c>
      <c r="B484" t="s">
        <v>107</v>
      </c>
      <c r="C484" t="s">
        <v>153</v>
      </c>
      <c r="D484">
        <v>1</v>
      </c>
      <c r="E484">
        <v>0</v>
      </c>
      <c r="F484">
        <v>17493</v>
      </c>
      <c r="G484">
        <v>45118</v>
      </c>
      <c r="H484" t="s">
        <v>108</v>
      </c>
      <c r="I484" t="s">
        <v>179</v>
      </c>
      <c r="J484" t="s">
        <v>109</v>
      </c>
      <c r="K484">
        <v>3275.8426966292136</v>
      </c>
      <c r="L484" t="s">
        <v>1954</v>
      </c>
      <c r="M484" t="s">
        <v>108</v>
      </c>
      <c r="N484" t="s">
        <v>22</v>
      </c>
      <c r="O484" t="s">
        <v>1102</v>
      </c>
      <c r="P484" t="str">
        <f>_xlfn.IFNA(VLOOKUP(C484,Statusy!A:B,2,0),"Do wyrzucenia")</f>
        <v>Alza</v>
      </c>
      <c r="Q484" t="str">
        <f t="shared" si="28"/>
        <v>Alza</v>
      </c>
      <c r="R484" t="str">
        <f t="shared" si="29"/>
        <v>Stema</v>
      </c>
    </row>
    <row r="485" spans="1:18" x14ac:dyDescent="0.25">
      <c r="A485">
        <v>561520541</v>
      </c>
      <c r="B485" t="s">
        <v>107</v>
      </c>
      <c r="C485" t="s">
        <v>153</v>
      </c>
      <c r="D485">
        <v>1</v>
      </c>
      <c r="E485">
        <v>0</v>
      </c>
      <c r="F485">
        <v>5387.3</v>
      </c>
      <c r="G485">
        <v>45118</v>
      </c>
      <c r="H485" t="s">
        <v>108</v>
      </c>
      <c r="I485" t="s">
        <v>803</v>
      </c>
      <c r="J485" t="s">
        <v>109</v>
      </c>
      <c r="K485">
        <v>1008.8576779026218</v>
      </c>
      <c r="L485" t="s">
        <v>1955</v>
      </c>
      <c r="M485" t="s">
        <v>108</v>
      </c>
      <c r="N485" t="s">
        <v>22</v>
      </c>
      <c r="O485" t="s">
        <v>1102</v>
      </c>
      <c r="P485" t="str">
        <f>_xlfn.IFNA(VLOOKUP(C485,Statusy!A:B,2,0),"Do wyrzucenia")</f>
        <v>Alza</v>
      </c>
      <c r="Q485" t="str">
        <f t="shared" si="28"/>
        <v>Alza</v>
      </c>
      <c r="R485" t="str">
        <f t="shared" si="29"/>
        <v>Vida</v>
      </c>
    </row>
    <row r="486" spans="1:18" x14ac:dyDescent="0.25">
      <c r="A486">
        <v>561520523</v>
      </c>
      <c r="B486" t="s">
        <v>107</v>
      </c>
      <c r="C486" t="s">
        <v>113</v>
      </c>
      <c r="D486">
        <v>1</v>
      </c>
      <c r="E486">
        <v>23</v>
      </c>
      <c r="F486">
        <v>129</v>
      </c>
      <c r="G486">
        <v>45118</v>
      </c>
      <c r="H486" t="s">
        <v>108</v>
      </c>
      <c r="I486" t="s">
        <v>488</v>
      </c>
      <c r="J486" t="s">
        <v>110</v>
      </c>
      <c r="K486">
        <v>576.63</v>
      </c>
      <c r="L486" t="s">
        <v>820</v>
      </c>
      <c r="M486" t="s">
        <v>108</v>
      </c>
      <c r="N486" t="s">
        <v>48</v>
      </c>
      <c r="O486" t="s">
        <v>224</v>
      </c>
      <c r="P486" t="str">
        <f>_xlfn.IFNA(VLOOKUP(C486,Statusy!A:B,2,0),"Do wyrzucenia")</f>
        <v>Shumee</v>
      </c>
      <c r="Q486" t="str">
        <f t="shared" si="28"/>
        <v>Mall</v>
      </c>
      <c r="R486" t="str">
        <f t="shared" si="29"/>
        <v>Vida</v>
      </c>
    </row>
    <row r="487" spans="1:18" x14ac:dyDescent="0.25">
      <c r="A487">
        <v>561520447</v>
      </c>
      <c r="B487" t="s">
        <v>107</v>
      </c>
      <c r="C487" t="s">
        <v>153</v>
      </c>
      <c r="D487">
        <v>1</v>
      </c>
      <c r="E487">
        <v>0</v>
      </c>
      <c r="F487">
        <v>568.65</v>
      </c>
      <c r="G487">
        <v>45118</v>
      </c>
      <c r="H487" t="s">
        <v>108</v>
      </c>
      <c r="I487" t="s">
        <v>494</v>
      </c>
      <c r="J487" t="s">
        <v>109</v>
      </c>
      <c r="K487">
        <v>106.48876404494382</v>
      </c>
      <c r="L487" t="s">
        <v>1956</v>
      </c>
      <c r="M487" t="s">
        <v>108</v>
      </c>
      <c r="N487" t="s">
        <v>22</v>
      </c>
      <c r="O487" t="s">
        <v>1102</v>
      </c>
      <c r="P487" t="str">
        <f>_xlfn.IFNA(VLOOKUP(C487,Statusy!A:B,2,0),"Do wyrzucenia")</f>
        <v>Alza</v>
      </c>
      <c r="Q487" t="str">
        <f t="shared" si="28"/>
        <v>Alza</v>
      </c>
      <c r="R487" t="str">
        <f t="shared" si="29"/>
        <v>Vida</v>
      </c>
    </row>
    <row r="488" spans="1:18" x14ac:dyDescent="0.25">
      <c r="A488">
        <v>561518465</v>
      </c>
      <c r="B488" t="s">
        <v>107</v>
      </c>
      <c r="C488" t="s">
        <v>113</v>
      </c>
      <c r="D488">
        <v>1</v>
      </c>
      <c r="E488">
        <v>39</v>
      </c>
      <c r="F488">
        <v>285</v>
      </c>
      <c r="G488">
        <v>45118</v>
      </c>
      <c r="H488" t="s">
        <v>108</v>
      </c>
      <c r="I488" t="s">
        <v>1957</v>
      </c>
      <c r="J488" t="s">
        <v>110</v>
      </c>
      <c r="K488">
        <v>1273.9499999999998</v>
      </c>
      <c r="L488" t="s">
        <v>1958</v>
      </c>
      <c r="M488" t="s">
        <v>108</v>
      </c>
      <c r="N488" t="s">
        <v>48</v>
      </c>
      <c r="O488" t="s">
        <v>224</v>
      </c>
      <c r="P488" t="str">
        <f>_xlfn.IFNA(VLOOKUP(C488,Statusy!A:B,2,0),"Do wyrzucenia")</f>
        <v>Shumee</v>
      </c>
      <c r="Q488" t="str">
        <f t="shared" si="28"/>
        <v>Mall</v>
      </c>
      <c r="R488" t="str">
        <f t="shared" si="29"/>
        <v>Vida</v>
      </c>
    </row>
    <row r="489" spans="1:18" x14ac:dyDescent="0.25">
      <c r="A489">
        <v>561508124</v>
      </c>
      <c r="B489" t="s">
        <v>107</v>
      </c>
      <c r="C489" t="s">
        <v>118</v>
      </c>
      <c r="D489">
        <v>1</v>
      </c>
      <c r="E489">
        <v>10</v>
      </c>
      <c r="F489">
        <v>47</v>
      </c>
      <c r="G489">
        <v>45118</v>
      </c>
      <c r="H489" t="s">
        <v>108</v>
      </c>
      <c r="I489" t="s">
        <v>1959</v>
      </c>
      <c r="J489" t="s">
        <v>110</v>
      </c>
      <c r="K489">
        <v>210.08999999999997</v>
      </c>
      <c r="L489" t="s">
        <v>1960</v>
      </c>
      <c r="M489" t="s">
        <v>108</v>
      </c>
      <c r="N489" t="s">
        <v>48</v>
      </c>
      <c r="O489" t="s">
        <v>225</v>
      </c>
      <c r="P489" t="str">
        <f>_xlfn.IFNA(VLOOKUP(C489,Statusy!A:B,2,0),"Do wyrzucenia")</f>
        <v>Greatstore</v>
      </c>
      <c r="Q489" t="str">
        <f t="shared" ref="Q489:Q521" si="30">IF(P489="alza","Alza",IF(P489="Extra","Extrastore","Mall"))</f>
        <v>Mall</v>
      </c>
      <c r="R489" t="str">
        <f t="shared" ref="R489:R521" si="31">IF(AND(LEN(I489)&lt;=7,ISERROR(FIND("_",I489))),"Vida",IFERROR(LEFT(I489,FIND("_",I489)-1),"Kinghoff"))</f>
        <v>Vida</v>
      </c>
    </row>
    <row r="490" spans="1:18" x14ac:dyDescent="0.25">
      <c r="A490">
        <v>561508120</v>
      </c>
      <c r="B490" t="s">
        <v>107</v>
      </c>
      <c r="C490" t="s">
        <v>114</v>
      </c>
      <c r="D490">
        <v>0</v>
      </c>
      <c r="E490">
        <v>10</v>
      </c>
      <c r="F490">
        <v>47</v>
      </c>
      <c r="G490">
        <v>45118</v>
      </c>
      <c r="H490" t="s">
        <v>108</v>
      </c>
      <c r="I490" t="s">
        <v>1959</v>
      </c>
      <c r="J490" t="s">
        <v>110</v>
      </c>
      <c r="K490">
        <v>210.08999999999997</v>
      </c>
      <c r="L490" t="s">
        <v>1960</v>
      </c>
      <c r="M490" t="s">
        <v>108</v>
      </c>
      <c r="N490" t="s">
        <v>48</v>
      </c>
      <c r="O490" t="s">
        <v>225</v>
      </c>
      <c r="P490" t="str">
        <f>_xlfn.IFNA(VLOOKUP(C490,Statusy!A:B,2,0),"Do wyrzucenia")</f>
        <v>Greatstore</v>
      </c>
      <c r="Q490" t="str">
        <f t="shared" si="30"/>
        <v>Mall</v>
      </c>
      <c r="R490" t="str">
        <f t="shared" si="31"/>
        <v>Vida</v>
      </c>
    </row>
    <row r="491" spans="1:18" x14ac:dyDescent="0.25">
      <c r="A491">
        <v>561504745</v>
      </c>
      <c r="B491" t="s">
        <v>107</v>
      </c>
      <c r="C491" t="s">
        <v>113</v>
      </c>
      <c r="D491">
        <v>1</v>
      </c>
      <c r="E491">
        <v>27</v>
      </c>
      <c r="F491">
        <v>53</v>
      </c>
      <c r="G491">
        <v>45118</v>
      </c>
      <c r="H491" t="s">
        <v>108</v>
      </c>
      <c r="I491" t="s">
        <v>1961</v>
      </c>
      <c r="J491" t="s">
        <v>110</v>
      </c>
      <c r="K491">
        <v>236.91</v>
      </c>
      <c r="L491" t="s">
        <v>1962</v>
      </c>
      <c r="M491" t="s">
        <v>108</v>
      </c>
      <c r="N491" t="s">
        <v>49</v>
      </c>
      <c r="O491" t="s">
        <v>224</v>
      </c>
      <c r="P491" t="str">
        <f>_xlfn.IFNA(VLOOKUP(C491,Statusy!A:B,2,0),"Do wyrzucenia")</f>
        <v>Shumee</v>
      </c>
      <c r="Q491" t="str">
        <f t="shared" si="30"/>
        <v>Mall</v>
      </c>
      <c r="R491" t="str">
        <f t="shared" si="31"/>
        <v>Vida</v>
      </c>
    </row>
    <row r="492" spans="1:18" x14ac:dyDescent="0.25">
      <c r="A492">
        <v>561504488</v>
      </c>
      <c r="B492" t="s">
        <v>107</v>
      </c>
      <c r="C492" t="s">
        <v>153</v>
      </c>
      <c r="D492">
        <v>1</v>
      </c>
      <c r="E492">
        <v>0</v>
      </c>
      <c r="F492">
        <v>5107.6499999999996</v>
      </c>
      <c r="G492">
        <v>45118</v>
      </c>
      <c r="H492" t="s">
        <v>108</v>
      </c>
      <c r="I492" t="s">
        <v>1963</v>
      </c>
      <c r="J492" t="s">
        <v>109</v>
      </c>
      <c r="K492">
        <v>956.48876404494376</v>
      </c>
      <c r="L492" t="s">
        <v>1964</v>
      </c>
      <c r="M492" t="s">
        <v>108</v>
      </c>
      <c r="N492" t="s">
        <v>22</v>
      </c>
      <c r="O492" t="s">
        <v>1102</v>
      </c>
      <c r="P492" t="str">
        <f>_xlfn.IFNA(VLOOKUP(C492,Statusy!A:B,2,0),"Do wyrzucenia")</f>
        <v>Alza</v>
      </c>
      <c r="Q492" t="str">
        <f t="shared" si="30"/>
        <v>Alza</v>
      </c>
      <c r="R492" t="str">
        <f t="shared" si="31"/>
        <v>Vida</v>
      </c>
    </row>
    <row r="493" spans="1:18" x14ac:dyDescent="0.25">
      <c r="A493">
        <v>561504475</v>
      </c>
      <c r="B493" t="s">
        <v>107</v>
      </c>
      <c r="C493" t="s">
        <v>190</v>
      </c>
      <c r="D493">
        <v>0</v>
      </c>
      <c r="E493">
        <v>0</v>
      </c>
      <c r="F493">
        <v>4223.6499999999996</v>
      </c>
      <c r="G493">
        <v>45118</v>
      </c>
      <c r="H493" t="s">
        <v>108</v>
      </c>
      <c r="I493" t="s">
        <v>1965</v>
      </c>
      <c r="J493" t="s">
        <v>109</v>
      </c>
      <c r="K493">
        <v>790.94569288389516</v>
      </c>
      <c r="L493" t="s">
        <v>1966</v>
      </c>
      <c r="M493" t="s">
        <v>108</v>
      </c>
      <c r="N493" t="s">
        <v>252</v>
      </c>
      <c r="O493" t="s">
        <v>1102</v>
      </c>
      <c r="P493" t="str">
        <f>_xlfn.IFNA(VLOOKUP(C493,Statusy!A:B,2,0),"Do wyrzucenia")</f>
        <v>Alza</v>
      </c>
      <c r="Q493" t="str">
        <f t="shared" si="30"/>
        <v>Alza</v>
      </c>
      <c r="R493" t="str">
        <f t="shared" si="31"/>
        <v>Vida</v>
      </c>
    </row>
    <row r="494" spans="1:18" x14ac:dyDescent="0.25">
      <c r="A494">
        <v>561504417</v>
      </c>
      <c r="B494" t="s">
        <v>107</v>
      </c>
      <c r="C494" t="s">
        <v>153</v>
      </c>
      <c r="D494">
        <v>1</v>
      </c>
      <c r="E494">
        <v>0</v>
      </c>
      <c r="F494">
        <v>1027.6500000000001</v>
      </c>
      <c r="G494">
        <v>45118</v>
      </c>
      <c r="H494" t="s">
        <v>108</v>
      </c>
      <c r="I494" t="s">
        <v>1197</v>
      </c>
      <c r="J494" t="s">
        <v>109</v>
      </c>
      <c r="K494">
        <v>192.44382022471913</v>
      </c>
      <c r="L494" t="s">
        <v>1967</v>
      </c>
      <c r="M494" t="s">
        <v>108</v>
      </c>
      <c r="N494" t="s">
        <v>22</v>
      </c>
      <c r="O494" t="s">
        <v>1102</v>
      </c>
      <c r="P494" t="str">
        <f>_xlfn.IFNA(VLOOKUP(C494,Statusy!A:B,2,0),"Do wyrzucenia")</f>
        <v>Alza</v>
      </c>
      <c r="Q494" t="str">
        <f t="shared" si="30"/>
        <v>Alza</v>
      </c>
      <c r="R494" t="str">
        <f t="shared" si="31"/>
        <v>Vida</v>
      </c>
    </row>
    <row r="495" spans="1:18" x14ac:dyDescent="0.25">
      <c r="A495">
        <v>561503154</v>
      </c>
      <c r="B495" t="s">
        <v>107</v>
      </c>
      <c r="C495" t="s">
        <v>153</v>
      </c>
      <c r="D495">
        <v>1</v>
      </c>
      <c r="E495">
        <v>0</v>
      </c>
      <c r="F495">
        <v>882.3</v>
      </c>
      <c r="G495">
        <v>45118</v>
      </c>
      <c r="H495" t="s">
        <v>108</v>
      </c>
      <c r="I495" t="s">
        <v>1968</v>
      </c>
      <c r="J495" t="s">
        <v>109</v>
      </c>
      <c r="K495">
        <v>165.22471910112361</v>
      </c>
      <c r="L495" t="s">
        <v>1969</v>
      </c>
      <c r="M495" t="s">
        <v>108</v>
      </c>
      <c r="N495" t="s">
        <v>22</v>
      </c>
      <c r="O495" t="s">
        <v>1102</v>
      </c>
      <c r="P495" t="str">
        <f>_xlfn.IFNA(VLOOKUP(C495,Statusy!A:B,2,0),"Do wyrzucenia")</f>
        <v>Alza</v>
      </c>
      <c r="Q495" t="str">
        <f t="shared" si="30"/>
        <v>Alza</v>
      </c>
      <c r="R495" t="str">
        <f t="shared" si="31"/>
        <v>Vida</v>
      </c>
    </row>
    <row r="496" spans="1:18" x14ac:dyDescent="0.25">
      <c r="A496">
        <v>561497539</v>
      </c>
      <c r="B496" t="s">
        <v>107</v>
      </c>
      <c r="C496" t="s">
        <v>192</v>
      </c>
      <c r="D496">
        <v>0</v>
      </c>
      <c r="E496">
        <v>11110</v>
      </c>
      <c r="F496">
        <v>23830</v>
      </c>
      <c r="G496">
        <v>45118</v>
      </c>
      <c r="H496" t="s">
        <v>108</v>
      </c>
      <c r="I496" t="s">
        <v>1971</v>
      </c>
      <c r="J496" t="s">
        <v>116</v>
      </c>
      <c r="K496">
        <v>285.95999999999998</v>
      </c>
      <c r="L496" t="s">
        <v>1972</v>
      </c>
      <c r="M496" t="s">
        <v>108</v>
      </c>
      <c r="N496" t="s">
        <v>50</v>
      </c>
      <c r="O496" t="s">
        <v>224</v>
      </c>
      <c r="P496" t="str">
        <f>_xlfn.IFNA(VLOOKUP(C496,Statusy!A:B,2,0),"Do wyrzucenia")</f>
        <v>Shumee</v>
      </c>
      <c r="Q496" t="str">
        <f t="shared" si="30"/>
        <v>Mall</v>
      </c>
      <c r="R496" t="str">
        <f t="shared" si="31"/>
        <v>Vida</v>
      </c>
    </row>
    <row r="497" spans="1:18" x14ac:dyDescent="0.25">
      <c r="A497">
        <v>561497532</v>
      </c>
      <c r="B497" t="s">
        <v>107</v>
      </c>
      <c r="C497" t="s">
        <v>119</v>
      </c>
      <c r="D497">
        <v>1</v>
      </c>
      <c r="E497">
        <v>3410</v>
      </c>
      <c r="F497">
        <v>23120</v>
      </c>
      <c r="G497">
        <v>45118</v>
      </c>
      <c r="H497" t="s">
        <v>108</v>
      </c>
      <c r="I497" t="s">
        <v>1973</v>
      </c>
      <c r="J497" t="s">
        <v>116</v>
      </c>
      <c r="K497">
        <v>277.44</v>
      </c>
      <c r="L497" t="s">
        <v>1974</v>
      </c>
      <c r="M497" t="s">
        <v>108</v>
      </c>
      <c r="N497" t="s">
        <v>50</v>
      </c>
      <c r="O497" t="s">
        <v>224</v>
      </c>
      <c r="P497" t="str">
        <f>_xlfn.IFNA(VLOOKUP(C497,Statusy!A:B,2,0),"Do wyrzucenia")</f>
        <v>Shumee</v>
      </c>
      <c r="Q497" t="str">
        <f t="shared" si="30"/>
        <v>Mall</v>
      </c>
      <c r="R497" t="str">
        <f t="shared" si="31"/>
        <v>Vida</v>
      </c>
    </row>
    <row r="498" spans="1:18" x14ac:dyDescent="0.25">
      <c r="A498">
        <v>561497528</v>
      </c>
      <c r="B498" t="s">
        <v>107</v>
      </c>
      <c r="C498" t="s">
        <v>119</v>
      </c>
      <c r="D498">
        <v>1</v>
      </c>
      <c r="E498">
        <v>3410</v>
      </c>
      <c r="F498">
        <v>27790</v>
      </c>
      <c r="G498">
        <v>45118</v>
      </c>
      <c r="H498" t="s">
        <v>108</v>
      </c>
      <c r="I498" t="s">
        <v>1975</v>
      </c>
      <c r="J498" t="s">
        <v>116</v>
      </c>
      <c r="K498">
        <v>333.48</v>
      </c>
      <c r="L498" t="s">
        <v>1976</v>
      </c>
      <c r="M498" t="s">
        <v>108</v>
      </c>
      <c r="N498" t="s">
        <v>50</v>
      </c>
      <c r="O498" t="s">
        <v>224</v>
      </c>
      <c r="P498" t="str">
        <f>_xlfn.IFNA(VLOOKUP(C498,Statusy!A:B,2,0),"Do wyrzucenia")</f>
        <v>Shumee</v>
      </c>
      <c r="Q498" t="str">
        <f t="shared" si="30"/>
        <v>Mall</v>
      </c>
      <c r="R498" t="str">
        <f t="shared" si="31"/>
        <v>Vida</v>
      </c>
    </row>
    <row r="499" spans="1:18" x14ac:dyDescent="0.25">
      <c r="A499">
        <v>561492104</v>
      </c>
      <c r="B499" t="s">
        <v>107</v>
      </c>
      <c r="C499" t="s">
        <v>118</v>
      </c>
      <c r="D499">
        <v>1</v>
      </c>
      <c r="E499">
        <v>13</v>
      </c>
      <c r="F499">
        <v>57</v>
      </c>
      <c r="G499">
        <v>45118</v>
      </c>
      <c r="H499" t="s">
        <v>108</v>
      </c>
      <c r="I499" t="s">
        <v>1977</v>
      </c>
      <c r="J499" t="s">
        <v>110</v>
      </c>
      <c r="K499">
        <v>254.79</v>
      </c>
      <c r="L499" t="s">
        <v>1978</v>
      </c>
      <c r="M499" t="s">
        <v>108</v>
      </c>
      <c r="N499" t="s">
        <v>49</v>
      </c>
      <c r="O499" t="s">
        <v>225</v>
      </c>
      <c r="P499" t="str">
        <f>_xlfn.IFNA(VLOOKUP(C499,Statusy!A:B,2,0),"Do wyrzucenia")</f>
        <v>Greatstore</v>
      </c>
      <c r="Q499" t="str">
        <f t="shared" si="30"/>
        <v>Mall</v>
      </c>
      <c r="R499" t="str">
        <f t="shared" si="31"/>
        <v>Vida</v>
      </c>
    </row>
    <row r="500" spans="1:18" x14ac:dyDescent="0.25">
      <c r="A500">
        <v>561488520</v>
      </c>
      <c r="B500" t="s">
        <v>107</v>
      </c>
      <c r="C500" t="s">
        <v>153</v>
      </c>
      <c r="D500">
        <v>1</v>
      </c>
      <c r="E500">
        <v>0</v>
      </c>
      <c r="F500">
        <v>594.15</v>
      </c>
      <c r="G500">
        <v>45118</v>
      </c>
      <c r="H500" t="s">
        <v>108</v>
      </c>
      <c r="I500" t="s">
        <v>653</v>
      </c>
      <c r="J500" t="s">
        <v>109</v>
      </c>
      <c r="K500">
        <v>111.26404494382022</v>
      </c>
      <c r="L500" t="s">
        <v>1979</v>
      </c>
      <c r="M500" t="s">
        <v>108</v>
      </c>
      <c r="N500" t="s">
        <v>48</v>
      </c>
      <c r="O500" t="s">
        <v>1102</v>
      </c>
      <c r="P500" t="str">
        <f>_xlfn.IFNA(VLOOKUP(C500,Statusy!A:B,2,0),"Do wyrzucenia")</f>
        <v>Alza</v>
      </c>
      <c r="Q500" t="str">
        <f t="shared" si="30"/>
        <v>Alza</v>
      </c>
      <c r="R500" t="str">
        <f t="shared" si="31"/>
        <v>Vida</v>
      </c>
    </row>
    <row r="501" spans="1:18" x14ac:dyDescent="0.25">
      <c r="A501">
        <v>561488473</v>
      </c>
      <c r="B501" t="s">
        <v>107</v>
      </c>
      <c r="C501" t="s">
        <v>195</v>
      </c>
      <c r="D501">
        <v>0</v>
      </c>
      <c r="E501">
        <v>13</v>
      </c>
      <c r="F501">
        <v>34</v>
      </c>
      <c r="G501">
        <v>45118</v>
      </c>
      <c r="H501" t="s">
        <v>108</v>
      </c>
      <c r="I501" t="s">
        <v>1584</v>
      </c>
      <c r="J501" t="s">
        <v>110</v>
      </c>
      <c r="K501">
        <v>151.97999999999999</v>
      </c>
      <c r="L501" t="s">
        <v>1585</v>
      </c>
      <c r="M501" t="s">
        <v>108</v>
      </c>
      <c r="N501" t="s">
        <v>48</v>
      </c>
      <c r="O501" t="s">
        <v>224</v>
      </c>
      <c r="P501" t="str">
        <f>_xlfn.IFNA(VLOOKUP(C501,Statusy!A:B,2,0),"Do wyrzucenia")</f>
        <v>Shumee</v>
      </c>
      <c r="Q501" t="str">
        <f t="shared" si="30"/>
        <v>Mall</v>
      </c>
      <c r="R501" t="str">
        <f t="shared" si="31"/>
        <v>Vida</v>
      </c>
    </row>
    <row r="502" spans="1:18" x14ac:dyDescent="0.25">
      <c r="A502">
        <v>561488196</v>
      </c>
      <c r="B502" t="s">
        <v>107</v>
      </c>
      <c r="C502" t="s">
        <v>153</v>
      </c>
      <c r="D502">
        <v>1</v>
      </c>
      <c r="E502">
        <v>0</v>
      </c>
      <c r="F502">
        <v>2164.98</v>
      </c>
      <c r="G502">
        <v>45118</v>
      </c>
      <c r="H502" t="s">
        <v>108</v>
      </c>
      <c r="I502" t="s">
        <v>598</v>
      </c>
      <c r="J502" t="s">
        <v>109</v>
      </c>
      <c r="K502">
        <v>405.42696629213486</v>
      </c>
      <c r="L502" t="s">
        <v>1980</v>
      </c>
      <c r="M502" t="s">
        <v>108</v>
      </c>
      <c r="N502" t="s">
        <v>22</v>
      </c>
      <c r="O502" t="s">
        <v>1102</v>
      </c>
      <c r="P502" t="str">
        <f>_xlfn.IFNA(VLOOKUP(C502,Statusy!A:B,2,0),"Do wyrzucenia")</f>
        <v>Alza</v>
      </c>
      <c r="Q502" t="str">
        <f t="shared" si="30"/>
        <v>Alza</v>
      </c>
      <c r="R502" t="str">
        <f t="shared" si="31"/>
        <v>Vida</v>
      </c>
    </row>
    <row r="503" spans="1:18" x14ac:dyDescent="0.25">
      <c r="A503">
        <v>561488170</v>
      </c>
      <c r="B503" t="s">
        <v>107</v>
      </c>
      <c r="C503" t="s">
        <v>153</v>
      </c>
      <c r="D503">
        <v>1</v>
      </c>
      <c r="E503">
        <v>0</v>
      </c>
      <c r="F503">
        <v>1495.15</v>
      </c>
      <c r="G503">
        <v>45118</v>
      </c>
      <c r="H503" t="s">
        <v>108</v>
      </c>
      <c r="I503" t="s">
        <v>389</v>
      </c>
      <c r="J503" t="s">
        <v>109</v>
      </c>
      <c r="K503">
        <v>279.99063670411988</v>
      </c>
      <c r="L503" t="s">
        <v>1981</v>
      </c>
      <c r="M503" t="s">
        <v>108</v>
      </c>
      <c r="N503" t="s">
        <v>22</v>
      </c>
      <c r="O503" t="s">
        <v>1102</v>
      </c>
      <c r="P503" t="str">
        <f>_xlfn.IFNA(VLOOKUP(C503,Statusy!A:B,2,0),"Do wyrzucenia")</f>
        <v>Alza</v>
      </c>
      <c r="Q503" t="str">
        <f t="shared" si="30"/>
        <v>Alza</v>
      </c>
      <c r="R503" t="str">
        <f t="shared" si="31"/>
        <v>Vida</v>
      </c>
    </row>
    <row r="504" spans="1:18" x14ac:dyDescent="0.25">
      <c r="A504">
        <v>561488162</v>
      </c>
      <c r="B504" t="s">
        <v>107</v>
      </c>
      <c r="C504" t="s">
        <v>190</v>
      </c>
      <c r="D504">
        <v>0</v>
      </c>
      <c r="E504">
        <v>0</v>
      </c>
      <c r="F504">
        <v>900.16</v>
      </c>
      <c r="G504">
        <v>45118</v>
      </c>
      <c r="H504" t="s">
        <v>108</v>
      </c>
      <c r="I504" t="s">
        <v>292</v>
      </c>
      <c r="J504" t="s">
        <v>109</v>
      </c>
      <c r="K504">
        <v>168.5692883895131</v>
      </c>
      <c r="L504" t="s">
        <v>1982</v>
      </c>
      <c r="M504" t="s">
        <v>108</v>
      </c>
      <c r="N504" t="s">
        <v>22</v>
      </c>
      <c r="O504" t="s">
        <v>1102</v>
      </c>
      <c r="P504" t="str">
        <f>_xlfn.IFNA(VLOOKUP(C504,Statusy!A:B,2,0),"Do wyrzucenia")</f>
        <v>Alza</v>
      </c>
      <c r="Q504" t="str">
        <f t="shared" si="30"/>
        <v>Alza</v>
      </c>
      <c r="R504" t="str">
        <f t="shared" si="31"/>
        <v>Vida</v>
      </c>
    </row>
    <row r="505" spans="1:18" x14ac:dyDescent="0.25">
      <c r="A505">
        <v>561478863</v>
      </c>
      <c r="B505" t="s">
        <v>1107</v>
      </c>
      <c r="C505" t="s">
        <v>192</v>
      </c>
      <c r="D505">
        <v>0</v>
      </c>
      <c r="E505">
        <v>0</v>
      </c>
      <c r="F505">
        <v>3200.16</v>
      </c>
      <c r="G505">
        <v>45118</v>
      </c>
      <c r="H505" t="s">
        <v>108</v>
      </c>
      <c r="I505" t="s">
        <v>893</v>
      </c>
      <c r="J505" t="s">
        <v>251</v>
      </c>
      <c r="K505">
        <v>3200.16</v>
      </c>
      <c r="L505" t="s">
        <v>1983</v>
      </c>
      <c r="M505" t="s">
        <v>108</v>
      </c>
      <c r="N505" t="s">
        <v>252</v>
      </c>
      <c r="O505" t="s">
        <v>1108</v>
      </c>
      <c r="P505" t="str">
        <f>_xlfn.IFNA(VLOOKUP(C505,Statusy!A:B,2,0),"Do wyrzucenia")</f>
        <v>Shumee</v>
      </c>
      <c r="Q505" t="str">
        <f t="shared" si="30"/>
        <v>Mall</v>
      </c>
      <c r="R505" t="str">
        <f t="shared" si="31"/>
        <v>Vida</v>
      </c>
    </row>
    <row r="506" spans="1:18" x14ac:dyDescent="0.25">
      <c r="A506">
        <v>561475567</v>
      </c>
      <c r="B506" t="s">
        <v>107</v>
      </c>
      <c r="C506" t="s">
        <v>118</v>
      </c>
      <c r="D506">
        <v>1</v>
      </c>
      <c r="E506">
        <v>329</v>
      </c>
      <c r="F506">
        <v>3381</v>
      </c>
      <c r="G506">
        <v>45118</v>
      </c>
      <c r="H506" t="s">
        <v>108</v>
      </c>
      <c r="I506" t="s">
        <v>1984</v>
      </c>
      <c r="J506" t="s">
        <v>109</v>
      </c>
      <c r="K506">
        <v>633.14606741573039</v>
      </c>
      <c r="L506" t="s">
        <v>1985</v>
      </c>
      <c r="M506" t="s">
        <v>108</v>
      </c>
      <c r="N506" t="s">
        <v>22</v>
      </c>
      <c r="O506" t="s">
        <v>225</v>
      </c>
      <c r="P506" t="str">
        <f>_xlfn.IFNA(VLOOKUP(C506,Statusy!A:B,2,0),"Do wyrzucenia")</f>
        <v>Greatstore</v>
      </c>
      <c r="Q506" t="str">
        <f t="shared" si="30"/>
        <v>Mall</v>
      </c>
      <c r="R506" t="str">
        <f t="shared" si="31"/>
        <v>Vida</v>
      </c>
    </row>
    <row r="507" spans="1:18" x14ac:dyDescent="0.25">
      <c r="A507">
        <v>561475356</v>
      </c>
      <c r="B507" t="s">
        <v>107</v>
      </c>
      <c r="C507" t="s">
        <v>111</v>
      </c>
      <c r="D507">
        <v>1</v>
      </c>
      <c r="E507">
        <v>2.4</v>
      </c>
      <c r="F507">
        <v>28.4</v>
      </c>
      <c r="G507">
        <v>45118</v>
      </c>
      <c r="H507" t="s">
        <v>108</v>
      </c>
      <c r="I507" t="s">
        <v>1986</v>
      </c>
      <c r="J507" t="s">
        <v>110</v>
      </c>
      <c r="K507">
        <v>126.94799999999999</v>
      </c>
      <c r="L507" t="s">
        <v>1987</v>
      </c>
      <c r="M507" t="s">
        <v>108</v>
      </c>
      <c r="N507" t="s">
        <v>106</v>
      </c>
      <c r="O507" t="s">
        <v>225</v>
      </c>
      <c r="P507" t="str">
        <f>_xlfn.IFNA(VLOOKUP(C507,Statusy!A:B,2,0),"Do wyrzucenia")</f>
        <v>Greatstore</v>
      </c>
      <c r="Q507" t="str">
        <f t="shared" si="30"/>
        <v>Mall</v>
      </c>
      <c r="R507" t="str">
        <f t="shared" si="31"/>
        <v>Kinghoff</v>
      </c>
    </row>
    <row r="508" spans="1:18" x14ac:dyDescent="0.25">
      <c r="A508">
        <v>561474728</v>
      </c>
      <c r="B508" t="s">
        <v>107</v>
      </c>
      <c r="C508" t="s">
        <v>118</v>
      </c>
      <c r="D508">
        <v>1</v>
      </c>
      <c r="E508">
        <v>16</v>
      </c>
      <c r="F508">
        <v>76</v>
      </c>
      <c r="G508">
        <v>45118</v>
      </c>
      <c r="H508" t="s">
        <v>108</v>
      </c>
      <c r="I508" t="s">
        <v>552</v>
      </c>
      <c r="J508" t="s">
        <v>110</v>
      </c>
      <c r="K508">
        <v>339.71999999999997</v>
      </c>
      <c r="L508" t="s">
        <v>590</v>
      </c>
      <c r="M508" t="s">
        <v>108</v>
      </c>
      <c r="N508" t="s">
        <v>48</v>
      </c>
      <c r="O508" t="s">
        <v>225</v>
      </c>
      <c r="P508" t="str">
        <f>_xlfn.IFNA(VLOOKUP(C508,Statusy!A:B,2,0),"Do wyrzucenia")</f>
        <v>Greatstore</v>
      </c>
      <c r="Q508" t="str">
        <f t="shared" si="30"/>
        <v>Mall</v>
      </c>
      <c r="R508" t="str">
        <f t="shared" si="31"/>
        <v>Vida</v>
      </c>
    </row>
    <row r="509" spans="1:18" x14ac:dyDescent="0.25">
      <c r="A509">
        <v>561471906</v>
      </c>
      <c r="B509" t="s">
        <v>107</v>
      </c>
      <c r="C509" t="s">
        <v>153</v>
      </c>
      <c r="D509">
        <v>1</v>
      </c>
      <c r="E509">
        <v>0</v>
      </c>
      <c r="F509">
        <v>2311.15</v>
      </c>
      <c r="G509">
        <v>45118</v>
      </c>
      <c r="H509" t="s">
        <v>108</v>
      </c>
      <c r="I509" t="s">
        <v>539</v>
      </c>
      <c r="J509" t="s">
        <v>109</v>
      </c>
      <c r="K509">
        <v>432.79962546816483</v>
      </c>
      <c r="L509" t="s">
        <v>1988</v>
      </c>
      <c r="M509" t="s">
        <v>108</v>
      </c>
      <c r="N509" t="s">
        <v>22</v>
      </c>
      <c r="O509" t="s">
        <v>1102</v>
      </c>
      <c r="P509" t="str">
        <f>_xlfn.IFNA(VLOOKUP(C509,Statusy!A:B,2,0),"Do wyrzucenia")</f>
        <v>Alza</v>
      </c>
      <c r="Q509" t="str">
        <f t="shared" si="30"/>
        <v>Alza</v>
      </c>
      <c r="R509" t="str">
        <f t="shared" si="31"/>
        <v>Vida</v>
      </c>
    </row>
    <row r="510" spans="1:18" x14ac:dyDescent="0.25">
      <c r="A510">
        <v>561471652</v>
      </c>
      <c r="B510" t="s">
        <v>107</v>
      </c>
      <c r="C510" t="s">
        <v>153</v>
      </c>
      <c r="D510">
        <v>1</v>
      </c>
      <c r="E510">
        <v>0</v>
      </c>
      <c r="F510">
        <v>619.65</v>
      </c>
      <c r="G510">
        <v>45118</v>
      </c>
      <c r="H510" t="s">
        <v>108</v>
      </c>
      <c r="I510" t="s">
        <v>839</v>
      </c>
      <c r="J510" t="s">
        <v>109</v>
      </c>
      <c r="K510">
        <v>116.03932584269663</v>
      </c>
      <c r="L510" t="s">
        <v>1989</v>
      </c>
      <c r="M510" t="s">
        <v>108</v>
      </c>
      <c r="N510" t="s">
        <v>22</v>
      </c>
      <c r="O510" t="s">
        <v>1102</v>
      </c>
      <c r="P510" t="str">
        <f>_xlfn.IFNA(VLOOKUP(C510,Statusy!A:B,2,0),"Do wyrzucenia")</f>
        <v>Alza</v>
      </c>
      <c r="Q510" t="str">
        <f t="shared" si="30"/>
        <v>Alza</v>
      </c>
      <c r="R510" t="str">
        <f t="shared" si="31"/>
        <v>Vida</v>
      </c>
    </row>
    <row r="511" spans="1:18" x14ac:dyDescent="0.25">
      <c r="A511">
        <v>561471236</v>
      </c>
      <c r="B511" t="s">
        <v>107</v>
      </c>
      <c r="C511" t="s">
        <v>153</v>
      </c>
      <c r="D511">
        <v>1</v>
      </c>
      <c r="E511">
        <v>0</v>
      </c>
      <c r="F511">
        <v>435.2</v>
      </c>
      <c r="G511">
        <v>45118</v>
      </c>
      <c r="H511" t="s">
        <v>108</v>
      </c>
      <c r="I511" t="s">
        <v>182</v>
      </c>
      <c r="J511" t="s">
        <v>109</v>
      </c>
      <c r="K511">
        <v>81.49812734082397</v>
      </c>
      <c r="L511" t="s">
        <v>1990</v>
      </c>
      <c r="M511" t="s">
        <v>108</v>
      </c>
      <c r="N511" t="s">
        <v>22</v>
      </c>
      <c r="O511" t="s">
        <v>1102</v>
      </c>
      <c r="P511" t="str">
        <f>_xlfn.IFNA(VLOOKUP(C511,Statusy!A:B,2,0),"Do wyrzucenia")</f>
        <v>Alza</v>
      </c>
      <c r="Q511" t="str">
        <f t="shared" si="30"/>
        <v>Alza</v>
      </c>
      <c r="R511" t="str">
        <f t="shared" si="31"/>
        <v>ikonka</v>
      </c>
    </row>
    <row r="512" spans="1:18" x14ac:dyDescent="0.25">
      <c r="A512">
        <v>561471205</v>
      </c>
      <c r="B512" t="s">
        <v>107</v>
      </c>
      <c r="C512" t="s">
        <v>153</v>
      </c>
      <c r="D512">
        <v>1</v>
      </c>
      <c r="E512">
        <v>0</v>
      </c>
      <c r="F512">
        <v>319.60000000000002</v>
      </c>
      <c r="G512">
        <v>45118</v>
      </c>
      <c r="H512" t="s">
        <v>108</v>
      </c>
      <c r="I512" t="s">
        <v>1080</v>
      </c>
      <c r="J512" t="s">
        <v>109</v>
      </c>
      <c r="K512">
        <v>59.850187265917612</v>
      </c>
      <c r="L512" t="s">
        <v>1991</v>
      </c>
      <c r="M512" t="s">
        <v>108</v>
      </c>
      <c r="N512" t="s">
        <v>22</v>
      </c>
      <c r="O512" t="s">
        <v>1102</v>
      </c>
      <c r="P512" t="str">
        <f>_xlfn.IFNA(VLOOKUP(C512,Statusy!A:B,2,0),"Do wyrzucenia")</f>
        <v>Alza</v>
      </c>
      <c r="Q512" t="str">
        <f t="shared" si="30"/>
        <v>Alza</v>
      </c>
      <c r="R512" t="str">
        <f t="shared" si="31"/>
        <v>Kinghoff</v>
      </c>
    </row>
    <row r="513" spans="1:18" x14ac:dyDescent="0.25">
      <c r="A513">
        <v>561471198</v>
      </c>
      <c r="B513" t="s">
        <v>107</v>
      </c>
      <c r="C513" t="s">
        <v>153</v>
      </c>
      <c r="D513">
        <v>1</v>
      </c>
      <c r="E513">
        <v>0</v>
      </c>
      <c r="F513">
        <v>1036.1500000000001</v>
      </c>
      <c r="G513">
        <v>45118</v>
      </c>
      <c r="H513" t="s">
        <v>108</v>
      </c>
      <c r="I513" t="s">
        <v>1992</v>
      </c>
      <c r="J513" t="s">
        <v>109</v>
      </c>
      <c r="K513">
        <v>194.0355805243446</v>
      </c>
      <c r="L513" t="s">
        <v>1993</v>
      </c>
      <c r="M513" t="s">
        <v>108</v>
      </c>
      <c r="N513" t="s">
        <v>22</v>
      </c>
      <c r="O513" t="s">
        <v>1102</v>
      </c>
      <c r="P513" t="str">
        <f>_xlfn.IFNA(VLOOKUP(C513,Statusy!A:B,2,0),"Do wyrzucenia")</f>
        <v>Alza</v>
      </c>
      <c r="Q513" t="str">
        <f t="shared" si="30"/>
        <v>Alza</v>
      </c>
      <c r="R513" t="str">
        <f t="shared" si="31"/>
        <v>Vida</v>
      </c>
    </row>
    <row r="514" spans="1:18" x14ac:dyDescent="0.25">
      <c r="A514">
        <v>561458697</v>
      </c>
      <c r="B514" t="s">
        <v>107</v>
      </c>
      <c r="C514" t="s">
        <v>111</v>
      </c>
      <c r="D514">
        <v>1</v>
      </c>
      <c r="E514">
        <v>4.7</v>
      </c>
      <c r="F514">
        <v>34.700000000000003</v>
      </c>
      <c r="G514">
        <v>45118</v>
      </c>
      <c r="H514" t="s">
        <v>108</v>
      </c>
      <c r="I514" t="s">
        <v>1994</v>
      </c>
      <c r="J514" t="s">
        <v>110</v>
      </c>
      <c r="K514">
        <v>155.10900000000001</v>
      </c>
      <c r="L514" t="s">
        <v>1995</v>
      </c>
      <c r="M514" t="s">
        <v>108</v>
      </c>
      <c r="N514" t="s">
        <v>106</v>
      </c>
      <c r="O514" t="s">
        <v>225</v>
      </c>
      <c r="P514" t="str">
        <f>_xlfn.IFNA(VLOOKUP(C514,Statusy!A:B,2,0),"Do wyrzucenia")</f>
        <v>Greatstore</v>
      </c>
      <c r="Q514" t="str">
        <f t="shared" si="30"/>
        <v>Mall</v>
      </c>
      <c r="R514" t="str">
        <f t="shared" si="31"/>
        <v>aw</v>
      </c>
    </row>
    <row r="515" spans="1:18" x14ac:dyDescent="0.25">
      <c r="A515">
        <v>561454531</v>
      </c>
      <c r="B515" t="s">
        <v>107</v>
      </c>
      <c r="C515" t="s">
        <v>153</v>
      </c>
      <c r="D515">
        <v>1</v>
      </c>
      <c r="E515">
        <v>0</v>
      </c>
      <c r="F515">
        <v>1910.8000000000002</v>
      </c>
      <c r="G515">
        <v>45118</v>
      </c>
      <c r="H515" t="s">
        <v>108</v>
      </c>
      <c r="I515" t="s">
        <v>1996</v>
      </c>
      <c r="J515" t="s">
        <v>109</v>
      </c>
      <c r="K515">
        <v>357.82771535580531</v>
      </c>
      <c r="L515" t="s">
        <v>1997</v>
      </c>
      <c r="M515" t="s">
        <v>108</v>
      </c>
      <c r="N515" t="s">
        <v>48</v>
      </c>
      <c r="O515" t="s">
        <v>1102</v>
      </c>
      <c r="P515" t="str">
        <f>_xlfn.IFNA(VLOOKUP(C515,Statusy!A:B,2,0),"Do wyrzucenia")</f>
        <v>Alza</v>
      </c>
      <c r="Q515" t="str">
        <f t="shared" si="30"/>
        <v>Alza</v>
      </c>
      <c r="R515" t="str">
        <f t="shared" si="31"/>
        <v>Vida</v>
      </c>
    </row>
    <row r="516" spans="1:18" x14ac:dyDescent="0.25">
      <c r="A516">
        <v>561454434</v>
      </c>
      <c r="B516" t="s">
        <v>107</v>
      </c>
      <c r="C516" t="s">
        <v>120</v>
      </c>
      <c r="D516">
        <v>1</v>
      </c>
      <c r="E516">
        <v>29</v>
      </c>
      <c r="F516">
        <v>325</v>
      </c>
      <c r="G516">
        <v>45118</v>
      </c>
      <c r="H516" t="s">
        <v>108</v>
      </c>
      <c r="I516" t="s">
        <v>1998</v>
      </c>
      <c r="J516" t="s">
        <v>110</v>
      </c>
      <c r="K516">
        <v>1452.75</v>
      </c>
      <c r="L516" t="s">
        <v>1999</v>
      </c>
      <c r="M516" t="s">
        <v>108</v>
      </c>
      <c r="N516" t="s">
        <v>49</v>
      </c>
      <c r="O516" t="s">
        <v>224</v>
      </c>
      <c r="P516" t="str">
        <f>_xlfn.IFNA(VLOOKUP(C516,Statusy!A:B,2,0),"Do wyrzucenia")</f>
        <v>Shumee</v>
      </c>
      <c r="Q516" t="str">
        <f t="shared" si="30"/>
        <v>Mall</v>
      </c>
      <c r="R516" t="str">
        <f t="shared" si="31"/>
        <v>Vida</v>
      </c>
    </row>
    <row r="517" spans="1:18" x14ac:dyDescent="0.25">
      <c r="A517">
        <v>561454426</v>
      </c>
      <c r="B517" t="s">
        <v>107</v>
      </c>
      <c r="C517" t="s">
        <v>153</v>
      </c>
      <c r="D517">
        <v>1</v>
      </c>
      <c r="E517">
        <v>0</v>
      </c>
      <c r="F517">
        <v>454.75</v>
      </c>
      <c r="G517">
        <v>45118</v>
      </c>
      <c r="H517" t="s">
        <v>108</v>
      </c>
      <c r="I517" t="s">
        <v>256</v>
      </c>
      <c r="J517" t="s">
        <v>109</v>
      </c>
      <c r="K517">
        <v>85.159176029962552</v>
      </c>
      <c r="L517" t="s">
        <v>2000</v>
      </c>
      <c r="M517" t="s">
        <v>108</v>
      </c>
      <c r="N517" t="s">
        <v>22</v>
      </c>
      <c r="O517" t="s">
        <v>1102</v>
      </c>
      <c r="P517" t="str">
        <f>_xlfn.IFNA(VLOOKUP(C517,Statusy!A:B,2,0),"Do wyrzucenia")</f>
        <v>Alza</v>
      </c>
      <c r="Q517" t="str">
        <f t="shared" si="30"/>
        <v>Alza</v>
      </c>
      <c r="R517" t="str">
        <f t="shared" si="31"/>
        <v>Kinghoff</v>
      </c>
    </row>
    <row r="518" spans="1:18" x14ac:dyDescent="0.25">
      <c r="A518">
        <v>561454376</v>
      </c>
      <c r="B518" t="s">
        <v>107</v>
      </c>
      <c r="C518" t="s">
        <v>153</v>
      </c>
      <c r="D518">
        <v>1</v>
      </c>
      <c r="E518">
        <v>0</v>
      </c>
      <c r="F518">
        <v>1427.15</v>
      </c>
      <c r="G518">
        <v>45118</v>
      </c>
      <c r="H518" t="s">
        <v>108</v>
      </c>
      <c r="I518" t="s">
        <v>2001</v>
      </c>
      <c r="J518" t="s">
        <v>109</v>
      </c>
      <c r="K518">
        <v>267.25655430711612</v>
      </c>
      <c r="L518" t="s">
        <v>2002</v>
      </c>
      <c r="M518" t="s">
        <v>108</v>
      </c>
      <c r="N518" t="s">
        <v>22</v>
      </c>
      <c r="O518" t="s">
        <v>1102</v>
      </c>
      <c r="P518" t="str">
        <f>_xlfn.IFNA(VLOOKUP(C518,Statusy!A:B,2,0),"Do wyrzucenia")</f>
        <v>Alza</v>
      </c>
      <c r="Q518" t="str">
        <f t="shared" si="30"/>
        <v>Alza</v>
      </c>
      <c r="R518" t="str">
        <f t="shared" si="31"/>
        <v>Vida</v>
      </c>
    </row>
    <row r="519" spans="1:18" x14ac:dyDescent="0.25">
      <c r="A519">
        <v>561454341</v>
      </c>
      <c r="B519" t="s">
        <v>107</v>
      </c>
      <c r="C519" t="s">
        <v>120</v>
      </c>
      <c r="D519">
        <v>1</v>
      </c>
      <c r="E519">
        <v>0</v>
      </c>
      <c r="F519">
        <v>91</v>
      </c>
      <c r="G519">
        <v>45118</v>
      </c>
      <c r="H519" t="s">
        <v>108</v>
      </c>
      <c r="I519" t="s">
        <v>562</v>
      </c>
      <c r="J519" t="s">
        <v>110</v>
      </c>
      <c r="K519">
        <v>406.77</v>
      </c>
      <c r="L519" t="s">
        <v>2003</v>
      </c>
      <c r="M519" t="s">
        <v>108</v>
      </c>
      <c r="N519" t="s">
        <v>48</v>
      </c>
      <c r="O519" t="s">
        <v>224</v>
      </c>
      <c r="P519" t="str">
        <f>_xlfn.IFNA(VLOOKUP(C519,Statusy!A:B,2,0),"Do wyrzucenia")</f>
        <v>Shumee</v>
      </c>
      <c r="Q519" t="str">
        <f t="shared" si="30"/>
        <v>Mall</v>
      </c>
      <c r="R519" t="str">
        <f t="shared" si="31"/>
        <v>Vida</v>
      </c>
    </row>
    <row r="520" spans="1:18" x14ac:dyDescent="0.25">
      <c r="A520">
        <v>561440512</v>
      </c>
      <c r="B520" t="s">
        <v>107</v>
      </c>
      <c r="C520" t="s">
        <v>118</v>
      </c>
      <c r="D520">
        <v>1</v>
      </c>
      <c r="E520">
        <v>0</v>
      </c>
      <c r="F520">
        <v>945</v>
      </c>
      <c r="G520">
        <v>45118</v>
      </c>
      <c r="H520" t="s">
        <v>108</v>
      </c>
      <c r="I520" t="s">
        <v>2004</v>
      </c>
      <c r="J520" t="s">
        <v>109</v>
      </c>
      <c r="K520">
        <v>176.96629213483146</v>
      </c>
      <c r="L520" t="s">
        <v>2005</v>
      </c>
      <c r="M520" t="s">
        <v>108</v>
      </c>
      <c r="N520" t="s">
        <v>22</v>
      </c>
      <c r="O520" t="s">
        <v>225</v>
      </c>
      <c r="P520" t="str">
        <f>_xlfn.IFNA(VLOOKUP(C520,Statusy!A:B,2,0),"Do wyrzucenia")</f>
        <v>Greatstore</v>
      </c>
      <c r="Q520" t="str">
        <f t="shared" si="30"/>
        <v>Mall</v>
      </c>
      <c r="R520" t="str">
        <f t="shared" si="31"/>
        <v>Vida</v>
      </c>
    </row>
    <row r="521" spans="1:18" x14ac:dyDescent="0.25">
      <c r="A521">
        <v>561438532</v>
      </c>
      <c r="B521" t="s">
        <v>107</v>
      </c>
      <c r="C521" t="s">
        <v>120</v>
      </c>
      <c r="D521">
        <v>1</v>
      </c>
      <c r="E521">
        <v>20</v>
      </c>
      <c r="F521">
        <v>85</v>
      </c>
      <c r="G521">
        <v>45118</v>
      </c>
      <c r="H521" t="s">
        <v>108</v>
      </c>
      <c r="I521" t="s">
        <v>858</v>
      </c>
      <c r="J521" t="s">
        <v>110</v>
      </c>
      <c r="K521">
        <v>379.95</v>
      </c>
      <c r="L521" t="s">
        <v>2006</v>
      </c>
      <c r="M521" t="s">
        <v>108</v>
      </c>
      <c r="N521" t="s">
        <v>49</v>
      </c>
      <c r="O521" t="s">
        <v>224</v>
      </c>
      <c r="P521" t="str">
        <f>_xlfn.IFNA(VLOOKUP(C521,Statusy!A:B,2,0),"Do wyrzucenia")</f>
        <v>Shumee</v>
      </c>
      <c r="Q521" t="str">
        <f t="shared" si="30"/>
        <v>Mall</v>
      </c>
      <c r="R521" t="str">
        <f t="shared" si="31"/>
        <v>Vida</v>
      </c>
    </row>
    <row r="522" spans="1:18" x14ac:dyDescent="0.25">
      <c r="A522">
        <v>561438407</v>
      </c>
      <c r="B522" t="s">
        <v>1110</v>
      </c>
      <c r="C522" t="s">
        <v>115</v>
      </c>
      <c r="D522">
        <v>1</v>
      </c>
      <c r="E522">
        <v>0</v>
      </c>
      <c r="F522">
        <v>620</v>
      </c>
      <c r="G522">
        <v>45118</v>
      </c>
      <c r="H522" t="s">
        <v>108</v>
      </c>
      <c r="I522" t="s">
        <v>607</v>
      </c>
      <c r="J522" t="s">
        <v>251</v>
      </c>
      <c r="K522">
        <v>620</v>
      </c>
      <c r="L522" t="s">
        <v>2007</v>
      </c>
      <c r="M522" t="s">
        <v>108</v>
      </c>
      <c r="N522" t="s">
        <v>106</v>
      </c>
      <c r="O522" t="s">
        <v>224</v>
      </c>
      <c r="P522" t="str">
        <f>_xlfn.IFNA(VLOOKUP(C522,Statusy!A:B,2,0),"Do wyrzucenia")</f>
        <v>Shumee</v>
      </c>
      <c r="Q522" t="str">
        <f t="shared" ref="Q522:Q554" si="32">IF(P522="alza","Alza",IF(P522="Extra","Extrastore","Mall"))</f>
        <v>Mall</v>
      </c>
      <c r="R522" t="str">
        <f t="shared" ref="R522:R554" si="33">IF(AND(LEN(I522)&lt;=7,ISERROR(FIND("_",I522))),"Vida",IFERROR(LEFT(I522,FIND("_",I522)-1),"Kinghoff"))</f>
        <v>Vida</v>
      </c>
    </row>
    <row r="523" spans="1:18" x14ac:dyDescent="0.25">
      <c r="A523">
        <v>561438391</v>
      </c>
      <c r="B523" t="s">
        <v>107</v>
      </c>
      <c r="C523" t="s">
        <v>120</v>
      </c>
      <c r="D523">
        <v>1</v>
      </c>
      <c r="E523">
        <v>20</v>
      </c>
      <c r="F523">
        <v>82</v>
      </c>
      <c r="G523">
        <v>45118</v>
      </c>
      <c r="H523" t="s">
        <v>108</v>
      </c>
      <c r="I523" t="s">
        <v>2008</v>
      </c>
      <c r="J523" t="s">
        <v>110</v>
      </c>
      <c r="K523">
        <v>366.53999999999996</v>
      </c>
      <c r="L523" t="s">
        <v>2009</v>
      </c>
      <c r="M523" t="s">
        <v>108</v>
      </c>
      <c r="N523" t="s">
        <v>49</v>
      </c>
      <c r="O523" t="s">
        <v>224</v>
      </c>
      <c r="P523" t="str">
        <f>_xlfn.IFNA(VLOOKUP(C523,Statusy!A:B,2,0),"Do wyrzucenia")</f>
        <v>Shumee</v>
      </c>
      <c r="Q523" t="str">
        <f t="shared" si="32"/>
        <v>Mall</v>
      </c>
      <c r="R523" t="str">
        <f t="shared" si="33"/>
        <v>Vida</v>
      </c>
    </row>
    <row r="524" spans="1:18" x14ac:dyDescent="0.25">
      <c r="A524">
        <v>561438337</v>
      </c>
      <c r="B524" t="s">
        <v>107</v>
      </c>
      <c r="C524" t="s">
        <v>153</v>
      </c>
      <c r="D524">
        <v>1</v>
      </c>
      <c r="E524">
        <v>0</v>
      </c>
      <c r="F524">
        <v>883.15</v>
      </c>
      <c r="G524">
        <v>45118</v>
      </c>
      <c r="H524" t="s">
        <v>108</v>
      </c>
      <c r="I524" t="s">
        <v>2010</v>
      </c>
      <c r="J524" t="s">
        <v>109</v>
      </c>
      <c r="K524">
        <v>165.38389513108615</v>
      </c>
      <c r="L524" t="s">
        <v>2011</v>
      </c>
      <c r="M524" t="s">
        <v>108</v>
      </c>
      <c r="N524" t="s">
        <v>22</v>
      </c>
      <c r="O524" t="s">
        <v>1102</v>
      </c>
      <c r="P524" t="str">
        <f>_xlfn.IFNA(VLOOKUP(C524,Statusy!A:B,2,0),"Do wyrzucenia")</f>
        <v>Alza</v>
      </c>
      <c r="Q524" t="str">
        <f t="shared" si="32"/>
        <v>Alza</v>
      </c>
      <c r="R524" t="str">
        <f t="shared" si="33"/>
        <v>Vida</v>
      </c>
    </row>
    <row r="525" spans="1:18" x14ac:dyDescent="0.25">
      <c r="A525">
        <v>561438320</v>
      </c>
      <c r="B525" t="s">
        <v>107</v>
      </c>
      <c r="C525" t="s">
        <v>153</v>
      </c>
      <c r="D525">
        <v>1</v>
      </c>
      <c r="E525">
        <v>0</v>
      </c>
      <c r="F525">
        <v>568.65</v>
      </c>
      <c r="G525">
        <v>45118</v>
      </c>
      <c r="H525" t="s">
        <v>108</v>
      </c>
      <c r="I525" t="s">
        <v>2012</v>
      </c>
      <c r="J525" t="s">
        <v>109</v>
      </c>
      <c r="K525">
        <v>106.48876404494382</v>
      </c>
      <c r="L525" t="s">
        <v>2013</v>
      </c>
      <c r="M525" t="s">
        <v>108</v>
      </c>
      <c r="N525" t="s">
        <v>22</v>
      </c>
      <c r="O525" t="s">
        <v>1102</v>
      </c>
      <c r="P525" t="str">
        <f>_xlfn.IFNA(VLOOKUP(C525,Statusy!A:B,2,0),"Do wyrzucenia")</f>
        <v>Alza</v>
      </c>
      <c r="Q525" t="str">
        <f t="shared" si="32"/>
        <v>Alza</v>
      </c>
      <c r="R525" t="str">
        <f t="shared" si="33"/>
        <v>Vida</v>
      </c>
    </row>
    <row r="526" spans="1:18" x14ac:dyDescent="0.25">
      <c r="A526">
        <v>561438143</v>
      </c>
      <c r="B526" t="s">
        <v>107</v>
      </c>
      <c r="C526" t="s">
        <v>120</v>
      </c>
      <c r="D526">
        <v>1</v>
      </c>
      <c r="E526">
        <v>20</v>
      </c>
      <c r="F526">
        <v>97</v>
      </c>
      <c r="G526">
        <v>45118</v>
      </c>
      <c r="H526" t="s">
        <v>108</v>
      </c>
      <c r="I526" t="s">
        <v>351</v>
      </c>
      <c r="J526" t="s">
        <v>110</v>
      </c>
      <c r="K526">
        <v>433.59</v>
      </c>
      <c r="L526" t="s">
        <v>2014</v>
      </c>
      <c r="M526" t="s">
        <v>108</v>
      </c>
      <c r="N526" t="s">
        <v>49</v>
      </c>
      <c r="O526" t="s">
        <v>224</v>
      </c>
      <c r="P526" t="str">
        <f>_xlfn.IFNA(VLOOKUP(C526,Statusy!A:B,2,0),"Do wyrzucenia")</f>
        <v>Shumee</v>
      </c>
      <c r="Q526" t="str">
        <f t="shared" si="32"/>
        <v>Mall</v>
      </c>
      <c r="R526" t="str">
        <f t="shared" si="33"/>
        <v>Vida</v>
      </c>
    </row>
    <row r="527" spans="1:18" x14ac:dyDescent="0.25">
      <c r="A527">
        <v>561427863</v>
      </c>
      <c r="B527" t="s">
        <v>107</v>
      </c>
      <c r="C527" t="s">
        <v>118</v>
      </c>
      <c r="D527">
        <v>1</v>
      </c>
      <c r="E527">
        <v>0</v>
      </c>
      <c r="F527">
        <v>477</v>
      </c>
      <c r="G527">
        <v>45118</v>
      </c>
      <c r="H527" t="s">
        <v>108</v>
      </c>
      <c r="I527" t="s">
        <v>2015</v>
      </c>
      <c r="J527" t="s">
        <v>109</v>
      </c>
      <c r="K527">
        <v>89.325842696629223</v>
      </c>
      <c r="L527" t="s">
        <v>2016</v>
      </c>
      <c r="M527" t="s">
        <v>108</v>
      </c>
      <c r="N527" t="s">
        <v>22</v>
      </c>
      <c r="O527" t="s">
        <v>225</v>
      </c>
      <c r="P527" t="str">
        <f>_xlfn.IFNA(VLOOKUP(C527,Statusy!A:B,2,0),"Do wyrzucenia")</f>
        <v>Greatstore</v>
      </c>
      <c r="Q527" t="str">
        <f t="shared" si="32"/>
        <v>Mall</v>
      </c>
      <c r="R527" t="str">
        <f t="shared" si="33"/>
        <v>Vida</v>
      </c>
    </row>
    <row r="528" spans="1:18" x14ac:dyDescent="0.25">
      <c r="A528">
        <v>561422610</v>
      </c>
      <c r="B528" t="s">
        <v>107</v>
      </c>
      <c r="C528" t="s">
        <v>153</v>
      </c>
      <c r="D528">
        <v>1</v>
      </c>
      <c r="E528">
        <v>0</v>
      </c>
      <c r="F528">
        <v>525.29999999999995</v>
      </c>
      <c r="G528">
        <v>45118</v>
      </c>
      <c r="H528" t="s">
        <v>108</v>
      </c>
      <c r="I528" t="s">
        <v>372</v>
      </c>
      <c r="J528" t="s">
        <v>109</v>
      </c>
      <c r="K528">
        <v>98.370786516853926</v>
      </c>
      <c r="L528" t="s">
        <v>2017</v>
      </c>
      <c r="M528" t="s">
        <v>108</v>
      </c>
      <c r="N528" t="s">
        <v>22</v>
      </c>
      <c r="O528" t="s">
        <v>1102</v>
      </c>
      <c r="P528" t="str">
        <f>_xlfn.IFNA(VLOOKUP(C528,Statusy!A:B,2,0),"Do wyrzucenia")</f>
        <v>Alza</v>
      </c>
      <c r="Q528" t="str">
        <f t="shared" si="32"/>
        <v>Alza</v>
      </c>
      <c r="R528" t="str">
        <f t="shared" si="33"/>
        <v>Kinghoff</v>
      </c>
    </row>
    <row r="529" spans="1:18" x14ac:dyDescent="0.25">
      <c r="A529">
        <v>561422589</v>
      </c>
      <c r="B529" t="s">
        <v>107</v>
      </c>
      <c r="C529" t="s">
        <v>153</v>
      </c>
      <c r="D529">
        <v>1</v>
      </c>
      <c r="E529">
        <v>0</v>
      </c>
      <c r="F529">
        <v>840.65</v>
      </c>
      <c r="G529">
        <v>45118</v>
      </c>
      <c r="H529" t="s">
        <v>108</v>
      </c>
      <c r="I529" t="s">
        <v>1088</v>
      </c>
      <c r="J529" t="s">
        <v>109</v>
      </c>
      <c r="K529">
        <v>157.42509363295881</v>
      </c>
      <c r="L529" t="s">
        <v>2018</v>
      </c>
      <c r="M529" t="s">
        <v>108</v>
      </c>
      <c r="N529" t="s">
        <v>22</v>
      </c>
      <c r="O529" t="s">
        <v>1102</v>
      </c>
      <c r="P529" t="str">
        <f>_xlfn.IFNA(VLOOKUP(C529,Statusy!A:B,2,0),"Do wyrzucenia")</f>
        <v>Alza</v>
      </c>
      <c r="Q529" t="str">
        <f t="shared" si="32"/>
        <v>Alza</v>
      </c>
      <c r="R529" t="str">
        <f t="shared" si="33"/>
        <v>Vida</v>
      </c>
    </row>
    <row r="530" spans="1:18" x14ac:dyDescent="0.25">
      <c r="A530">
        <v>561422565</v>
      </c>
      <c r="B530" t="s">
        <v>107</v>
      </c>
      <c r="C530" t="s">
        <v>120</v>
      </c>
      <c r="D530">
        <v>1</v>
      </c>
      <c r="E530">
        <v>23</v>
      </c>
      <c r="F530">
        <v>135</v>
      </c>
      <c r="G530">
        <v>45118</v>
      </c>
      <c r="H530" t="s">
        <v>108</v>
      </c>
      <c r="I530" t="s">
        <v>1246</v>
      </c>
      <c r="J530" t="s">
        <v>110</v>
      </c>
      <c r="K530">
        <v>603.44999999999993</v>
      </c>
      <c r="L530" t="s">
        <v>2019</v>
      </c>
      <c r="M530" t="s">
        <v>108</v>
      </c>
      <c r="N530" t="s">
        <v>49</v>
      </c>
      <c r="O530" t="s">
        <v>224</v>
      </c>
      <c r="P530" t="str">
        <f>_xlfn.IFNA(VLOOKUP(C530,Statusy!A:B,2,0),"Do wyrzucenia")</f>
        <v>Shumee</v>
      </c>
      <c r="Q530" t="str">
        <f t="shared" si="32"/>
        <v>Mall</v>
      </c>
      <c r="R530" t="str">
        <f t="shared" si="33"/>
        <v>Vida</v>
      </c>
    </row>
    <row r="531" spans="1:18" x14ac:dyDescent="0.25">
      <c r="A531">
        <v>561422564</v>
      </c>
      <c r="B531" t="s">
        <v>107</v>
      </c>
      <c r="C531" t="s">
        <v>120</v>
      </c>
      <c r="D531">
        <v>1</v>
      </c>
      <c r="E531">
        <v>14</v>
      </c>
      <c r="F531">
        <v>46</v>
      </c>
      <c r="G531">
        <v>45118</v>
      </c>
      <c r="H531" t="s">
        <v>108</v>
      </c>
      <c r="I531" t="s">
        <v>2020</v>
      </c>
      <c r="J531" t="s">
        <v>110</v>
      </c>
      <c r="K531">
        <v>205.61999999999998</v>
      </c>
      <c r="L531" t="s">
        <v>2021</v>
      </c>
      <c r="M531" t="s">
        <v>108</v>
      </c>
      <c r="N531" t="s">
        <v>48</v>
      </c>
      <c r="O531" t="s">
        <v>224</v>
      </c>
      <c r="P531" t="str">
        <f>_xlfn.IFNA(VLOOKUP(C531,Statusy!A:B,2,0),"Do wyrzucenia")</f>
        <v>Shumee</v>
      </c>
      <c r="Q531" t="str">
        <f t="shared" si="32"/>
        <v>Mall</v>
      </c>
      <c r="R531" t="str">
        <f t="shared" si="33"/>
        <v>Vida</v>
      </c>
    </row>
    <row r="532" spans="1:18" x14ac:dyDescent="0.25">
      <c r="A532">
        <v>561422560</v>
      </c>
      <c r="B532" t="s">
        <v>107</v>
      </c>
      <c r="C532" t="s">
        <v>113</v>
      </c>
      <c r="D532">
        <v>1</v>
      </c>
      <c r="E532">
        <v>85</v>
      </c>
      <c r="F532">
        <v>276</v>
      </c>
      <c r="G532">
        <v>45118</v>
      </c>
      <c r="H532" t="s">
        <v>108</v>
      </c>
      <c r="I532" t="s">
        <v>649</v>
      </c>
      <c r="J532" t="s">
        <v>110</v>
      </c>
      <c r="K532">
        <v>1233.72</v>
      </c>
      <c r="L532" t="s">
        <v>650</v>
      </c>
      <c r="M532" t="s">
        <v>108</v>
      </c>
      <c r="N532" t="s">
        <v>49</v>
      </c>
      <c r="O532" t="s">
        <v>224</v>
      </c>
      <c r="P532" t="str">
        <f>_xlfn.IFNA(VLOOKUP(C532,Statusy!A:B,2,0),"Do wyrzucenia")</f>
        <v>Shumee</v>
      </c>
      <c r="Q532" t="str">
        <f t="shared" si="32"/>
        <v>Mall</v>
      </c>
      <c r="R532" t="str">
        <f t="shared" si="33"/>
        <v>Vida</v>
      </c>
    </row>
    <row r="533" spans="1:18" x14ac:dyDescent="0.25">
      <c r="A533">
        <v>561422554</v>
      </c>
      <c r="B533" t="s">
        <v>107</v>
      </c>
      <c r="C533" t="s">
        <v>113</v>
      </c>
      <c r="D533">
        <v>1</v>
      </c>
      <c r="E533">
        <v>210</v>
      </c>
      <c r="F533">
        <v>1039</v>
      </c>
      <c r="G533">
        <v>45118</v>
      </c>
      <c r="H533" t="s">
        <v>108</v>
      </c>
      <c r="I533" t="s">
        <v>2022</v>
      </c>
      <c r="J533" t="s">
        <v>109</v>
      </c>
      <c r="K533">
        <v>194.56928838951313</v>
      </c>
      <c r="L533" t="s">
        <v>2023</v>
      </c>
      <c r="M533" t="s">
        <v>108</v>
      </c>
      <c r="N533" t="s">
        <v>22</v>
      </c>
      <c r="O533" t="s">
        <v>224</v>
      </c>
      <c r="P533" t="str">
        <f>_xlfn.IFNA(VLOOKUP(C533,Statusy!A:B,2,0),"Do wyrzucenia")</f>
        <v>Shumee</v>
      </c>
      <c r="Q533" t="str">
        <f t="shared" si="32"/>
        <v>Mall</v>
      </c>
      <c r="R533" t="str">
        <f t="shared" si="33"/>
        <v>Vida</v>
      </c>
    </row>
    <row r="534" spans="1:18" x14ac:dyDescent="0.25">
      <c r="A534">
        <v>561412155</v>
      </c>
      <c r="B534" t="s">
        <v>107</v>
      </c>
      <c r="C534" t="s">
        <v>118</v>
      </c>
      <c r="D534">
        <v>1</v>
      </c>
      <c r="E534">
        <v>419</v>
      </c>
      <c r="F534">
        <v>5364</v>
      </c>
      <c r="G534">
        <v>45118</v>
      </c>
      <c r="H534" t="s">
        <v>108</v>
      </c>
      <c r="I534" t="s">
        <v>2024</v>
      </c>
      <c r="J534" t="s">
        <v>109</v>
      </c>
      <c r="K534">
        <v>1004.494382022472</v>
      </c>
      <c r="L534" t="s">
        <v>2025</v>
      </c>
      <c r="M534" t="s">
        <v>108</v>
      </c>
      <c r="N534" t="s">
        <v>22</v>
      </c>
      <c r="O534" t="s">
        <v>225</v>
      </c>
      <c r="P534" t="str">
        <f>_xlfn.IFNA(VLOOKUP(C534,Statusy!A:B,2,0),"Do wyrzucenia")</f>
        <v>Greatstore</v>
      </c>
      <c r="Q534" t="str">
        <f t="shared" si="32"/>
        <v>Mall</v>
      </c>
      <c r="R534" t="str">
        <f t="shared" si="33"/>
        <v>Vida</v>
      </c>
    </row>
    <row r="535" spans="1:18" x14ac:dyDescent="0.25">
      <c r="A535">
        <v>561412039</v>
      </c>
      <c r="B535" t="s">
        <v>107</v>
      </c>
      <c r="C535" t="s">
        <v>118</v>
      </c>
      <c r="D535">
        <v>1</v>
      </c>
      <c r="E535">
        <v>129</v>
      </c>
      <c r="F535">
        <v>1522</v>
      </c>
      <c r="G535">
        <v>45118</v>
      </c>
      <c r="H535" t="s">
        <v>108</v>
      </c>
      <c r="I535" t="s">
        <v>794</v>
      </c>
      <c r="J535" t="s">
        <v>109</v>
      </c>
      <c r="K535">
        <v>285.0187265917603</v>
      </c>
      <c r="L535" t="s">
        <v>795</v>
      </c>
      <c r="M535" t="s">
        <v>108</v>
      </c>
      <c r="N535" t="s">
        <v>22</v>
      </c>
      <c r="O535" t="s">
        <v>225</v>
      </c>
      <c r="P535" t="str">
        <f>_xlfn.IFNA(VLOOKUP(C535,Statusy!A:B,2,0),"Do wyrzucenia")</f>
        <v>Greatstore</v>
      </c>
      <c r="Q535" t="str">
        <f t="shared" si="32"/>
        <v>Mall</v>
      </c>
      <c r="R535" t="str">
        <f t="shared" si="33"/>
        <v>Vida</v>
      </c>
    </row>
    <row r="536" spans="1:18" x14ac:dyDescent="0.25">
      <c r="A536">
        <v>561410886</v>
      </c>
      <c r="B536" t="s">
        <v>107</v>
      </c>
      <c r="C536" t="s">
        <v>118</v>
      </c>
      <c r="D536">
        <v>1</v>
      </c>
      <c r="E536">
        <v>32</v>
      </c>
      <c r="F536">
        <v>200</v>
      </c>
      <c r="G536">
        <v>45118</v>
      </c>
      <c r="H536" t="s">
        <v>108</v>
      </c>
      <c r="I536" t="s">
        <v>2026</v>
      </c>
      <c r="J536" t="s">
        <v>110</v>
      </c>
      <c r="K536">
        <v>894</v>
      </c>
      <c r="L536" t="s">
        <v>2027</v>
      </c>
      <c r="M536" t="s">
        <v>108</v>
      </c>
      <c r="N536" t="s">
        <v>49</v>
      </c>
      <c r="O536" t="s">
        <v>225</v>
      </c>
      <c r="P536" t="str">
        <f>_xlfn.IFNA(VLOOKUP(C536,Statusy!A:B,2,0),"Do wyrzucenia")</f>
        <v>Greatstore</v>
      </c>
      <c r="Q536" t="str">
        <f t="shared" si="32"/>
        <v>Mall</v>
      </c>
      <c r="R536" t="str">
        <f t="shared" si="33"/>
        <v>Vida</v>
      </c>
    </row>
    <row r="537" spans="1:18" x14ac:dyDescent="0.25">
      <c r="A537">
        <v>561410832</v>
      </c>
      <c r="B537" t="s">
        <v>107</v>
      </c>
      <c r="C537" t="s">
        <v>118</v>
      </c>
      <c r="D537">
        <v>1</v>
      </c>
      <c r="E537">
        <v>129</v>
      </c>
      <c r="F537">
        <v>1225</v>
      </c>
      <c r="G537">
        <v>45118</v>
      </c>
      <c r="H537" t="s">
        <v>108</v>
      </c>
      <c r="I537" t="s">
        <v>532</v>
      </c>
      <c r="J537" t="s">
        <v>109</v>
      </c>
      <c r="K537">
        <v>229.40074906367042</v>
      </c>
      <c r="L537" t="s">
        <v>2028</v>
      </c>
      <c r="M537" t="s">
        <v>108</v>
      </c>
      <c r="N537" t="s">
        <v>22</v>
      </c>
      <c r="O537" t="s">
        <v>225</v>
      </c>
      <c r="P537" t="str">
        <f>_xlfn.IFNA(VLOOKUP(C537,Statusy!A:B,2,0),"Do wyrzucenia")</f>
        <v>Greatstore</v>
      </c>
      <c r="Q537" t="str">
        <f t="shared" si="32"/>
        <v>Mall</v>
      </c>
      <c r="R537" t="str">
        <f t="shared" si="33"/>
        <v>Vida</v>
      </c>
    </row>
    <row r="538" spans="1:18" x14ac:dyDescent="0.25">
      <c r="A538">
        <v>561410738</v>
      </c>
      <c r="B538" t="s">
        <v>107</v>
      </c>
      <c r="C538" t="s">
        <v>111</v>
      </c>
      <c r="D538">
        <v>1</v>
      </c>
      <c r="E538">
        <v>489</v>
      </c>
      <c r="F538">
        <v>1988</v>
      </c>
      <c r="G538">
        <v>45118</v>
      </c>
      <c r="H538" t="s">
        <v>108</v>
      </c>
      <c r="I538" t="s">
        <v>1036</v>
      </c>
      <c r="J538" t="s">
        <v>109</v>
      </c>
      <c r="K538">
        <v>372.28464419475659</v>
      </c>
      <c r="L538" t="s">
        <v>1037</v>
      </c>
      <c r="M538" t="s">
        <v>108</v>
      </c>
      <c r="N538" t="s">
        <v>22</v>
      </c>
      <c r="O538" t="s">
        <v>225</v>
      </c>
      <c r="P538" t="str">
        <f>_xlfn.IFNA(VLOOKUP(C538,Statusy!A:B,2,0),"Do wyrzucenia")</f>
        <v>Greatstore</v>
      </c>
      <c r="Q538" t="str">
        <f t="shared" si="32"/>
        <v>Mall</v>
      </c>
      <c r="R538" t="str">
        <f t="shared" si="33"/>
        <v>aw</v>
      </c>
    </row>
    <row r="539" spans="1:18" x14ac:dyDescent="0.25">
      <c r="A539">
        <v>561410721</v>
      </c>
      <c r="B539" t="s">
        <v>107</v>
      </c>
      <c r="C539" t="s">
        <v>118</v>
      </c>
      <c r="D539">
        <v>1</v>
      </c>
      <c r="E539">
        <v>329</v>
      </c>
      <c r="F539">
        <v>3527</v>
      </c>
      <c r="G539">
        <v>45118</v>
      </c>
      <c r="H539" t="s">
        <v>108</v>
      </c>
      <c r="I539" t="s">
        <v>316</v>
      </c>
      <c r="J539" t="s">
        <v>109</v>
      </c>
      <c r="K539">
        <v>660.48689138576788</v>
      </c>
      <c r="L539" t="s">
        <v>780</v>
      </c>
      <c r="M539" t="s">
        <v>108</v>
      </c>
      <c r="N539" t="s">
        <v>22</v>
      </c>
      <c r="O539" t="s">
        <v>225</v>
      </c>
      <c r="P539" t="str">
        <f>_xlfn.IFNA(VLOOKUP(C539,Statusy!A:B,2,0),"Do wyrzucenia")</f>
        <v>Greatstore</v>
      </c>
      <c r="Q539" t="str">
        <f t="shared" si="32"/>
        <v>Mall</v>
      </c>
      <c r="R539" t="str">
        <f t="shared" si="33"/>
        <v>Vida</v>
      </c>
    </row>
    <row r="540" spans="1:18" x14ac:dyDescent="0.25">
      <c r="A540">
        <v>561410646</v>
      </c>
      <c r="B540" t="s">
        <v>107</v>
      </c>
      <c r="C540" t="s">
        <v>118</v>
      </c>
      <c r="D540">
        <v>1</v>
      </c>
      <c r="E540">
        <v>129</v>
      </c>
      <c r="F540">
        <v>869</v>
      </c>
      <c r="G540">
        <v>45118</v>
      </c>
      <c r="H540" t="s">
        <v>108</v>
      </c>
      <c r="I540" t="s">
        <v>1838</v>
      </c>
      <c r="J540" t="s">
        <v>109</v>
      </c>
      <c r="K540">
        <v>162.73408239700376</v>
      </c>
      <c r="L540" t="s">
        <v>2029</v>
      </c>
      <c r="M540" t="s">
        <v>108</v>
      </c>
      <c r="N540" t="s">
        <v>22</v>
      </c>
      <c r="O540" t="s">
        <v>225</v>
      </c>
      <c r="P540" t="str">
        <f>_xlfn.IFNA(VLOOKUP(C540,Statusy!A:B,2,0),"Do wyrzucenia")</f>
        <v>Greatstore</v>
      </c>
      <c r="Q540" t="str">
        <f t="shared" si="32"/>
        <v>Mall</v>
      </c>
      <c r="R540" t="str">
        <f t="shared" si="33"/>
        <v>Vida</v>
      </c>
    </row>
    <row r="541" spans="1:18" x14ac:dyDescent="0.25">
      <c r="A541">
        <v>561408208</v>
      </c>
      <c r="B541" t="s">
        <v>107</v>
      </c>
      <c r="C541" t="s">
        <v>153</v>
      </c>
      <c r="D541">
        <v>1</v>
      </c>
      <c r="E541">
        <v>0</v>
      </c>
      <c r="F541">
        <v>1851.3</v>
      </c>
      <c r="G541">
        <v>45118</v>
      </c>
      <c r="H541" t="s">
        <v>108</v>
      </c>
      <c r="I541" t="s">
        <v>2030</v>
      </c>
      <c r="J541" t="s">
        <v>109</v>
      </c>
      <c r="K541">
        <v>346.68539325842698</v>
      </c>
      <c r="L541" t="s">
        <v>2031</v>
      </c>
      <c r="M541" t="s">
        <v>108</v>
      </c>
      <c r="N541" t="s">
        <v>22</v>
      </c>
      <c r="O541" t="s">
        <v>1102</v>
      </c>
      <c r="P541" t="str">
        <f>_xlfn.IFNA(VLOOKUP(C541,Statusy!A:B,2,0),"Do wyrzucenia")</f>
        <v>Alza</v>
      </c>
      <c r="Q541" t="str">
        <f t="shared" si="32"/>
        <v>Alza</v>
      </c>
      <c r="R541" t="str">
        <f t="shared" si="33"/>
        <v>Vida</v>
      </c>
    </row>
    <row r="542" spans="1:18" x14ac:dyDescent="0.25">
      <c r="A542">
        <v>561408207</v>
      </c>
      <c r="B542" t="s">
        <v>107</v>
      </c>
      <c r="C542" t="s">
        <v>153</v>
      </c>
      <c r="D542">
        <v>1</v>
      </c>
      <c r="E542">
        <v>0</v>
      </c>
      <c r="F542">
        <v>561.85</v>
      </c>
      <c r="G542">
        <v>45118</v>
      </c>
      <c r="H542" t="s">
        <v>108</v>
      </c>
      <c r="I542" t="s">
        <v>761</v>
      </c>
      <c r="J542" t="s">
        <v>109</v>
      </c>
      <c r="K542">
        <v>105.21535580524346</v>
      </c>
      <c r="L542" t="s">
        <v>2032</v>
      </c>
      <c r="M542" t="s">
        <v>108</v>
      </c>
      <c r="N542" t="s">
        <v>22</v>
      </c>
      <c r="O542" t="s">
        <v>1102</v>
      </c>
      <c r="P542" t="str">
        <f>_xlfn.IFNA(VLOOKUP(C542,Statusy!A:B,2,0),"Do wyrzucenia")</f>
        <v>Alza</v>
      </c>
      <c r="Q542" t="str">
        <f t="shared" si="32"/>
        <v>Alza</v>
      </c>
      <c r="R542" t="str">
        <f t="shared" si="33"/>
        <v>Kinghoff</v>
      </c>
    </row>
    <row r="543" spans="1:18" x14ac:dyDescent="0.25">
      <c r="A543">
        <v>561408176</v>
      </c>
      <c r="B543" t="s">
        <v>107</v>
      </c>
      <c r="C543" t="s">
        <v>153</v>
      </c>
      <c r="D543">
        <v>1</v>
      </c>
      <c r="E543">
        <v>0</v>
      </c>
      <c r="F543">
        <v>1087.1500000000001</v>
      </c>
      <c r="G543">
        <v>45118</v>
      </c>
      <c r="H543" t="s">
        <v>108</v>
      </c>
      <c r="I543" t="s">
        <v>493</v>
      </c>
      <c r="J543" t="s">
        <v>109</v>
      </c>
      <c r="K543">
        <v>203.5861423220974</v>
      </c>
      <c r="L543" t="s">
        <v>2033</v>
      </c>
      <c r="M543" t="s">
        <v>108</v>
      </c>
      <c r="N543" t="s">
        <v>22</v>
      </c>
      <c r="O543" t="s">
        <v>1102</v>
      </c>
      <c r="P543" t="str">
        <f>_xlfn.IFNA(VLOOKUP(C543,Statusy!A:B,2,0),"Do wyrzucenia")</f>
        <v>Alza</v>
      </c>
      <c r="Q543" t="str">
        <f t="shared" si="32"/>
        <v>Alza</v>
      </c>
      <c r="R543" t="str">
        <f t="shared" si="33"/>
        <v>Vida</v>
      </c>
    </row>
    <row r="544" spans="1:18" x14ac:dyDescent="0.25">
      <c r="A544">
        <v>561408175</v>
      </c>
      <c r="B544" t="s">
        <v>107</v>
      </c>
      <c r="C544" t="s">
        <v>153</v>
      </c>
      <c r="D544">
        <v>1</v>
      </c>
      <c r="E544">
        <v>0</v>
      </c>
      <c r="F544">
        <v>410.55</v>
      </c>
      <c r="G544">
        <v>45118</v>
      </c>
      <c r="H544" t="s">
        <v>108</v>
      </c>
      <c r="I544" t="s">
        <v>2034</v>
      </c>
      <c r="J544" t="s">
        <v>109</v>
      </c>
      <c r="K544">
        <v>76.882022471910119</v>
      </c>
      <c r="L544" t="s">
        <v>2035</v>
      </c>
      <c r="M544" t="s">
        <v>108</v>
      </c>
      <c r="N544" t="s">
        <v>48</v>
      </c>
      <c r="O544" t="s">
        <v>1102</v>
      </c>
      <c r="P544" t="str">
        <f>_xlfn.IFNA(VLOOKUP(C544,Statusy!A:B,2,0),"Do wyrzucenia")</f>
        <v>Alza</v>
      </c>
      <c r="Q544" t="str">
        <f t="shared" si="32"/>
        <v>Alza</v>
      </c>
      <c r="R544" t="str">
        <f t="shared" si="33"/>
        <v>Kinghoff</v>
      </c>
    </row>
    <row r="545" spans="1:18" x14ac:dyDescent="0.25">
      <c r="A545">
        <v>561408162</v>
      </c>
      <c r="B545" t="s">
        <v>107</v>
      </c>
      <c r="C545" t="s">
        <v>113</v>
      </c>
      <c r="D545">
        <v>1</v>
      </c>
      <c r="E545">
        <v>620</v>
      </c>
      <c r="F545">
        <v>4728</v>
      </c>
      <c r="G545">
        <v>45118</v>
      </c>
      <c r="H545" t="s">
        <v>108</v>
      </c>
      <c r="I545" t="s">
        <v>461</v>
      </c>
      <c r="J545" t="s">
        <v>109</v>
      </c>
      <c r="K545">
        <v>885.39325842696633</v>
      </c>
      <c r="L545" t="s">
        <v>711</v>
      </c>
      <c r="M545" t="s">
        <v>108</v>
      </c>
      <c r="N545" t="s">
        <v>22</v>
      </c>
      <c r="O545" t="s">
        <v>224</v>
      </c>
      <c r="P545" t="str">
        <f>_xlfn.IFNA(VLOOKUP(C545,Statusy!A:B,2,0),"Do wyrzucenia")</f>
        <v>Shumee</v>
      </c>
      <c r="Q545" t="str">
        <f t="shared" si="32"/>
        <v>Mall</v>
      </c>
      <c r="R545" t="str">
        <f t="shared" si="33"/>
        <v>Vida</v>
      </c>
    </row>
    <row r="546" spans="1:18" x14ac:dyDescent="0.25">
      <c r="A546">
        <v>561408149</v>
      </c>
      <c r="B546" t="s">
        <v>107</v>
      </c>
      <c r="C546" t="s">
        <v>153</v>
      </c>
      <c r="D546">
        <v>1</v>
      </c>
      <c r="E546">
        <v>0</v>
      </c>
      <c r="F546">
        <v>577.15</v>
      </c>
      <c r="G546">
        <v>45118</v>
      </c>
      <c r="H546" t="s">
        <v>108</v>
      </c>
      <c r="I546" t="s">
        <v>474</v>
      </c>
      <c r="J546" t="s">
        <v>109</v>
      </c>
      <c r="K546">
        <v>108.0805243445693</v>
      </c>
      <c r="L546" t="s">
        <v>2036</v>
      </c>
      <c r="M546" t="s">
        <v>108</v>
      </c>
      <c r="N546" t="s">
        <v>22</v>
      </c>
      <c r="O546" t="s">
        <v>1102</v>
      </c>
      <c r="P546" t="str">
        <f>_xlfn.IFNA(VLOOKUP(C546,Statusy!A:B,2,0),"Do wyrzucenia")</f>
        <v>Alza</v>
      </c>
      <c r="Q546" t="str">
        <f t="shared" si="32"/>
        <v>Alza</v>
      </c>
      <c r="R546" t="str">
        <f t="shared" si="33"/>
        <v>Vida</v>
      </c>
    </row>
    <row r="547" spans="1:18" x14ac:dyDescent="0.25">
      <c r="A547">
        <v>561408083</v>
      </c>
      <c r="B547" t="s">
        <v>107</v>
      </c>
      <c r="C547" t="s">
        <v>120</v>
      </c>
      <c r="D547">
        <v>1</v>
      </c>
      <c r="E547">
        <v>0</v>
      </c>
      <c r="F547">
        <v>3409</v>
      </c>
      <c r="G547">
        <v>45118</v>
      </c>
      <c r="H547" t="s">
        <v>108</v>
      </c>
      <c r="I547" t="s">
        <v>501</v>
      </c>
      <c r="J547" t="s">
        <v>109</v>
      </c>
      <c r="K547">
        <v>638.38951310861432</v>
      </c>
      <c r="L547" t="s">
        <v>1201</v>
      </c>
      <c r="M547" t="s">
        <v>108</v>
      </c>
      <c r="N547" t="s">
        <v>22</v>
      </c>
      <c r="O547" t="s">
        <v>224</v>
      </c>
      <c r="P547" t="str">
        <f>_xlfn.IFNA(VLOOKUP(C547,Statusy!A:B,2,0),"Do wyrzucenia")</f>
        <v>Shumee</v>
      </c>
      <c r="Q547" t="str">
        <f t="shared" si="32"/>
        <v>Mall</v>
      </c>
      <c r="R547" t="str">
        <f t="shared" si="33"/>
        <v>Vida</v>
      </c>
    </row>
    <row r="548" spans="1:18" x14ac:dyDescent="0.25">
      <c r="A548">
        <v>561408079</v>
      </c>
      <c r="B548" t="s">
        <v>107</v>
      </c>
      <c r="C548" t="s">
        <v>113</v>
      </c>
      <c r="D548">
        <v>1</v>
      </c>
      <c r="E548">
        <v>0</v>
      </c>
      <c r="F548">
        <v>545</v>
      </c>
      <c r="G548">
        <v>45118</v>
      </c>
      <c r="H548" t="s">
        <v>108</v>
      </c>
      <c r="I548" t="s">
        <v>2037</v>
      </c>
      <c r="J548" t="s">
        <v>109</v>
      </c>
      <c r="K548">
        <v>102.05992509363297</v>
      </c>
      <c r="L548" t="s">
        <v>2038</v>
      </c>
      <c r="M548" t="s">
        <v>108</v>
      </c>
      <c r="N548" t="s">
        <v>106</v>
      </c>
      <c r="O548" t="s">
        <v>224</v>
      </c>
      <c r="P548" t="str">
        <f>_xlfn.IFNA(VLOOKUP(C548,Statusy!A:B,2,0),"Do wyrzucenia")</f>
        <v>Shumee</v>
      </c>
      <c r="Q548" t="str">
        <f t="shared" si="32"/>
        <v>Mall</v>
      </c>
      <c r="R548" t="str">
        <f t="shared" si="33"/>
        <v>unimet</v>
      </c>
    </row>
    <row r="549" spans="1:18" x14ac:dyDescent="0.25">
      <c r="A549">
        <v>561398131</v>
      </c>
      <c r="B549" t="s">
        <v>107</v>
      </c>
      <c r="C549" t="s">
        <v>118</v>
      </c>
      <c r="D549">
        <v>1</v>
      </c>
      <c r="E549">
        <v>469</v>
      </c>
      <c r="F549">
        <v>6098</v>
      </c>
      <c r="G549">
        <v>45118</v>
      </c>
      <c r="H549" t="s">
        <v>108</v>
      </c>
      <c r="I549" t="s">
        <v>2039</v>
      </c>
      <c r="J549" t="s">
        <v>109</v>
      </c>
      <c r="K549">
        <v>1141.9475655430713</v>
      </c>
      <c r="L549" t="s">
        <v>2040</v>
      </c>
      <c r="M549" t="s">
        <v>108</v>
      </c>
      <c r="N549" t="s">
        <v>22</v>
      </c>
      <c r="O549" t="s">
        <v>225</v>
      </c>
      <c r="P549" t="str">
        <f>_xlfn.IFNA(VLOOKUP(C549,Statusy!A:B,2,0),"Do wyrzucenia")</f>
        <v>Greatstore</v>
      </c>
      <c r="Q549" t="str">
        <f t="shared" si="32"/>
        <v>Mall</v>
      </c>
      <c r="R549" t="str">
        <f t="shared" si="33"/>
        <v>Vida</v>
      </c>
    </row>
    <row r="550" spans="1:18" x14ac:dyDescent="0.25">
      <c r="A550">
        <v>561397103</v>
      </c>
      <c r="B550" t="s">
        <v>107</v>
      </c>
      <c r="C550" t="s">
        <v>111</v>
      </c>
      <c r="D550">
        <v>1</v>
      </c>
      <c r="E550">
        <v>54</v>
      </c>
      <c r="F550">
        <v>114</v>
      </c>
      <c r="G550">
        <v>45118</v>
      </c>
      <c r="H550" t="s">
        <v>108</v>
      </c>
      <c r="I550" t="s">
        <v>2041</v>
      </c>
      <c r="J550" t="s">
        <v>110</v>
      </c>
      <c r="K550">
        <v>509.58</v>
      </c>
      <c r="L550" t="s">
        <v>2042</v>
      </c>
      <c r="M550" t="s">
        <v>108</v>
      </c>
      <c r="N550" t="s">
        <v>49</v>
      </c>
      <c r="O550" t="s">
        <v>225</v>
      </c>
      <c r="P550" t="str">
        <f>_xlfn.IFNA(VLOOKUP(C550,Statusy!A:B,2,0),"Do wyrzucenia")</f>
        <v>Greatstore</v>
      </c>
      <c r="Q550" t="str">
        <f t="shared" si="32"/>
        <v>Mall</v>
      </c>
      <c r="R550" t="str">
        <f t="shared" si="33"/>
        <v>Vida</v>
      </c>
    </row>
    <row r="551" spans="1:18" x14ac:dyDescent="0.25">
      <c r="A551">
        <v>561397039</v>
      </c>
      <c r="B551" t="s">
        <v>107</v>
      </c>
      <c r="C551" t="s">
        <v>118</v>
      </c>
      <c r="D551">
        <v>1</v>
      </c>
      <c r="E551">
        <v>0</v>
      </c>
      <c r="F551">
        <v>327</v>
      </c>
      <c r="G551">
        <v>45118</v>
      </c>
      <c r="H551" t="s">
        <v>108</v>
      </c>
      <c r="I551" t="s">
        <v>2043</v>
      </c>
      <c r="J551" t="s">
        <v>109</v>
      </c>
      <c r="K551">
        <v>61.235955056179776</v>
      </c>
      <c r="L551" t="s">
        <v>2044</v>
      </c>
      <c r="M551" t="s">
        <v>108</v>
      </c>
      <c r="N551" t="s">
        <v>106</v>
      </c>
      <c r="O551" t="s">
        <v>225</v>
      </c>
      <c r="P551" t="str">
        <f>_xlfn.IFNA(VLOOKUP(C551,Statusy!A:B,2,0),"Do wyrzucenia")</f>
        <v>Greatstore</v>
      </c>
      <c r="Q551" t="str">
        <f t="shared" si="32"/>
        <v>Mall</v>
      </c>
      <c r="R551" t="str">
        <f t="shared" si="33"/>
        <v>ikonka</v>
      </c>
    </row>
    <row r="552" spans="1:18" x14ac:dyDescent="0.25">
      <c r="A552">
        <v>561396699</v>
      </c>
      <c r="B552" t="s">
        <v>107</v>
      </c>
      <c r="C552" t="s">
        <v>118</v>
      </c>
      <c r="D552">
        <v>1</v>
      </c>
      <c r="E552">
        <v>24</v>
      </c>
      <c r="F552">
        <v>123</v>
      </c>
      <c r="G552">
        <v>45118</v>
      </c>
      <c r="H552" t="s">
        <v>108</v>
      </c>
      <c r="I552" t="s">
        <v>1188</v>
      </c>
      <c r="J552" t="s">
        <v>110</v>
      </c>
      <c r="K552">
        <v>549.80999999999995</v>
      </c>
      <c r="L552" t="s">
        <v>2045</v>
      </c>
      <c r="M552" t="s">
        <v>108</v>
      </c>
      <c r="N552" t="s">
        <v>49</v>
      </c>
      <c r="O552" t="s">
        <v>225</v>
      </c>
      <c r="P552" t="str">
        <f>_xlfn.IFNA(VLOOKUP(C552,Statusy!A:B,2,0),"Do wyrzucenia")</f>
        <v>Greatstore</v>
      </c>
      <c r="Q552" t="str">
        <f t="shared" si="32"/>
        <v>Mall</v>
      </c>
      <c r="R552" t="str">
        <f t="shared" si="33"/>
        <v>Vida</v>
      </c>
    </row>
    <row r="553" spans="1:18" x14ac:dyDescent="0.25">
      <c r="A553">
        <v>561396674</v>
      </c>
      <c r="B553" t="s">
        <v>107</v>
      </c>
      <c r="C553" t="s">
        <v>114</v>
      </c>
      <c r="D553">
        <v>0</v>
      </c>
      <c r="E553">
        <v>43</v>
      </c>
      <c r="F553">
        <v>309</v>
      </c>
      <c r="G553">
        <v>45118</v>
      </c>
      <c r="H553" t="s">
        <v>108</v>
      </c>
      <c r="I553" t="s">
        <v>2046</v>
      </c>
      <c r="J553" t="s">
        <v>110</v>
      </c>
      <c r="K553">
        <v>1381.23</v>
      </c>
      <c r="L553" t="s">
        <v>2047</v>
      </c>
      <c r="M553" t="s">
        <v>108</v>
      </c>
      <c r="N553" t="s">
        <v>49</v>
      </c>
      <c r="O553" t="s">
        <v>225</v>
      </c>
      <c r="P553" t="str">
        <f>_xlfn.IFNA(VLOOKUP(C553,Statusy!A:B,2,0),"Do wyrzucenia")</f>
        <v>Greatstore</v>
      </c>
      <c r="Q553" t="str">
        <f t="shared" si="32"/>
        <v>Mall</v>
      </c>
      <c r="R553" t="str">
        <f t="shared" si="33"/>
        <v>Vida</v>
      </c>
    </row>
    <row r="554" spans="1:18" x14ac:dyDescent="0.25">
      <c r="A554">
        <v>561396582</v>
      </c>
      <c r="B554" t="s">
        <v>107</v>
      </c>
      <c r="C554" t="s">
        <v>118</v>
      </c>
      <c r="D554">
        <v>1</v>
      </c>
      <c r="E554">
        <v>36</v>
      </c>
      <c r="F554">
        <v>258</v>
      </c>
      <c r="G554">
        <v>45118</v>
      </c>
      <c r="H554" t="s">
        <v>108</v>
      </c>
      <c r="I554" t="s">
        <v>651</v>
      </c>
      <c r="J554" t="s">
        <v>110</v>
      </c>
      <c r="K554">
        <v>1153.26</v>
      </c>
      <c r="L554" t="s">
        <v>2048</v>
      </c>
      <c r="M554" t="s">
        <v>108</v>
      </c>
      <c r="N554" t="s">
        <v>49</v>
      </c>
      <c r="O554" t="s">
        <v>225</v>
      </c>
      <c r="P554" t="str">
        <f>_xlfn.IFNA(VLOOKUP(C554,Statusy!A:B,2,0),"Do wyrzucenia")</f>
        <v>Greatstore</v>
      </c>
      <c r="Q554" t="str">
        <f t="shared" si="32"/>
        <v>Mall</v>
      </c>
      <c r="R554" t="str">
        <f t="shared" si="33"/>
        <v>Vida</v>
      </c>
    </row>
    <row r="555" spans="1:18" x14ac:dyDescent="0.25">
      <c r="A555">
        <v>561395814</v>
      </c>
      <c r="B555" t="s">
        <v>107</v>
      </c>
      <c r="C555" t="s">
        <v>113</v>
      </c>
      <c r="D555">
        <v>1</v>
      </c>
      <c r="E555">
        <v>0</v>
      </c>
      <c r="F555">
        <v>87</v>
      </c>
      <c r="G555">
        <v>45118</v>
      </c>
      <c r="H555" t="s">
        <v>108</v>
      </c>
      <c r="I555" t="s">
        <v>2049</v>
      </c>
      <c r="J555" t="s">
        <v>110</v>
      </c>
      <c r="K555">
        <v>388.89</v>
      </c>
      <c r="L555" t="s">
        <v>2050</v>
      </c>
      <c r="M555" t="s">
        <v>108</v>
      </c>
      <c r="N555" t="s">
        <v>49</v>
      </c>
      <c r="O555" t="s">
        <v>224</v>
      </c>
      <c r="P555" t="str">
        <f>_xlfn.IFNA(VLOOKUP(C555,Statusy!A:B,2,0),"Do wyrzucenia")</f>
        <v>Shumee</v>
      </c>
      <c r="Q555" t="str">
        <f t="shared" ref="Q555:Q595" si="34">IF(P555="alza","Alza",IF(P555="Extra","Extrastore","Mall"))</f>
        <v>Mall</v>
      </c>
      <c r="R555" t="str">
        <f t="shared" ref="R555:R595" si="35">IF(AND(LEN(I555)&lt;=7,ISERROR(FIND("_",I555))),"Vida",IFERROR(LEFT(I555,FIND("_",I555)-1),"Kinghoff"))</f>
        <v>Vida</v>
      </c>
    </row>
    <row r="556" spans="1:18" x14ac:dyDescent="0.25">
      <c r="A556">
        <v>561395229</v>
      </c>
      <c r="B556" t="s">
        <v>107</v>
      </c>
      <c r="C556" t="s">
        <v>120</v>
      </c>
      <c r="D556">
        <v>1</v>
      </c>
      <c r="E556">
        <v>0</v>
      </c>
      <c r="F556">
        <v>20</v>
      </c>
      <c r="G556">
        <v>45118</v>
      </c>
      <c r="H556" t="s">
        <v>108</v>
      </c>
      <c r="I556" t="s">
        <v>2051</v>
      </c>
      <c r="J556" t="s">
        <v>110</v>
      </c>
      <c r="K556">
        <v>89.399999999999991</v>
      </c>
      <c r="L556" t="s">
        <v>2052</v>
      </c>
      <c r="M556" t="s">
        <v>108</v>
      </c>
      <c r="N556" t="s">
        <v>49</v>
      </c>
      <c r="O556" t="s">
        <v>224</v>
      </c>
      <c r="P556" t="str">
        <f>_xlfn.IFNA(VLOOKUP(C556,Statusy!A:B,2,0),"Do wyrzucenia")</f>
        <v>Shumee</v>
      </c>
      <c r="Q556" t="str">
        <f t="shared" si="34"/>
        <v>Mall</v>
      </c>
      <c r="R556" t="str">
        <f t="shared" si="35"/>
        <v>Vida</v>
      </c>
    </row>
    <row r="557" spans="1:18" x14ac:dyDescent="0.25">
      <c r="A557">
        <v>561395185</v>
      </c>
      <c r="B557" t="s">
        <v>107</v>
      </c>
      <c r="C557" t="s">
        <v>120</v>
      </c>
      <c r="D557">
        <v>1</v>
      </c>
      <c r="E557">
        <v>23</v>
      </c>
      <c r="F557">
        <v>138</v>
      </c>
      <c r="G557">
        <v>45118</v>
      </c>
      <c r="H557" t="s">
        <v>108</v>
      </c>
      <c r="I557" t="s">
        <v>455</v>
      </c>
      <c r="J557" t="s">
        <v>110</v>
      </c>
      <c r="K557">
        <v>616.86</v>
      </c>
      <c r="L557" t="s">
        <v>2053</v>
      </c>
      <c r="M557" t="s">
        <v>108</v>
      </c>
      <c r="N557" t="s">
        <v>49</v>
      </c>
      <c r="O557" t="s">
        <v>224</v>
      </c>
      <c r="P557" t="str">
        <f>_xlfn.IFNA(VLOOKUP(C557,Statusy!A:B,2,0),"Do wyrzucenia")</f>
        <v>Shumee</v>
      </c>
      <c r="Q557" t="str">
        <f t="shared" si="34"/>
        <v>Mall</v>
      </c>
      <c r="R557" t="str">
        <f t="shared" si="35"/>
        <v>Vida</v>
      </c>
    </row>
    <row r="558" spans="1:18" x14ac:dyDescent="0.25">
      <c r="A558">
        <v>561395154</v>
      </c>
      <c r="B558" t="s">
        <v>107</v>
      </c>
      <c r="C558" t="s">
        <v>195</v>
      </c>
      <c r="D558">
        <v>0</v>
      </c>
      <c r="E558">
        <v>20</v>
      </c>
      <c r="F558">
        <v>75</v>
      </c>
      <c r="G558">
        <v>45118</v>
      </c>
      <c r="H558" t="s">
        <v>108</v>
      </c>
      <c r="I558" t="s">
        <v>2054</v>
      </c>
      <c r="J558" t="s">
        <v>110</v>
      </c>
      <c r="K558">
        <v>335.25</v>
      </c>
      <c r="L558" t="s">
        <v>2055</v>
      </c>
      <c r="M558" t="s">
        <v>108</v>
      </c>
      <c r="N558" t="s">
        <v>49</v>
      </c>
      <c r="O558" t="s">
        <v>224</v>
      </c>
      <c r="P558" t="str">
        <f>_xlfn.IFNA(VLOOKUP(C558,Statusy!A:B,2,0),"Do wyrzucenia")</f>
        <v>Shumee</v>
      </c>
      <c r="Q558" t="str">
        <f t="shared" si="34"/>
        <v>Mall</v>
      </c>
      <c r="R558" t="str">
        <f t="shared" si="35"/>
        <v>Vida</v>
      </c>
    </row>
    <row r="559" spans="1:18" x14ac:dyDescent="0.25">
      <c r="A559">
        <v>561395074</v>
      </c>
      <c r="B559" t="s">
        <v>107</v>
      </c>
      <c r="C559" t="s">
        <v>120</v>
      </c>
      <c r="D559">
        <v>1</v>
      </c>
      <c r="E559">
        <v>29</v>
      </c>
      <c r="F559">
        <v>189</v>
      </c>
      <c r="G559">
        <v>45118</v>
      </c>
      <c r="H559" t="s">
        <v>108</v>
      </c>
      <c r="I559" t="s">
        <v>2056</v>
      </c>
      <c r="J559" t="s">
        <v>110</v>
      </c>
      <c r="K559">
        <v>844.82999999999993</v>
      </c>
      <c r="L559" t="s">
        <v>2057</v>
      </c>
      <c r="M559" t="s">
        <v>108</v>
      </c>
      <c r="N559" t="s">
        <v>49</v>
      </c>
      <c r="O559" t="s">
        <v>224</v>
      </c>
      <c r="P559" t="str">
        <f>_xlfn.IFNA(VLOOKUP(C559,Statusy!A:B,2,0),"Do wyrzucenia")</f>
        <v>Shumee</v>
      </c>
      <c r="Q559" t="str">
        <f t="shared" si="34"/>
        <v>Mall</v>
      </c>
      <c r="R559" t="str">
        <f t="shared" si="35"/>
        <v>Vida</v>
      </c>
    </row>
    <row r="560" spans="1:18" x14ac:dyDescent="0.25">
      <c r="A560">
        <v>561394957</v>
      </c>
      <c r="B560" t="s">
        <v>107</v>
      </c>
      <c r="C560" t="s">
        <v>120</v>
      </c>
      <c r="D560">
        <v>1</v>
      </c>
      <c r="E560">
        <v>23</v>
      </c>
      <c r="F560">
        <v>134</v>
      </c>
      <c r="G560">
        <v>45118</v>
      </c>
      <c r="H560" t="s">
        <v>108</v>
      </c>
      <c r="I560" t="s">
        <v>441</v>
      </c>
      <c r="J560" t="s">
        <v>110</v>
      </c>
      <c r="K560">
        <v>598.98</v>
      </c>
      <c r="L560" t="s">
        <v>213</v>
      </c>
      <c r="M560" t="s">
        <v>108</v>
      </c>
      <c r="N560" t="s">
        <v>49</v>
      </c>
      <c r="O560" t="s">
        <v>224</v>
      </c>
      <c r="P560" t="str">
        <f>_xlfn.IFNA(VLOOKUP(C560,Statusy!A:B,2,0),"Do wyrzucenia")</f>
        <v>Shumee</v>
      </c>
      <c r="Q560" t="str">
        <f t="shared" si="34"/>
        <v>Mall</v>
      </c>
      <c r="R560" t="str">
        <f t="shared" si="35"/>
        <v>Vida</v>
      </c>
    </row>
    <row r="561" spans="1:18" x14ac:dyDescent="0.25">
      <c r="A561">
        <v>561394951</v>
      </c>
      <c r="B561" t="s">
        <v>107</v>
      </c>
      <c r="C561" t="s">
        <v>153</v>
      </c>
      <c r="D561">
        <v>1</v>
      </c>
      <c r="E561">
        <v>0</v>
      </c>
      <c r="F561">
        <v>925.65</v>
      </c>
      <c r="G561">
        <v>45118</v>
      </c>
      <c r="H561" t="s">
        <v>108</v>
      </c>
      <c r="I561" t="s">
        <v>596</v>
      </c>
      <c r="J561" t="s">
        <v>109</v>
      </c>
      <c r="K561">
        <v>173.34269662921349</v>
      </c>
      <c r="L561" t="s">
        <v>2058</v>
      </c>
      <c r="M561" t="s">
        <v>108</v>
      </c>
      <c r="N561" t="s">
        <v>22</v>
      </c>
      <c r="O561" t="s">
        <v>1102</v>
      </c>
      <c r="P561" t="str">
        <f>_xlfn.IFNA(VLOOKUP(C561,Statusy!A:B,2,0),"Do wyrzucenia")</f>
        <v>Alza</v>
      </c>
      <c r="Q561" t="str">
        <f t="shared" si="34"/>
        <v>Alza</v>
      </c>
      <c r="R561" t="str">
        <f t="shared" si="35"/>
        <v>Vida</v>
      </c>
    </row>
    <row r="562" spans="1:18" x14ac:dyDescent="0.25">
      <c r="A562">
        <v>561394950</v>
      </c>
      <c r="B562" t="s">
        <v>107</v>
      </c>
      <c r="C562" t="s">
        <v>153</v>
      </c>
      <c r="D562">
        <v>1</v>
      </c>
      <c r="E562">
        <v>0</v>
      </c>
      <c r="F562">
        <v>1036.1500000000001</v>
      </c>
      <c r="G562">
        <v>45118</v>
      </c>
      <c r="H562" t="s">
        <v>108</v>
      </c>
      <c r="I562" t="s">
        <v>2059</v>
      </c>
      <c r="J562" t="s">
        <v>109</v>
      </c>
      <c r="K562">
        <v>194.0355805243446</v>
      </c>
      <c r="L562" t="s">
        <v>2060</v>
      </c>
      <c r="M562" t="s">
        <v>108</v>
      </c>
      <c r="N562" t="s">
        <v>22</v>
      </c>
      <c r="O562" t="s">
        <v>1102</v>
      </c>
      <c r="P562" t="str">
        <f>_xlfn.IFNA(VLOOKUP(C562,Statusy!A:B,2,0),"Do wyrzucenia")</f>
        <v>Alza</v>
      </c>
      <c r="Q562" t="str">
        <f t="shared" si="34"/>
        <v>Alza</v>
      </c>
      <c r="R562" t="str">
        <f t="shared" si="35"/>
        <v>Vida</v>
      </c>
    </row>
    <row r="563" spans="1:18" x14ac:dyDescent="0.25">
      <c r="A563">
        <v>561394945</v>
      </c>
      <c r="B563" t="s">
        <v>107</v>
      </c>
      <c r="C563" t="s">
        <v>153</v>
      </c>
      <c r="D563">
        <v>1</v>
      </c>
      <c r="E563">
        <v>0</v>
      </c>
      <c r="F563">
        <v>687.66</v>
      </c>
      <c r="G563">
        <v>45118</v>
      </c>
      <c r="H563" t="s">
        <v>108</v>
      </c>
      <c r="I563" t="s">
        <v>2061</v>
      </c>
      <c r="J563" t="s">
        <v>109</v>
      </c>
      <c r="K563">
        <v>128.77528089887642</v>
      </c>
      <c r="L563" t="s">
        <v>2062</v>
      </c>
      <c r="M563" t="s">
        <v>108</v>
      </c>
      <c r="N563" t="s">
        <v>22</v>
      </c>
      <c r="O563" t="s">
        <v>1102</v>
      </c>
      <c r="P563" t="str">
        <f>_xlfn.IFNA(VLOOKUP(C563,Statusy!A:B,2,0),"Do wyrzucenia")</f>
        <v>Alza</v>
      </c>
      <c r="Q563" t="str">
        <f t="shared" si="34"/>
        <v>Alza</v>
      </c>
      <c r="R563" t="str">
        <f t="shared" si="35"/>
        <v>Vida</v>
      </c>
    </row>
    <row r="564" spans="1:18" x14ac:dyDescent="0.25">
      <c r="A564">
        <v>561394924</v>
      </c>
      <c r="B564" t="s">
        <v>107</v>
      </c>
      <c r="C564" t="s">
        <v>153</v>
      </c>
      <c r="D564">
        <v>1</v>
      </c>
      <c r="E564">
        <v>0</v>
      </c>
      <c r="F564">
        <v>1376.15</v>
      </c>
      <c r="G564">
        <v>45118</v>
      </c>
      <c r="H564" t="s">
        <v>108</v>
      </c>
      <c r="I564" t="s">
        <v>816</v>
      </c>
      <c r="J564" t="s">
        <v>109</v>
      </c>
      <c r="K564">
        <v>257.70599250936334</v>
      </c>
      <c r="L564" t="s">
        <v>2063</v>
      </c>
      <c r="M564" t="s">
        <v>108</v>
      </c>
      <c r="N564" t="s">
        <v>22</v>
      </c>
      <c r="O564" t="s">
        <v>1102</v>
      </c>
      <c r="P564" t="str">
        <f>_xlfn.IFNA(VLOOKUP(C564,Statusy!A:B,2,0),"Do wyrzucenia")</f>
        <v>Alza</v>
      </c>
      <c r="Q564" t="str">
        <f t="shared" si="34"/>
        <v>Alza</v>
      </c>
      <c r="R564" t="str">
        <f t="shared" si="35"/>
        <v>Vida</v>
      </c>
    </row>
    <row r="565" spans="1:18" x14ac:dyDescent="0.25">
      <c r="A565">
        <v>561394895</v>
      </c>
      <c r="B565" t="s">
        <v>107</v>
      </c>
      <c r="C565" t="s">
        <v>120</v>
      </c>
      <c r="D565">
        <v>1</v>
      </c>
      <c r="E565">
        <v>23</v>
      </c>
      <c r="F565">
        <v>131</v>
      </c>
      <c r="G565">
        <v>45118</v>
      </c>
      <c r="H565" t="s">
        <v>108</v>
      </c>
      <c r="I565" t="s">
        <v>2064</v>
      </c>
      <c r="J565" t="s">
        <v>110</v>
      </c>
      <c r="K565">
        <v>585.56999999999994</v>
      </c>
      <c r="L565" t="s">
        <v>2065</v>
      </c>
      <c r="M565" t="s">
        <v>108</v>
      </c>
      <c r="N565" t="s">
        <v>49</v>
      </c>
      <c r="O565" t="s">
        <v>224</v>
      </c>
      <c r="P565" t="str">
        <f>_xlfn.IFNA(VLOOKUP(C565,Statusy!A:B,2,0),"Do wyrzucenia")</f>
        <v>Shumee</v>
      </c>
      <c r="Q565" t="str">
        <f t="shared" si="34"/>
        <v>Mall</v>
      </c>
      <c r="R565" t="str">
        <f t="shared" si="35"/>
        <v>Vida</v>
      </c>
    </row>
    <row r="566" spans="1:18" x14ac:dyDescent="0.25">
      <c r="A566">
        <v>561394892</v>
      </c>
      <c r="B566" t="s">
        <v>107</v>
      </c>
      <c r="C566" t="s">
        <v>153</v>
      </c>
      <c r="D566">
        <v>1</v>
      </c>
      <c r="E566">
        <v>0</v>
      </c>
      <c r="F566">
        <v>1478.15</v>
      </c>
      <c r="G566">
        <v>45118</v>
      </c>
      <c r="H566" t="s">
        <v>108</v>
      </c>
      <c r="I566" t="s">
        <v>2066</v>
      </c>
      <c r="J566" t="s">
        <v>109</v>
      </c>
      <c r="K566">
        <v>276.80711610486895</v>
      </c>
      <c r="L566" t="s">
        <v>2067</v>
      </c>
      <c r="M566" t="s">
        <v>108</v>
      </c>
      <c r="N566" t="s">
        <v>22</v>
      </c>
      <c r="O566" t="s">
        <v>1102</v>
      </c>
      <c r="P566" t="str">
        <f>_xlfn.IFNA(VLOOKUP(C566,Statusy!A:B,2,0),"Do wyrzucenia")</f>
        <v>Alza</v>
      </c>
      <c r="Q566" t="str">
        <f t="shared" si="34"/>
        <v>Alza</v>
      </c>
      <c r="R566" t="str">
        <f t="shared" si="35"/>
        <v>Vida</v>
      </c>
    </row>
    <row r="567" spans="1:18" x14ac:dyDescent="0.25">
      <c r="A567">
        <v>561394882</v>
      </c>
      <c r="B567" t="s">
        <v>107</v>
      </c>
      <c r="C567" t="s">
        <v>120</v>
      </c>
      <c r="D567">
        <v>1</v>
      </c>
      <c r="E567">
        <v>29</v>
      </c>
      <c r="F567">
        <v>202</v>
      </c>
      <c r="G567">
        <v>45118</v>
      </c>
      <c r="H567" t="s">
        <v>108</v>
      </c>
      <c r="I567" t="s">
        <v>1023</v>
      </c>
      <c r="J567" t="s">
        <v>110</v>
      </c>
      <c r="K567">
        <v>902.93999999999994</v>
      </c>
      <c r="L567" t="s">
        <v>2068</v>
      </c>
      <c r="M567" t="s">
        <v>108</v>
      </c>
      <c r="N567" t="s">
        <v>49</v>
      </c>
      <c r="O567" t="s">
        <v>224</v>
      </c>
      <c r="P567" t="str">
        <f>_xlfn.IFNA(VLOOKUP(C567,Statusy!A:B,2,0),"Do wyrzucenia")</f>
        <v>Shumee</v>
      </c>
      <c r="Q567" t="str">
        <f t="shared" si="34"/>
        <v>Mall</v>
      </c>
      <c r="R567" t="str">
        <f t="shared" si="35"/>
        <v>Vida</v>
      </c>
    </row>
    <row r="568" spans="1:18" x14ac:dyDescent="0.25">
      <c r="A568">
        <v>561394879</v>
      </c>
      <c r="B568" t="s">
        <v>107</v>
      </c>
      <c r="C568" t="s">
        <v>120</v>
      </c>
      <c r="D568">
        <v>1</v>
      </c>
      <c r="E568">
        <v>20</v>
      </c>
      <c r="F568">
        <v>91</v>
      </c>
      <c r="G568">
        <v>45118</v>
      </c>
      <c r="H568" t="s">
        <v>108</v>
      </c>
      <c r="I568" t="s">
        <v>2069</v>
      </c>
      <c r="J568" t="s">
        <v>110</v>
      </c>
      <c r="K568">
        <v>406.77</v>
      </c>
      <c r="L568" t="s">
        <v>2070</v>
      </c>
      <c r="M568" t="s">
        <v>108</v>
      </c>
      <c r="N568" t="s">
        <v>49</v>
      </c>
      <c r="O568" t="s">
        <v>224</v>
      </c>
      <c r="P568" t="str">
        <f>_xlfn.IFNA(VLOOKUP(C568,Statusy!A:B,2,0),"Do wyrzucenia")</f>
        <v>Shumee</v>
      </c>
      <c r="Q568" t="str">
        <f t="shared" si="34"/>
        <v>Mall</v>
      </c>
      <c r="R568" t="str">
        <f t="shared" si="35"/>
        <v>Vida</v>
      </c>
    </row>
    <row r="569" spans="1:18" x14ac:dyDescent="0.25">
      <c r="A569">
        <v>561394878</v>
      </c>
      <c r="B569" t="s">
        <v>107</v>
      </c>
      <c r="C569" t="s">
        <v>120</v>
      </c>
      <c r="D569">
        <v>1</v>
      </c>
      <c r="E569">
        <v>23</v>
      </c>
      <c r="F569">
        <v>129</v>
      </c>
      <c r="G569">
        <v>45118</v>
      </c>
      <c r="H569" t="s">
        <v>108</v>
      </c>
      <c r="I569" t="s">
        <v>853</v>
      </c>
      <c r="J569" t="s">
        <v>110</v>
      </c>
      <c r="K569">
        <v>576.63</v>
      </c>
      <c r="L569" t="s">
        <v>854</v>
      </c>
      <c r="M569" t="s">
        <v>108</v>
      </c>
      <c r="N569" t="s">
        <v>49</v>
      </c>
      <c r="O569" t="s">
        <v>224</v>
      </c>
      <c r="P569" t="str">
        <f>_xlfn.IFNA(VLOOKUP(C569,Statusy!A:B,2,0),"Do wyrzucenia")</f>
        <v>Shumee</v>
      </c>
      <c r="Q569" t="str">
        <f t="shared" si="34"/>
        <v>Mall</v>
      </c>
      <c r="R569" t="str">
        <f t="shared" si="35"/>
        <v>Vida</v>
      </c>
    </row>
    <row r="570" spans="1:18" x14ac:dyDescent="0.25">
      <c r="A570">
        <v>561394877</v>
      </c>
      <c r="B570" t="s">
        <v>107</v>
      </c>
      <c r="C570" t="s">
        <v>120</v>
      </c>
      <c r="D570">
        <v>1</v>
      </c>
      <c r="E570">
        <v>29</v>
      </c>
      <c r="F570">
        <v>275</v>
      </c>
      <c r="G570">
        <v>45118</v>
      </c>
      <c r="H570" t="s">
        <v>108</v>
      </c>
      <c r="I570" t="s">
        <v>303</v>
      </c>
      <c r="J570" t="s">
        <v>110</v>
      </c>
      <c r="K570">
        <v>1229.25</v>
      </c>
      <c r="L570" t="s">
        <v>502</v>
      </c>
      <c r="M570" t="s">
        <v>108</v>
      </c>
      <c r="N570" t="s">
        <v>49</v>
      </c>
      <c r="O570" t="s">
        <v>224</v>
      </c>
      <c r="P570" t="str">
        <f>_xlfn.IFNA(VLOOKUP(C570,Statusy!A:B,2,0),"Do wyrzucenia")</f>
        <v>Shumee</v>
      </c>
      <c r="Q570" t="str">
        <f t="shared" si="34"/>
        <v>Mall</v>
      </c>
      <c r="R570" t="str">
        <f t="shared" si="35"/>
        <v>Vida</v>
      </c>
    </row>
    <row r="571" spans="1:18" x14ac:dyDescent="0.25">
      <c r="A571">
        <v>561394793</v>
      </c>
      <c r="B571" t="s">
        <v>107</v>
      </c>
      <c r="C571" t="s">
        <v>120</v>
      </c>
      <c r="D571">
        <v>1</v>
      </c>
      <c r="E571">
        <v>20</v>
      </c>
      <c r="F571">
        <v>80</v>
      </c>
      <c r="G571">
        <v>45118</v>
      </c>
      <c r="H571" t="s">
        <v>108</v>
      </c>
      <c r="I571" t="s">
        <v>821</v>
      </c>
      <c r="J571" t="s">
        <v>110</v>
      </c>
      <c r="K571">
        <v>357.59999999999997</v>
      </c>
      <c r="L571" t="s">
        <v>822</v>
      </c>
      <c r="M571" t="s">
        <v>108</v>
      </c>
      <c r="N571" t="s">
        <v>49</v>
      </c>
      <c r="O571" t="s">
        <v>224</v>
      </c>
      <c r="P571" t="str">
        <f>_xlfn.IFNA(VLOOKUP(C571,Statusy!A:B,2,0),"Do wyrzucenia")</f>
        <v>Shumee</v>
      </c>
      <c r="Q571" t="str">
        <f t="shared" si="34"/>
        <v>Mall</v>
      </c>
      <c r="R571" t="str">
        <f t="shared" si="35"/>
        <v>Vida</v>
      </c>
    </row>
    <row r="572" spans="1:18" x14ac:dyDescent="0.25">
      <c r="A572">
        <v>561394746</v>
      </c>
      <c r="B572" t="s">
        <v>107</v>
      </c>
      <c r="C572" t="s">
        <v>120</v>
      </c>
      <c r="D572">
        <v>1</v>
      </c>
      <c r="E572">
        <v>39</v>
      </c>
      <c r="F572">
        <v>551</v>
      </c>
      <c r="G572">
        <v>45118</v>
      </c>
      <c r="H572" t="s">
        <v>108</v>
      </c>
      <c r="I572" t="s">
        <v>2071</v>
      </c>
      <c r="J572" t="s">
        <v>110</v>
      </c>
      <c r="K572">
        <v>2462.9699999999998</v>
      </c>
      <c r="L572" t="s">
        <v>2072</v>
      </c>
      <c r="M572" t="s">
        <v>108</v>
      </c>
      <c r="N572" t="s">
        <v>49</v>
      </c>
      <c r="O572" t="s">
        <v>224</v>
      </c>
      <c r="P572" t="str">
        <f>_xlfn.IFNA(VLOOKUP(C572,Statusy!A:B,2,0),"Do wyrzucenia")</f>
        <v>Shumee</v>
      </c>
      <c r="Q572" t="str">
        <f t="shared" si="34"/>
        <v>Mall</v>
      </c>
      <c r="R572" t="str">
        <f t="shared" si="35"/>
        <v>Vida</v>
      </c>
    </row>
    <row r="573" spans="1:18" x14ac:dyDescent="0.25">
      <c r="A573">
        <v>561394721</v>
      </c>
      <c r="B573" t="s">
        <v>107</v>
      </c>
      <c r="C573" t="s">
        <v>120</v>
      </c>
      <c r="D573">
        <v>1</v>
      </c>
      <c r="E573">
        <v>29</v>
      </c>
      <c r="F573">
        <v>192</v>
      </c>
      <c r="G573">
        <v>45118</v>
      </c>
      <c r="H573" t="s">
        <v>108</v>
      </c>
      <c r="I573" t="s">
        <v>2073</v>
      </c>
      <c r="J573" t="s">
        <v>110</v>
      </c>
      <c r="K573">
        <v>858.24</v>
      </c>
      <c r="L573" t="s">
        <v>2074</v>
      </c>
      <c r="M573" t="s">
        <v>108</v>
      </c>
      <c r="N573" t="s">
        <v>49</v>
      </c>
      <c r="O573" t="s">
        <v>224</v>
      </c>
      <c r="P573" t="str">
        <f>_xlfn.IFNA(VLOOKUP(C573,Statusy!A:B,2,0),"Do wyrzucenia")</f>
        <v>Shumee</v>
      </c>
      <c r="Q573" t="str">
        <f t="shared" si="34"/>
        <v>Mall</v>
      </c>
      <c r="R573" t="str">
        <f t="shared" si="35"/>
        <v>Vida</v>
      </c>
    </row>
    <row r="574" spans="1:18" x14ac:dyDescent="0.25">
      <c r="A574">
        <v>561386347</v>
      </c>
      <c r="B574" t="s">
        <v>107</v>
      </c>
      <c r="C574" t="s">
        <v>118</v>
      </c>
      <c r="D574">
        <v>1</v>
      </c>
      <c r="E574">
        <v>32</v>
      </c>
      <c r="F574">
        <v>225</v>
      </c>
      <c r="G574">
        <v>45118</v>
      </c>
      <c r="H574" t="s">
        <v>108</v>
      </c>
      <c r="I574" t="s">
        <v>430</v>
      </c>
      <c r="J574" t="s">
        <v>110</v>
      </c>
      <c r="K574">
        <v>1005.75</v>
      </c>
      <c r="L574" t="s">
        <v>2075</v>
      </c>
      <c r="M574" t="s">
        <v>108</v>
      </c>
      <c r="N574" t="s">
        <v>49</v>
      </c>
      <c r="O574" t="s">
        <v>225</v>
      </c>
      <c r="P574" t="str">
        <f>_xlfn.IFNA(VLOOKUP(C574,Statusy!A:B,2,0),"Do wyrzucenia")</f>
        <v>Greatstore</v>
      </c>
      <c r="Q574" t="str">
        <f t="shared" si="34"/>
        <v>Mall</v>
      </c>
      <c r="R574" t="str">
        <f t="shared" si="35"/>
        <v>Vida</v>
      </c>
    </row>
    <row r="575" spans="1:18" x14ac:dyDescent="0.25">
      <c r="A575">
        <v>561384996</v>
      </c>
      <c r="B575" t="s">
        <v>107</v>
      </c>
      <c r="C575" t="s">
        <v>111</v>
      </c>
      <c r="D575">
        <v>1</v>
      </c>
      <c r="E575">
        <v>41</v>
      </c>
      <c r="F575">
        <v>82</v>
      </c>
      <c r="G575">
        <v>45118</v>
      </c>
      <c r="H575" t="s">
        <v>108</v>
      </c>
      <c r="I575" t="s">
        <v>1013</v>
      </c>
      <c r="J575" t="s">
        <v>110</v>
      </c>
      <c r="K575">
        <v>366.53999999999996</v>
      </c>
      <c r="L575" t="s">
        <v>2076</v>
      </c>
      <c r="M575" t="s">
        <v>108</v>
      </c>
      <c r="N575" t="s">
        <v>49</v>
      </c>
      <c r="O575" t="s">
        <v>225</v>
      </c>
      <c r="P575" t="str">
        <f>_xlfn.IFNA(VLOOKUP(C575,Statusy!A:B,2,0),"Do wyrzucenia")</f>
        <v>Greatstore</v>
      </c>
      <c r="Q575" t="str">
        <f t="shared" si="34"/>
        <v>Mall</v>
      </c>
      <c r="R575" t="str">
        <f t="shared" si="35"/>
        <v>Vida</v>
      </c>
    </row>
    <row r="576" spans="1:18" x14ac:dyDescent="0.25">
      <c r="A576">
        <v>561384765</v>
      </c>
      <c r="B576" t="s">
        <v>107</v>
      </c>
      <c r="C576" t="s">
        <v>118</v>
      </c>
      <c r="D576">
        <v>1</v>
      </c>
      <c r="E576">
        <v>0</v>
      </c>
      <c r="F576">
        <v>629</v>
      </c>
      <c r="G576">
        <v>45118</v>
      </c>
      <c r="H576" t="s">
        <v>108</v>
      </c>
      <c r="I576" t="s">
        <v>2077</v>
      </c>
      <c r="J576" t="s">
        <v>109</v>
      </c>
      <c r="K576">
        <v>117.79026217228466</v>
      </c>
      <c r="L576" t="s">
        <v>2078</v>
      </c>
      <c r="M576" t="s">
        <v>108</v>
      </c>
      <c r="N576" t="s">
        <v>22</v>
      </c>
      <c r="O576" t="s">
        <v>225</v>
      </c>
      <c r="P576" t="str">
        <f>_xlfn.IFNA(VLOOKUP(C576,Statusy!A:B,2,0),"Do wyrzucenia")</f>
        <v>Greatstore</v>
      </c>
      <c r="Q576" t="str">
        <f t="shared" si="34"/>
        <v>Mall</v>
      </c>
      <c r="R576" t="str">
        <f t="shared" si="35"/>
        <v>Vida</v>
      </c>
    </row>
    <row r="577" spans="1:18" x14ac:dyDescent="0.25">
      <c r="A577">
        <v>561384599</v>
      </c>
      <c r="B577" t="s">
        <v>107</v>
      </c>
      <c r="C577" t="s">
        <v>118</v>
      </c>
      <c r="D577">
        <v>1</v>
      </c>
      <c r="E577">
        <v>43</v>
      </c>
      <c r="F577">
        <v>340</v>
      </c>
      <c r="G577">
        <v>45118</v>
      </c>
      <c r="H577" t="s">
        <v>108</v>
      </c>
      <c r="I577" t="s">
        <v>2079</v>
      </c>
      <c r="J577" t="s">
        <v>110</v>
      </c>
      <c r="K577">
        <v>1519.8</v>
      </c>
      <c r="L577" t="s">
        <v>2080</v>
      </c>
      <c r="M577" t="s">
        <v>108</v>
      </c>
      <c r="N577" t="s">
        <v>49</v>
      </c>
      <c r="O577" t="s">
        <v>225</v>
      </c>
      <c r="P577" t="str">
        <f>_xlfn.IFNA(VLOOKUP(C577,Statusy!A:B,2,0),"Do wyrzucenia")</f>
        <v>Greatstore</v>
      </c>
      <c r="Q577" t="str">
        <f t="shared" si="34"/>
        <v>Mall</v>
      </c>
      <c r="R577" t="str">
        <f t="shared" si="35"/>
        <v>Vida</v>
      </c>
    </row>
    <row r="578" spans="1:18" x14ac:dyDescent="0.25">
      <c r="A578">
        <v>561384548</v>
      </c>
      <c r="B578" t="s">
        <v>107</v>
      </c>
      <c r="C578" t="s">
        <v>118</v>
      </c>
      <c r="D578">
        <v>1</v>
      </c>
      <c r="E578">
        <v>10</v>
      </c>
      <c r="F578">
        <v>46</v>
      </c>
      <c r="G578">
        <v>45118</v>
      </c>
      <c r="H578" t="s">
        <v>108</v>
      </c>
      <c r="I578" t="s">
        <v>2081</v>
      </c>
      <c r="J578" t="s">
        <v>110</v>
      </c>
      <c r="K578">
        <v>205.61999999999998</v>
      </c>
      <c r="L578" t="s">
        <v>2082</v>
      </c>
      <c r="M578" t="s">
        <v>108</v>
      </c>
      <c r="N578" t="s">
        <v>49</v>
      </c>
      <c r="O578" t="s">
        <v>225</v>
      </c>
      <c r="P578" t="str">
        <f>_xlfn.IFNA(VLOOKUP(C578,Statusy!A:B,2,0),"Do wyrzucenia")</f>
        <v>Greatstore</v>
      </c>
      <c r="Q578" t="str">
        <f t="shared" si="34"/>
        <v>Mall</v>
      </c>
      <c r="R578" t="str">
        <f t="shared" si="35"/>
        <v>Vida</v>
      </c>
    </row>
    <row r="579" spans="1:18" x14ac:dyDescent="0.25">
      <c r="A579">
        <v>561382752</v>
      </c>
      <c r="B579" t="s">
        <v>107</v>
      </c>
      <c r="C579" t="s">
        <v>113</v>
      </c>
      <c r="D579">
        <v>1</v>
      </c>
      <c r="E579">
        <v>39</v>
      </c>
      <c r="F579">
        <v>257</v>
      </c>
      <c r="G579">
        <v>45118</v>
      </c>
      <c r="H579" t="s">
        <v>108</v>
      </c>
      <c r="I579" t="s">
        <v>1172</v>
      </c>
      <c r="J579" t="s">
        <v>110</v>
      </c>
      <c r="K579">
        <v>1148.79</v>
      </c>
      <c r="L579" t="s">
        <v>2083</v>
      </c>
      <c r="M579" t="s">
        <v>108</v>
      </c>
      <c r="N579" t="s">
        <v>48</v>
      </c>
      <c r="O579" t="s">
        <v>224</v>
      </c>
      <c r="P579" t="str">
        <f>_xlfn.IFNA(VLOOKUP(C579,Statusy!A:B,2,0),"Do wyrzucenia")</f>
        <v>Shumee</v>
      </c>
      <c r="Q579" t="str">
        <f t="shared" si="34"/>
        <v>Mall</v>
      </c>
      <c r="R579" t="str">
        <f t="shared" si="35"/>
        <v>Vida</v>
      </c>
    </row>
    <row r="580" spans="1:18" x14ac:dyDescent="0.25">
      <c r="A580">
        <v>561382747</v>
      </c>
      <c r="B580" t="s">
        <v>107</v>
      </c>
      <c r="C580" t="s">
        <v>153</v>
      </c>
      <c r="D580">
        <v>1</v>
      </c>
      <c r="E580">
        <v>0</v>
      </c>
      <c r="F580">
        <v>298.35000000000002</v>
      </c>
      <c r="G580">
        <v>45118</v>
      </c>
      <c r="H580" t="s">
        <v>108</v>
      </c>
      <c r="I580" t="s">
        <v>170</v>
      </c>
      <c r="J580" t="s">
        <v>109</v>
      </c>
      <c r="K580">
        <v>55.87078651685394</v>
      </c>
      <c r="L580" t="s">
        <v>2084</v>
      </c>
      <c r="M580" t="s">
        <v>108</v>
      </c>
      <c r="N580" t="s">
        <v>22</v>
      </c>
      <c r="O580" t="s">
        <v>1102</v>
      </c>
      <c r="P580" t="str">
        <f>_xlfn.IFNA(VLOOKUP(C580,Statusy!A:B,2,0),"Do wyrzucenia")</f>
        <v>Alza</v>
      </c>
      <c r="Q580" t="str">
        <f t="shared" si="34"/>
        <v>Alza</v>
      </c>
      <c r="R580" t="str">
        <f t="shared" si="35"/>
        <v>ikonka</v>
      </c>
    </row>
    <row r="581" spans="1:18" x14ac:dyDescent="0.25">
      <c r="A581">
        <v>561382745</v>
      </c>
      <c r="B581" t="s">
        <v>107</v>
      </c>
      <c r="C581" t="s">
        <v>153</v>
      </c>
      <c r="D581">
        <v>1</v>
      </c>
      <c r="E581">
        <v>0</v>
      </c>
      <c r="F581">
        <v>465.8</v>
      </c>
      <c r="G581">
        <v>45118</v>
      </c>
      <c r="H581" t="s">
        <v>108</v>
      </c>
      <c r="I581" t="s">
        <v>2085</v>
      </c>
      <c r="J581" t="s">
        <v>109</v>
      </c>
      <c r="K581">
        <v>87.228464419475671</v>
      </c>
      <c r="L581" t="s">
        <v>2086</v>
      </c>
      <c r="M581" t="s">
        <v>108</v>
      </c>
      <c r="N581" t="s">
        <v>22</v>
      </c>
      <c r="O581" t="s">
        <v>1102</v>
      </c>
      <c r="P581" t="str">
        <f>_xlfn.IFNA(VLOOKUP(C581,Statusy!A:B,2,0),"Do wyrzucenia")</f>
        <v>Alza</v>
      </c>
      <c r="Q581" t="str">
        <f t="shared" si="34"/>
        <v>Alza</v>
      </c>
      <c r="R581" t="str">
        <f t="shared" si="35"/>
        <v>Kinghoff</v>
      </c>
    </row>
    <row r="582" spans="1:18" x14ac:dyDescent="0.25">
      <c r="A582">
        <v>561382742</v>
      </c>
      <c r="B582" t="s">
        <v>107</v>
      </c>
      <c r="C582" t="s">
        <v>113</v>
      </c>
      <c r="D582">
        <v>1</v>
      </c>
      <c r="E582">
        <v>270</v>
      </c>
      <c r="F582">
        <v>3644</v>
      </c>
      <c r="G582">
        <v>45118</v>
      </c>
      <c r="H582" t="s">
        <v>108</v>
      </c>
      <c r="I582" t="s">
        <v>122</v>
      </c>
      <c r="J582" t="s">
        <v>109</v>
      </c>
      <c r="K582">
        <v>682.39700374531844</v>
      </c>
      <c r="L582" t="s">
        <v>648</v>
      </c>
      <c r="M582" t="s">
        <v>108</v>
      </c>
      <c r="N582" t="s">
        <v>22</v>
      </c>
      <c r="O582" t="s">
        <v>224</v>
      </c>
      <c r="P582" t="str">
        <f>_xlfn.IFNA(VLOOKUP(C582,Statusy!A:B,2,0),"Do wyrzucenia")</f>
        <v>Shumee</v>
      </c>
      <c r="Q582" t="str">
        <f t="shared" si="34"/>
        <v>Mall</v>
      </c>
      <c r="R582" t="str">
        <f t="shared" si="35"/>
        <v>aw</v>
      </c>
    </row>
    <row r="583" spans="1:18" x14ac:dyDescent="0.25">
      <c r="A583">
        <v>561374821</v>
      </c>
      <c r="B583" t="s">
        <v>107</v>
      </c>
      <c r="C583" t="s">
        <v>118</v>
      </c>
      <c r="D583">
        <v>1</v>
      </c>
      <c r="E583">
        <v>129</v>
      </c>
      <c r="F583">
        <v>1461</v>
      </c>
      <c r="G583">
        <v>45118</v>
      </c>
      <c r="H583" t="s">
        <v>108</v>
      </c>
      <c r="I583" t="s">
        <v>1157</v>
      </c>
      <c r="J583" t="s">
        <v>109</v>
      </c>
      <c r="K583">
        <v>273.59550561797755</v>
      </c>
      <c r="L583" t="s">
        <v>2087</v>
      </c>
      <c r="M583" t="s">
        <v>108</v>
      </c>
      <c r="N583" t="s">
        <v>22</v>
      </c>
      <c r="O583" t="s">
        <v>225</v>
      </c>
      <c r="P583" t="str">
        <f>_xlfn.IFNA(VLOOKUP(C583,Statusy!A:B,2,0),"Do wyrzucenia")</f>
        <v>Greatstore</v>
      </c>
      <c r="Q583" t="str">
        <f t="shared" si="34"/>
        <v>Mall</v>
      </c>
      <c r="R583" t="str">
        <f t="shared" si="35"/>
        <v>Vida</v>
      </c>
    </row>
    <row r="584" spans="1:18" x14ac:dyDescent="0.25">
      <c r="A584">
        <v>561374794</v>
      </c>
      <c r="B584" t="s">
        <v>107</v>
      </c>
      <c r="C584" t="s">
        <v>118</v>
      </c>
      <c r="D584">
        <v>1</v>
      </c>
      <c r="E584">
        <v>129</v>
      </c>
      <c r="F584">
        <v>1461</v>
      </c>
      <c r="G584">
        <v>45118</v>
      </c>
      <c r="H584" t="s">
        <v>108</v>
      </c>
      <c r="I584" t="s">
        <v>1157</v>
      </c>
      <c r="J584" t="s">
        <v>109</v>
      </c>
      <c r="K584">
        <v>273.59550561797755</v>
      </c>
      <c r="L584" t="s">
        <v>2087</v>
      </c>
      <c r="M584" t="s">
        <v>108</v>
      </c>
      <c r="N584" t="s">
        <v>22</v>
      </c>
      <c r="O584" t="s">
        <v>225</v>
      </c>
      <c r="P584" t="str">
        <f>_xlfn.IFNA(VLOOKUP(C584,Statusy!A:B,2,0),"Do wyrzucenia")</f>
        <v>Greatstore</v>
      </c>
      <c r="Q584" t="str">
        <f t="shared" si="34"/>
        <v>Mall</v>
      </c>
      <c r="R584" t="str">
        <f t="shared" si="35"/>
        <v>Vida</v>
      </c>
    </row>
    <row r="585" spans="1:18" x14ac:dyDescent="0.25">
      <c r="A585">
        <v>561373507</v>
      </c>
      <c r="B585" t="s">
        <v>107</v>
      </c>
      <c r="C585" t="s">
        <v>153</v>
      </c>
      <c r="D585">
        <v>1</v>
      </c>
      <c r="E585">
        <v>0</v>
      </c>
      <c r="F585">
        <v>1622.65</v>
      </c>
      <c r="G585">
        <v>45118</v>
      </c>
      <c r="H585" t="s">
        <v>108</v>
      </c>
      <c r="I585" t="s">
        <v>905</v>
      </c>
      <c r="J585" t="s">
        <v>109</v>
      </c>
      <c r="K585">
        <v>303.86704119850191</v>
      </c>
      <c r="L585" t="s">
        <v>2088</v>
      </c>
      <c r="M585" t="s">
        <v>108</v>
      </c>
      <c r="N585" t="s">
        <v>48</v>
      </c>
      <c r="O585" t="s">
        <v>1102</v>
      </c>
      <c r="P585" t="str">
        <f>_xlfn.IFNA(VLOOKUP(C585,Statusy!A:B,2,0),"Do wyrzucenia")</f>
        <v>Alza</v>
      </c>
      <c r="Q585" t="str">
        <f t="shared" si="34"/>
        <v>Alza</v>
      </c>
      <c r="R585" t="str">
        <f t="shared" si="35"/>
        <v>Vida</v>
      </c>
    </row>
    <row r="586" spans="1:18" x14ac:dyDescent="0.25">
      <c r="A586">
        <v>561373502</v>
      </c>
      <c r="B586" t="s">
        <v>107</v>
      </c>
      <c r="C586" t="s">
        <v>153</v>
      </c>
      <c r="D586">
        <v>1</v>
      </c>
      <c r="E586">
        <v>0</v>
      </c>
      <c r="F586">
        <v>1648.15</v>
      </c>
      <c r="G586">
        <v>45118</v>
      </c>
      <c r="H586" t="s">
        <v>108</v>
      </c>
      <c r="I586" t="s">
        <v>712</v>
      </c>
      <c r="J586" t="s">
        <v>109</v>
      </c>
      <c r="K586">
        <v>308.64232209737833</v>
      </c>
      <c r="L586" t="s">
        <v>2089</v>
      </c>
      <c r="M586" t="s">
        <v>108</v>
      </c>
      <c r="N586" t="s">
        <v>22</v>
      </c>
      <c r="O586" t="s">
        <v>1102</v>
      </c>
      <c r="P586" t="str">
        <f>_xlfn.IFNA(VLOOKUP(C586,Statusy!A:B,2,0),"Do wyrzucenia")</f>
        <v>Alza</v>
      </c>
      <c r="Q586" t="str">
        <f t="shared" si="34"/>
        <v>Alza</v>
      </c>
      <c r="R586" t="str">
        <f t="shared" si="35"/>
        <v>Vida</v>
      </c>
    </row>
    <row r="587" spans="1:18" x14ac:dyDescent="0.25">
      <c r="A587">
        <v>561361386</v>
      </c>
      <c r="B587" t="s">
        <v>107</v>
      </c>
      <c r="C587" t="s">
        <v>120</v>
      </c>
      <c r="D587">
        <v>1</v>
      </c>
      <c r="E587">
        <v>0</v>
      </c>
      <c r="F587">
        <v>3158</v>
      </c>
      <c r="G587">
        <v>45118</v>
      </c>
      <c r="H587" t="s">
        <v>108</v>
      </c>
      <c r="I587" t="s">
        <v>273</v>
      </c>
      <c r="J587" t="s">
        <v>109</v>
      </c>
      <c r="K587">
        <v>591.38576779026221</v>
      </c>
      <c r="L587" t="s">
        <v>2090</v>
      </c>
      <c r="M587" t="s">
        <v>108</v>
      </c>
      <c r="N587" t="s">
        <v>22</v>
      </c>
      <c r="O587" t="s">
        <v>224</v>
      </c>
      <c r="P587" t="str">
        <f>_xlfn.IFNA(VLOOKUP(C587,Statusy!A:B,2,0),"Do wyrzucenia")</f>
        <v>Shumee</v>
      </c>
      <c r="Q587" t="str">
        <f t="shared" si="34"/>
        <v>Mall</v>
      </c>
      <c r="R587" t="str">
        <f t="shared" si="35"/>
        <v>Vida</v>
      </c>
    </row>
    <row r="588" spans="1:18" x14ac:dyDescent="0.25">
      <c r="A588">
        <v>561361356</v>
      </c>
      <c r="B588" t="s">
        <v>107</v>
      </c>
      <c r="C588" t="s">
        <v>153</v>
      </c>
      <c r="D588">
        <v>1</v>
      </c>
      <c r="E588">
        <v>0</v>
      </c>
      <c r="F588">
        <v>1189.1500000000001</v>
      </c>
      <c r="G588">
        <v>45118</v>
      </c>
      <c r="H588" t="s">
        <v>108</v>
      </c>
      <c r="I588" t="s">
        <v>1169</v>
      </c>
      <c r="J588" t="s">
        <v>109</v>
      </c>
      <c r="K588">
        <v>222.68726591760304</v>
      </c>
      <c r="L588" t="s">
        <v>2091</v>
      </c>
      <c r="M588" t="s">
        <v>108</v>
      </c>
      <c r="N588" t="s">
        <v>22</v>
      </c>
      <c r="O588" t="s">
        <v>1102</v>
      </c>
      <c r="P588" t="str">
        <f>_xlfn.IFNA(VLOOKUP(C588,Statusy!A:B,2,0),"Do wyrzucenia")</f>
        <v>Alza</v>
      </c>
      <c r="Q588" t="str">
        <f t="shared" si="34"/>
        <v>Alza</v>
      </c>
      <c r="R588" t="str">
        <f t="shared" si="35"/>
        <v>Vida</v>
      </c>
    </row>
    <row r="589" spans="1:18" x14ac:dyDescent="0.25">
      <c r="A589">
        <v>561358679</v>
      </c>
      <c r="B589" t="s">
        <v>107</v>
      </c>
      <c r="C589" t="s">
        <v>118</v>
      </c>
      <c r="D589">
        <v>1</v>
      </c>
      <c r="E589">
        <v>0</v>
      </c>
      <c r="F589">
        <v>46436</v>
      </c>
      <c r="G589">
        <v>45118</v>
      </c>
      <c r="H589" t="s">
        <v>108</v>
      </c>
      <c r="I589" t="s">
        <v>2092</v>
      </c>
      <c r="J589" t="s">
        <v>116</v>
      </c>
      <c r="K589">
        <v>557.23199999999997</v>
      </c>
      <c r="L589" t="s">
        <v>2093</v>
      </c>
      <c r="M589" t="s">
        <v>108</v>
      </c>
      <c r="N589" t="s">
        <v>50</v>
      </c>
      <c r="O589" t="s">
        <v>225</v>
      </c>
      <c r="P589" t="str">
        <f>_xlfn.IFNA(VLOOKUP(C589,Statusy!A:B,2,0),"Do wyrzucenia")</f>
        <v>Greatstore</v>
      </c>
      <c r="Q589" t="str">
        <f t="shared" si="34"/>
        <v>Mall</v>
      </c>
      <c r="R589" t="str">
        <f t="shared" si="35"/>
        <v>Vida</v>
      </c>
    </row>
    <row r="590" spans="1:18" x14ac:dyDescent="0.25">
      <c r="A590">
        <v>561357789</v>
      </c>
      <c r="B590" t="s">
        <v>107</v>
      </c>
      <c r="C590" t="s">
        <v>153</v>
      </c>
      <c r="D590">
        <v>1</v>
      </c>
      <c r="E590">
        <v>0</v>
      </c>
      <c r="F590">
        <v>466.65</v>
      </c>
      <c r="G590">
        <v>45118</v>
      </c>
      <c r="H590" t="s">
        <v>108</v>
      </c>
      <c r="I590" t="s">
        <v>835</v>
      </c>
      <c r="J590" t="s">
        <v>109</v>
      </c>
      <c r="K590">
        <v>87.387640449438209</v>
      </c>
      <c r="L590" t="s">
        <v>2094</v>
      </c>
      <c r="M590" t="s">
        <v>108</v>
      </c>
      <c r="N590" t="s">
        <v>22</v>
      </c>
      <c r="O590" t="s">
        <v>1102</v>
      </c>
      <c r="P590" t="str">
        <f>_xlfn.IFNA(VLOOKUP(C590,Statusy!A:B,2,0),"Do wyrzucenia")</f>
        <v>Alza</v>
      </c>
      <c r="Q590" t="str">
        <f t="shared" si="34"/>
        <v>Alza</v>
      </c>
      <c r="R590" t="str">
        <f t="shared" si="35"/>
        <v>Vida</v>
      </c>
    </row>
    <row r="591" spans="1:18" x14ac:dyDescent="0.25">
      <c r="A591">
        <v>561356975</v>
      </c>
      <c r="B591" t="s">
        <v>107</v>
      </c>
      <c r="C591" t="s">
        <v>192</v>
      </c>
      <c r="D591">
        <v>0</v>
      </c>
      <c r="E591">
        <v>3410</v>
      </c>
      <c r="F591">
        <v>16540</v>
      </c>
      <c r="G591">
        <v>45118</v>
      </c>
      <c r="H591" t="s">
        <v>108</v>
      </c>
      <c r="I591" t="s">
        <v>288</v>
      </c>
      <c r="J591" t="s">
        <v>116</v>
      </c>
      <c r="K591">
        <v>198.48000000000002</v>
      </c>
      <c r="L591" t="s">
        <v>2095</v>
      </c>
      <c r="M591" t="s">
        <v>108</v>
      </c>
      <c r="N591" t="s">
        <v>50</v>
      </c>
      <c r="O591" t="s">
        <v>224</v>
      </c>
      <c r="P591" t="str">
        <f>_xlfn.IFNA(VLOOKUP(C591,Statusy!A:B,2,0),"Do wyrzucenia")</f>
        <v>Shumee</v>
      </c>
      <c r="Q591" t="str">
        <f t="shared" si="34"/>
        <v>Mall</v>
      </c>
      <c r="R591" t="str">
        <f t="shared" si="35"/>
        <v>Vida</v>
      </c>
    </row>
    <row r="592" spans="1:18" x14ac:dyDescent="0.25">
      <c r="A592">
        <v>561352669</v>
      </c>
      <c r="B592" t="s">
        <v>107</v>
      </c>
      <c r="C592" t="s">
        <v>120</v>
      </c>
      <c r="D592">
        <v>1</v>
      </c>
      <c r="E592">
        <v>8</v>
      </c>
      <c r="F592">
        <v>30</v>
      </c>
      <c r="G592">
        <v>45118</v>
      </c>
      <c r="H592" t="s">
        <v>108</v>
      </c>
      <c r="I592" t="s">
        <v>2096</v>
      </c>
      <c r="J592" t="s">
        <v>110</v>
      </c>
      <c r="K592">
        <v>134.1</v>
      </c>
      <c r="L592" t="s">
        <v>2097</v>
      </c>
      <c r="M592" t="s">
        <v>108</v>
      </c>
      <c r="N592" t="s">
        <v>48</v>
      </c>
      <c r="O592" t="s">
        <v>224</v>
      </c>
      <c r="P592" t="str">
        <f>_xlfn.IFNA(VLOOKUP(C592,Statusy!A:B,2,0),"Do wyrzucenia")</f>
        <v>Shumee</v>
      </c>
      <c r="Q592" t="str">
        <f t="shared" si="34"/>
        <v>Mall</v>
      </c>
      <c r="R592" t="str">
        <f t="shared" si="35"/>
        <v>Vida</v>
      </c>
    </row>
    <row r="593" spans="1:18" x14ac:dyDescent="0.25">
      <c r="A593">
        <v>561352015</v>
      </c>
      <c r="B593" t="s">
        <v>107</v>
      </c>
      <c r="C593" t="s">
        <v>357</v>
      </c>
      <c r="D593">
        <v>1</v>
      </c>
      <c r="E593">
        <v>4.7</v>
      </c>
      <c r="F593">
        <v>33.700000000000003</v>
      </c>
      <c r="G593">
        <v>45118</v>
      </c>
      <c r="H593" t="s">
        <v>108</v>
      </c>
      <c r="I593" t="s">
        <v>1064</v>
      </c>
      <c r="J593" t="s">
        <v>110</v>
      </c>
      <c r="K593">
        <v>150.63900000000001</v>
      </c>
      <c r="L593" t="s">
        <v>1065</v>
      </c>
      <c r="M593" t="s">
        <v>108</v>
      </c>
      <c r="N593" t="s">
        <v>106</v>
      </c>
      <c r="O593" t="s">
        <v>1101</v>
      </c>
      <c r="P593" t="str">
        <f>_xlfn.IFNA(VLOOKUP(C593,Statusy!A:B,2,0),"Do wyrzucenia")</f>
        <v>Extra</v>
      </c>
      <c r="Q593" t="str">
        <f t="shared" si="34"/>
        <v>Extrastore</v>
      </c>
      <c r="R593" t="str">
        <f t="shared" si="35"/>
        <v>lean</v>
      </c>
    </row>
    <row r="594" spans="1:18" x14ac:dyDescent="0.25">
      <c r="A594">
        <v>561352013</v>
      </c>
      <c r="B594" t="s">
        <v>107</v>
      </c>
      <c r="C594" t="s">
        <v>337</v>
      </c>
      <c r="D594">
        <v>0</v>
      </c>
      <c r="E594">
        <v>98</v>
      </c>
      <c r="F594">
        <v>598</v>
      </c>
      <c r="G594">
        <v>45118</v>
      </c>
      <c r="H594" t="s">
        <v>108</v>
      </c>
      <c r="I594" t="s">
        <v>2098</v>
      </c>
      <c r="J594" t="s">
        <v>109</v>
      </c>
      <c r="K594">
        <v>111.98501872659176</v>
      </c>
      <c r="L594" t="s">
        <v>2099</v>
      </c>
      <c r="M594" t="s">
        <v>108</v>
      </c>
      <c r="N594" t="s">
        <v>106</v>
      </c>
      <c r="O594" t="s">
        <v>1101</v>
      </c>
      <c r="P594" t="str">
        <f>_xlfn.IFNA(VLOOKUP(C594,Statusy!A:B,2,0),"Do wyrzucenia")</f>
        <v>Extra</v>
      </c>
      <c r="Q594" t="str">
        <f t="shared" si="34"/>
        <v>Extrastore</v>
      </c>
      <c r="R594" t="str">
        <f t="shared" si="35"/>
        <v>aw</v>
      </c>
    </row>
    <row r="595" spans="1:18" x14ac:dyDescent="0.25">
      <c r="A595">
        <v>561352008</v>
      </c>
      <c r="B595" t="s">
        <v>107</v>
      </c>
      <c r="C595" t="s">
        <v>337</v>
      </c>
      <c r="D595">
        <v>0</v>
      </c>
      <c r="E595">
        <v>0</v>
      </c>
      <c r="F595">
        <v>751</v>
      </c>
      <c r="G595">
        <v>45118</v>
      </c>
      <c r="H595" t="s">
        <v>108</v>
      </c>
      <c r="I595" t="s">
        <v>125</v>
      </c>
      <c r="J595" t="s">
        <v>109</v>
      </c>
      <c r="K595">
        <v>140.63670411985021</v>
      </c>
      <c r="L595" t="s">
        <v>2100</v>
      </c>
      <c r="M595" t="s">
        <v>108</v>
      </c>
      <c r="N595" t="s">
        <v>106</v>
      </c>
      <c r="O595" t="s">
        <v>1101</v>
      </c>
      <c r="P595" t="str">
        <f>_xlfn.IFNA(VLOOKUP(C595,Statusy!A:B,2,0),"Do wyrzucenia")</f>
        <v>Extra</v>
      </c>
      <c r="Q595" t="str">
        <f t="shared" si="34"/>
        <v>Extrastore</v>
      </c>
      <c r="R595" t="str">
        <f t="shared" si="35"/>
        <v>ikonka</v>
      </c>
    </row>
    <row r="596" spans="1:18" x14ac:dyDescent="0.25">
      <c r="A596">
        <v>561352003</v>
      </c>
      <c r="B596" t="s">
        <v>107</v>
      </c>
      <c r="C596" t="s">
        <v>245</v>
      </c>
      <c r="D596">
        <v>1</v>
      </c>
      <c r="E596">
        <v>98</v>
      </c>
      <c r="F596">
        <v>3292</v>
      </c>
      <c r="G596">
        <v>45118</v>
      </c>
      <c r="H596" t="s">
        <v>108</v>
      </c>
      <c r="I596" t="s">
        <v>141</v>
      </c>
      <c r="J596" t="s">
        <v>109</v>
      </c>
      <c r="K596">
        <v>616.47940074906376</v>
      </c>
      <c r="L596" t="s">
        <v>2101</v>
      </c>
      <c r="M596" t="s">
        <v>108</v>
      </c>
      <c r="N596" t="s">
        <v>106</v>
      </c>
      <c r="O596" t="s">
        <v>1101</v>
      </c>
      <c r="P596" t="str">
        <f>_xlfn.IFNA(VLOOKUP(C596,Statusy!A:B,2,0),"Do wyrzucenia")</f>
        <v>Extra</v>
      </c>
      <c r="Q596" t="str">
        <f t="shared" ref="Q596:Q629" si="36">IF(P596="alza","Alza",IF(P596="Extra","Extrastore","Mall"))</f>
        <v>Extrastore</v>
      </c>
      <c r="R596" t="str">
        <f t="shared" ref="R596:R629" si="37">IF(AND(LEN(I596)&lt;=7,ISERROR(FIND("_",I596))),"Vida",IFERROR(LEFT(I596,FIND("_",I596)-1),"Kinghoff"))</f>
        <v>aw</v>
      </c>
    </row>
    <row r="597" spans="1:18" x14ac:dyDescent="0.25">
      <c r="A597">
        <v>561352001</v>
      </c>
      <c r="B597" t="s">
        <v>107</v>
      </c>
      <c r="C597" t="s">
        <v>245</v>
      </c>
      <c r="D597">
        <v>1</v>
      </c>
      <c r="E597">
        <v>0</v>
      </c>
      <c r="F597">
        <v>20</v>
      </c>
      <c r="G597">
        <v>45118</v>
      </c>
      <c r="H597" t="s">
        <v>108</v>
      </c>
      <c r="I597" t="s">
        <v>2102</v>
      </c>
      <c r="J597" t="s">
        <v>109</v>
      </c>
      <c r="K597">
        <v>3.7453183520599254</v>
      </c>
      <c r="L597" t="s">
        <v>2103</v>
      </c>
      <c r="M597" t="s">
        <v>108</v>
      </c>
      <c r="N597" t="s">
        <v>106</v>
      </c>
      <c r="O597" t="s">
        <v>1101</v>
      </c>
      <c r="P597" t="str">
        <f>_xlfn.IFNA(VLOOKUP(C597,Statusy!A:B,2,0),"Do wyrzucenia")</f>
        <v>Extra</v>
      </c>
      <c r="Q597" t="str">
        <f t="shared" si="36"/>
        <v>Extrastore</v>
      </c>
      <c r="R597" t="str">
        <f t="shared" si="37"/>
        <v>Miloo</v>
      </c>
    </row>
    <row r="598" spans="1:18" x14ac:dyDescent="0.25">
      <c r="A598">
        <v>561352000</v>
      </c>
      <c r="B598" t="s">
        <v>107</v>
      </c>
      <c r="C598" t="s">
        <v>245</v>
      </c>
      <c r="D598">
        <v>1</v>
      </c>
      <c r="E598">
        <v>59</v>
      </c>
      <c r="F598">
        <v>559</v>
      </c>
      <c r="G598">
        <v>45118</v>
      </c>
      <c r="H598" t="s">
        <v>108</v>
      </c>
      <c r="I598" t="s">
        <v>2104</v>
      </c>
      <c r="J598" t="s">
        <v>109</v>
      </c>
      <c r="K598">
        <v>104.68164794007491</v>
      </c>
      <c r="L598" t="s">
        <v>2105</v>
      </c>
      <c r="M598" t="s">
        <v>108</v>
      </c>
      <c r="N598" t="s">
        <v>106</v>
      </c>
      <c r="O598" t="s">
        <v>1101</v>
      </c>
      <c r="P598" t="str">
        <f>_xlfn.IFNA(VLOOKUP(C598,Statusy!A:B,2,0),"Do wyrzucenia")</f>
        <v>Extra</v>
      </c>
      <c r="Q598" t="str">
        <f t="shared" si="36"/>
        <v>Extrastore</v>
      </c>
      <c r="R598" t="str">
        <f t="shared" si="37"/>
        <v>unimet</v>
      </c>
    </row>
    <row r="599" spans="1:18" x14ac:dyDescent="0.25">
      <c r="A599">
        <v>561351999</v>
      </c>
      <c r="B599" t="s">
        <v>107</v>
      </c>
      <c r="C599" t="s">
        <v>357</v>
      </c>
      <c r="D599">
        <v>1</v>
      </c>
      <c r="E599">
        <v>98</v>
      </c>
      <c r="F599">
        <v>455</v>
      </c>
      <c r="G599">
        <v>45118</v>
      </c>
      <c r="H599" t="s">
        <v>108</v>
      </c>
      <c r="I599" t="s">
        <v>2106</v>
      </c>
      <c r="J599" t="s">
        <v>109</v>
      </c>
      <c r="K599">
        <v>85.205992509363298</v>
      </c>
      <c r="L599" t="s">
        <v>2107</v>
      </c>
      <c r="M599" t="s">
        <v>108</v>
      </c>
      <c r="N599" t="s">
        <v>106</v>
      </c>
      <c r="O599" t="s">
        <v>1101</v>
      </c>
      <c r="P599" t="str">
        <f>_xlfn.IFNA(VLOOKUP(C599,Statusy!A:B,2,0),"Do wyrzucenia")</f>
        <v>Extra</v>
      </c>
      <c r="Q599" t="str">
        <f t="shared" si="36"/>
        <v>Extrastore</v>
      </c>
      <c r="R599" t="str">
        <f t="shared" si="37"/>
        <v>Kinghoff</v>
      </c>
    </row>
    <row r="600" spans="1:18" x14ac:dyDescent="0.25">
      <c r="A600">
        <v>561349062</v>
      </c>
      <c r="B600" t="s">
        <v>107</v>
      </c>
      <c r="C600" t="s">
        <v>120</v>
      </c>
      <c r="D600">
        <v>1</v>
      </c>
      <c r="E600">
        <v>8</v>
      </c>
      <c r="F600">
        <v>36</v>
      </c>
      <c r="G600">
        <v>45118</v>
      </c>
      <c r="H600" t="s">
        <v>108</v>
      </c>
      <c r="I600" t="s">
        <v>274</v>
      </c>
      <c r="J600" t="s">
        <v>110</v>
      </c>
      <c r="K600">
        <v>160.91999999999999</v>
      </c>
      <c r="L600" t="s">
        <v>162</v>
      </c>
      <c r="M600" t="s">
        <v>108</v>
      </c>
      <c r="N600" t="s">
        <v>48</v>
      </c>
      <c r="O600" t="s">
        <v>224</v>
      </c>
      <c r="P600" t="str">
        <f>_xlfn.IFNA(VLOOKUP(C600,Statusy!A:B,2,0),"Do wyrzucenia")</f>
        <v>Shumee</v>
      </c>
      <c r="Q600" t="str">
        <f t="shared" si="36"/>
        <v>Mall</v>
      </c>
      <c r="R600" t="str">
        <f t="shared" si="37"/>
        <v>Vida</v>
      </c>
    </row>
    <row r="601" spans="1:18" x14ac:dyDescent="0.25">
      <c r="A601">
        <v>561348171</v>
      </c>
      <c r="B601" t="s">
        <v>107</v>
      </c>
      <c r="C601" t="s">
        <v>111</v>
      </c>
      <c r="D601">
        <v>1</v>
      </c>
      <c r="E601">
        <v>60</v>
      </c>
      <c r="F601">
        <v>131</v>
      </c>
      <c r="G601">
        <v>45118</v>
      </c>
      <c r="H601" t="s">
        <v>108</v>
      </c>
      <c r="I601" t="s">
        <v>2108</v>
      </c>
      <c r="J601" t="s">
        <v>110</v>
      </c>
      <c r="K601">
        <v>585.56999999999994</v>
      </c>
      <c r="L601" t="s">
        <v>2109</v>
      </c>
      <c r="M601" t="s">
        <v>108</v>
      </c>
      <c r="N601" t="s">
        <v>49</v>
      </c>
      <c r="O601" t="s">
        <v>225</v>
      </c>
      <c r="P601" t="str">
        <f>_xlfn.IFNA(VLOOKUP(C601,Statusy!A:B,2,0),"Do wyrzucenia")</f>
        <v>Greatstore</v>
      </c>
      <c r="Q601" t="str">
        <f t="shared" si="36"/>
        <v>Mall</v>
      </c>
      <c r="R601" t="str">
        <f t="shared" si="37"/>
        <v>Vida</v>
      </c>
    </row>
    <row r="602" spans="1:18" x14ac:dyDescent="0.25">
      <c r="A602">
        <v>561348169</v>
      </c>
      <c r="B602" t="s">
        <v>107</v>
      </c>
      <c r="C602" t="s">
        <v>118</v>
      </c>
      <c r="D602">
        <v>1</v>
      </c>
      <c r="E602">
        <v>679</v>
      </c>
      <c r="F602">
        <v>15145</v>
      </c>
      <c r="G602">
        <v>45118</v>
      </c>
      <c r="H602" t="s">
        <v>108</v>
      </c>
      <c r="I602" t="s">
        <v>2110</v>
      </c>
      <c r="J602" t="s">
        <v>109</v>
      </c>
      <c r="K602">
        <v>2836.1423220973784</v>
      </c>
      <c r="L602" t="s">
        <v>2111</v>
      </c>
      <c r="M602" t="s">
        <v>108</v>
      </c>
      <c r="N602" t="s">
        <v>22</v>
      </c>
      <c r="O602" t="s">
        <v>225</v>
      </c>
      <c r="P602" t="str">
        <f>_xlfn.IFNA(VLOOKUP(C602,Statusy!A:B,2,0),"Do wyrzucenia")</f>
        <v>Greatstore</v>
      </c>
      <c r="Q602" t="str">
        <f t="shared" si="36"/>
        <v>Mall</v>
      </c>
      <c r="R602" t="str">
        <f t="shared" si="37"/>
        <v>Vida</v>
      </c>
    </row>
    <row r="603" spans="1:18" x14ac:dyDescent="0.25">
      <c r="A603">
        <v>561347839</v>
      </c>
      <c r="B603" t="s">
        <v>107</v>
      </c>
      <c r="C603" t="s">
        <v>153</v>
      </c>
      <c r="D603">
        <v>1</v>
      </c>
      <c r="E603">
        <v>0</v>
      </c>
      <c r="F603">
        <v>772.65</v>
      </c>
      <c r="G603">
        <v>45118</v>
      </c>
      <c r="H603" t="s">
        <v>108</v>
      </c>
      <c r="I603" t="s">
        <v>894</v>
      </c>
      <c r="J603" t="s">
        <v>109</v>
      </c>
      <c r="K603">
        <v>144.69101123595507</v>
      </c>
      <c r="L603" t="s">
        <v>2112</v>
      </c>
      <c r="M603" t="s">
        <v>108</v>
      </c>
      <c r="N603" t="s">
        <v>22</v>
      </c>
      <c r="O603" t="s">
        <v>1102</v>
      </c>
      <c r="P603" t="str">
        <f>_xlfn.IFNA(VLOOKUP(C603,Statusy!A:B,2,0),"Do wyrzucenia")</f>
        <v>Alza</v>
      </c>
      <c r="Q603" t="str">
        <f t="shared" si="36"/>
        <v>Alza</v>
      </c>
      <c r="R603" t="str">
        <f t="shared" si="37"/>
        <v>Vida</v>
      </c>
    </row>
    <row r="604" spans="1:18" x14ac:dyDescent="0.25">
      <c r="A604">
        <v>561342276</v>
      </c>
      <c r="B604" t="s">
        <v>107</v>
      </c>
      <c r="C604" t="s">
        <v>114</v>
      </c>
      <c r="D604">
        <v>0</v>
      </c>
      <c r="E604">
        <v>28</v>
      </c>
      <c r="F604">
        <v>215</v>
      </c>
      <c r="G604">
        <v>45118</v>
      </c>
      <c r="H604" t="s">
        <v>108</v>
      </c>
      <c r="I604" t="s">
        <v>751</v>
      </c>
      <c r="J604" t="s">
        <v>110</v>
      </c>
      <c r="K604">
        <v>961.05</v>
      </c>
      <c r="L604" t="s">
        <v>2113</v>
      </c>
      <c r="M604" t="s">
        <v>108</v>
      </c>
      <c r="N604" t="s">
        <v>48</v>
      </c>
      <c r="O604" t="s">
        <v>225</v>
      </c>
      <c r="P604" t="str">
        <f>_xlfn.IFNA(VLOOKUP(C604,Statusy!A:B,2,0),"Do wyrzucenia")</f>
        <v>Greatstore</v>
      </c>
      <c r="Q604" t="str">
        <f t="shared" si="36"/>
        <v>Mall</v>
      </c>
      <c r="R604" t="str">
        <f t="shared" si="37"/>
        <v>Vida</v>
      </c>
    </row>
    <row r="605" spans="1:18" x14ac:dyDescent="0.25">
      <c r="A605">
        <v>561341536</v>
      </c>
      <c r="B605" t="s">
        <v>107</v>
      </c>
      <c r="C605" t="s">
        <v>195</v>
      </c>
      <c r="D605">
        <v>0</v>
      </c>
      <c r="E605">
        <v>27</v>
      </c>
      <c r="F605">
        <v>168</v>
      </c>
      <c r="G605">
        <v>45118</v>
      </c>
      <c r="H605" t="s">
        <v>108</v>
      </c>
      <c r="I605" t="s">
        <v>2114</v>
      </c>
      <c r="J605" t="s">
        <v>110</v>
      </c>
      <c r="K605">
        <v>750.95999999999992</v>
      </c>
      <c r="L605" t="s">
        <v>2115</v>
      </c>
      <c r="M605" t="s">
        <v>108</v>
      </c>
      <c r="N605" t="s">
        <v>49</v>
      </c>
      <c r="O605" t="s">
        <v>224</v>
      </c>
      <c r="P605" t="str">
        <f>_xlfn.IFNA(VLOOKUP(C605,Statusy!A:B,2,0),"Do wyrzucenia")</f>
        <v>Shumee</v>
      </c>
      <c r="Q605" t="str">
        <f t="shared" si="36"/>
        <v>Mall</v>
      </c>
      <c r="R605" t="str">
        <f t="shared" si="37"/>
        <v>Vida</v>
      </c>
    </row>
    <row r="606" spans="1:18" x14ac:dyDescent="0.25">
      <c r="A606">
        <v>561338178</v>
      </c>
      <c r="B606" t="s">
        <v>107</v>
      </c>
      <c r="C606" t="s">
        <v>114</v>
      </c>
      <c r="D606">
        <v>0</v>
      </c>
      <c r="E606">
        <v>13</v>
      </c>
      <c r="F606">
        <v>69</v>
      </c>
      <c r="G606">
        <v>45118</v>
      </c>
      <c r="H606" t="s">
        <v>108</v>
      </c>
      <c r="I606" t="s">
        <v>1215</v>
      </c>
      <c r="J606" t="s">
        <v>110</v>
      </c>
      <c r="K606">
        <v>308.43</v>
      </c>
      <c r="L606" t="s">
        <v>2116</v>
      </c>
      <c r="M606" t="s">
        <v>108</v>
      </c>
      <c r="N606" t="s">
        <v>49</v>
      </c>
      <c r="O606" t="s">
        <v>225</v>
      </c>
      <c r="P606" t="str">
        <f>_xlfn.IFNA(VLOOKUP(C606,Statusy!A:B,2,0),"Do wyrzucenia")</f>
        <v>Greatstore</v>
      </c>
      <c r="Q606" t="str">
        <f t="shared" si="36"/>
        <v>Mall</v>
      </c>
      <c r="R606" t="str">
        <f t="shared" si="37"/>
        <v>Vida</v>
      </c>
    </row>
    <row r="607" spans="1:18" x14ac:dyDescent="0.25">
      <c r="A607">
        <v>561338165</v>
      </c>
      <c r="B607" t="s">
        <v>107</v>
      </c>
      <c r="C607" t="s">
        <v>114</v>
      </c>
      <c r="D607">
        <v>0</v>
      </c>
      <c r="E607">
        <v>13</v>
      </c>
      <c r="F607">
        <v>69</v>
      </c>
      <c r="G607">
        <v>45118</v>
      </c>
      <c r="H607" t="s">
        <v>108</v>
      </c>
      <c r="I607" t="s">
        <v>1215</v>
      </c>
      <c r="J607" t="s">
        <v>110</v>
      </c>
      <c r="K607">
        <v>308.43</v>
      </c>
      <c r="L607" t="s">
        <v>2116</v>
      </c>
      <c r="M607" t="s">
        <v>108</v>
      </c>
      <c r="N607" t="s">
        <v>49</v>
      </c>
      <c r="O607" t="s">
        <v>225</v>
      </c>
      <c r="P607" t="str">
        <f>_xlfn.IFNA(VLOOKUP(C607,Statusy!A:B,2,0),"Do wyrzucenia")</f>
        <v>Greatstore</v>
      </c>
      <c r="Q607" t="str">
        <f t="shared" si="36"/>
        <v>Mall</v>
      </c>
      <c r="R607" t="str">
        <f t="shared" si="37"/>
        <v>Vida</v>
      </c>
    </row>
    <row r="608" spans="1:18" x14ac:dyDescent="0.25">
      <c r="A608">
        <v>561337984</v>
      </c>
      <c r="B608" t="s">
        <v>107</v>
      </c>
      <c r="C608" t="s">
        <v>114</v>
      </c>
      <c r="D608">
        <v>0</v>
      </c>
      <c r="E608">
        <v>28</v>
      </c>
      <c r="F608">
        <v>159</v>
      </c>
      <c r="G608">
        <v>45118</v>
      </c>
      <c r="H608" t="s">
        <v>108</v>
      </c>
      <c r="I608" t="s">
        <v>392</v>
      </c>
      <c r="J608" t="s">
        <v>110</v>
      </c>
      <c r="K608">
        <v>710.7299999999999</v>
      </c>
      <c r="L608" t="s">
        <v>2117</v>
      </c>
      <c r="M608" t="s">
        <v>108</v>
      </c>
      <c r="N608" t="s">
        <v>49</v>
      </c>
      <c r="O608" t="s">
        <v>225</v>
      </c>
      <c r="P608" t="str">
        <f>_xlfn.IFNA(VLOOKUP(C608,Statusy!A:B,2,0),"Do wyrzucenia")</f>
        <v>Greatstore</v>
      </c>
      <c r="Q608" t="str">
        <f t="shared" si="36"/>
        <v>Mall</v>
      </c>
      <c r="R608" t="str">
        <f t="shared" si="37"/>
        <v>Vida</v>
      </c>
    </row>
    <row r="609" spans="1:18" x14ac:dyDescent="0.25">
      <c r="A609">
        <v>561337624</v>
      </c>
      <c r="B609" t="s">
        <v>107</v>
      </c>
      <c r="C609" t="s">
        <v>114</v>
      </c>
      <c r="D609">
        <v>0</v>
      </c>
      <c r="E609">
        <v>229</v>
      </c>
      <c r="F609">
        <v>2559</v>
      </c>
      <c r="G609">
        <v>45118</v>
      </c>
      <c r="H609" t="s">
        <v>108</v>
      </c>
      <c r="I609" t="s">
        <v>425</v>
      </c>
      <c r="J609" t="s">
        <v>109</v>
      </c>
      <c r="K609">
        <v>479.21348314606746</v>
      </c>
      <c r="L609" t="s">
        <v>2118</v>
      </c>
      <c r="M609" t="s">
        <v>108</v>
      </c>
      <c r="N609" t="s">
        <v>22</v>
      </c>
      <c r="O609" t="s">
        <v>225</v>
      </c>
      <c r="P609" t="str">
        <f>_xlfn.IFNA(VLOOKUP(C609,Statusy!A:B,2,0),"Do wyrzucenia")</f>
        <v>Greatstore</v>
      </c>
      <c r="Q609" t="str">
        <f t="shared" si="36"/>
        <v>Mall</v>
      </c>
      <c r="R609" t="str">
        <f t="shared" si="37"/>
        <v>Vida</v>
      </c>
    </row>
    <row r="610" spans="1:18" x14ac:dyDescent="0.25">
      <c r="A610">
        <v>561337508</v>
      </c>
      <c r="B610" t="s">
        <v>107</v>
      </c>
      <c r="C610" t="s">
        <v>111</v>
      </c>
      <c r="D610">
        <v>1</v>
      </c>
      <c r="E610">
        <v>229</v>
      </c>
      <c r="F610">
        <v>1870</v>
      </c>
      <c r="G610">
        <v>45118</v>
      </c>
      <c r="H610" t="s">
        <v>108</v>
      </c>
      <c r="I610" t="s">
        <v>2119</v>
      </c>
      <c r="J610" t="s">
        <v>109</v>
      </c>
      <c r="K610">
        <v>350.18726591760304</v>
      </c>
      <c r="L610" t="s">
        <v>2120</v>
      </c>
      <c r="M610" t="s">
        <v>108</v>
      </c>
      <c r="N610" t="s">
        <v>22</v>
      </c>
      <c r="O610" t="s">
        <v>225</v>
      </c>
      <c r="P610" t="str">
        <f>_xlfn.IFNA(VLOOKUP(C610,Statusy!A:B,2,0),"Do wyrzucenia")</f>
        <v>Greatstore</v>
      </c>
      <c r="Q610" t="str">
        <f t="shared" si="36"/>
        <v>Mall</v>
      </c>
      <c r="R610" t="str">
        <f t="shared" si="37"/>
        <v>Vida</v>
      </c>
    </row>
    <row r="611" spans="1:18" x14ac:dyDescent="0.25">
      <c r="A611">
        <v>561337478</v>
      </c>
      <c r="B611" t="s">
        <v>107</v>
      </c>
      <c r="C611" t="s">
        <v>118</v>
      </c>
      <c r="D611">
        <v>1</v>
      </c>
      <c r="E611">
        <v>6</v>
      </c>
      <c r="F611">
        <v>25</v>
      </c>
      <c r="G611">
        <v>45118</v>
      </c>
      <c r="H611" t="s">
        <v>108</v>
      </c>
      <c r="I611" t="s">
        <v>2121</v>
      </c>
      <c r="J611" t="s">
        <v>110</v>
      </c>
      <c r="K611">
        <v>111.75</v>
      </c>
      <c r="L611" t="s">
        <v>2122</v>
      </c>
      <c r="M611" t="s">
        <v>108</v>
      </c>
      <c r="N611" t="s">
        <v>49</v>
      </c>
      <c r="O611" t="s">
        <v>225</v>
      </c>
      <c r="P611" t="str">
        <f>_xlfn.IFNA(VLOOKUP(C611,Statusy!A:B,2,0),"Do wyrzucenia")</f>
        <v>Greatstore</v>
      </c>
      <c r="Q611" t="str">
        <f t="shared" si="36"/>
        <v>Mall</v>
      </c>
      <c r="R611" t="str">
        <f t="shared" si="37"/>
        <v>Vida</v>
      </c>
    </row>
    <row r="612" spans="1:18" x14ac:dyDescent="0.25">
      <c r="A612">
        <v>561336651</v>
      </c>
      <c r="B612" t="s">
        <v>107</v>
      </c>
      <c r="C612" t="s">
        <v>153</v>
      </c>
      <c r="D612">
        <v>1</v>
      </c>
      <c r="E612">
        <v>0</v>
      </c>
      <c r="F612">
        <v>730.15</v>
      </c>
      <c r="G612">
        <v>45118</v>
      </c>
      <c r="H612" t="s">
        <v>108</v>
      </c>
      <c r="I612" t="s">
        <v>2123</v>
      </c>
      <c r="J612" t="s">
        <v>109</v>
      </c>
      <c r="K612">
        <v>136.73220973782773</v>
      </c>
      <c r="L612" t="s">
        <v>2124</v>
      </c>
      <c r="M612" t="s">
        <v>108</v>
      </c>
      <c r="N612" t="s">
        <v>22</v>
      </c>
      <c r="O612" t="s">
        <v>1102</v>
      </c>
      <c r="P612" t="str">
        <f>_xlfn.IFNA(VLOOKUP(C612,Statusy!A:B,2,0),"Do wyrzucenia")</f>
        <v>Alza</v>
      </c>
      <c r="Q612" t="str">
        <f t="shared" si="36"/>
        <v>Alza</v>
      </c>
      <c r="R612" t="str">
        <f t="shared" si="37"/>
        <v>Vida</v>
      </c>
    </row>
    <row r="613" spans="1:18" x14ac:dyDescent="0.25">
      <c r="A613">
        <v>561336648</v>
      </c>
      <c r="B613" t="s">
        <v>107</v>
      </c>
      <c r="C613" t="s">
        <v>153</v>
      </c>
      <c r="D613">
        <v>1</v>
      </c>
      <c r="E613">
        <v>0</v>
      </c>
      <c r="F613">
        <v>2549.16</v>
      </c>
      <c r="G613">
        <v>45118</v>
      </c>
      <c r="H613" t="s">
        <v>108</v>
      </c>
      <c r="I613" t="s">
        <v>321</v>
      </c>
      <c r="J613" t="s">
        <v>109</v>
      </c>
      <c r="K613">
        <v>477.37078651685391</v>
      </c>
      <c r="L613" t="s">
        <v>2125</v>
      </c>
      <c r="M613" t="s">
        <v>108</v>
      </c>
      <c r="N613" t="s">
        <v>22</v>
      </c>
      <c r="O613" t="s">
        <v>1102</v>
      </c>
      <c r="P613" t="str">
        <f>_xlfn.IFNA(VLOOKUP(C613,Statusy!A:B,2,0),"Do wyrzucenia")</f>
        <v>Alza</v>
      </c>
      <c r="Q613" t="str">
        <f t="shared" si="36"/>
        <v>Alza</v>
      </c>
      <c r="R613" t="str">
        <f t="shared" si="37"/>
        <v>Vida</v>
      </c>
    </row>
    <row r="614" spans="1:18" x14ac:dyDescent="0.25">
      <c r="A614">
        <v>561336647</v>
      </c>
      <c r="B614" t="s">
        <v>107</v>
      </c>
      <c r="C614" t="s">
        <v>153</v>
      </c>
      <c r="D614">
        <v>1</v>
      </c>
      <c r="E614">
        <v>0</v>
      </c>
      <c r="F614">
        <v>2557.65</v>
      </c>
      <c r="G614">
        <v>45118</v>
      </c>
      <c r="H614" t="s">
        <v>108</v>
      </c>
      <c r="I614" t="s">
        <v>2126</v>
      </c>
      <c r="J614" t="s">
        <v>109</v>
      </c>
      <c r="K614">
        <v>478.9606741573034</v>
      </c>
      <c r="L614" t="s">
        <v>2127</v>
      </c>
      <c r="M614" t="s">
        <v>108</v>
      </c>
      <c r="N614" t="s">
        <v>22</v>
      </c>
      <c r="O614" t="s">
        <v>1102</v>
      </c>
      <c r="P614" t="str">
        <f>_xlfn.IFNA(VLOOKUP(C614,Statusy!A:B,2,0),"Do wyrzucenia")</f>
        <v>Alza</v>
      </c>
      <c r="Q614" t="str">
        <f t="shared" si="36"/>
        <v>Alza</v>
      </c>
      <c r="R614" t="str">
        <f t="shared" si="37"/>
        <v>Vida</v>
      </c>
    </row>
    <row r="615" spans="1:18" x14ac:dyDescent="0.25">
      <c r="A615">
        <v>561336642</v>
      </c>
      <c r="B615" t="s">
        <v>107</v>
      </c>
      <c r="C615" t="s">
        <v>153</v>
      </c>
      <c r="D615">
        <v>1</v>
      </c>
      <c r="E615">
        <v>0</v>
      </c>
      <c r="F615">
        <v>755.65</v>
      </c>
      <c r="G615">
        <v>45118</v>
      </c>
      <c r="H615" t="s">
        <v>108</v>
      </c>
      <c r="I615" t="s">
        <v>2128</v>
      </c>
      <c r="J615" t="s">
        <v>109</v>
      </c>
      <c r="K615">
        <v>141.50749063670412</v>
      </c>
      <c r="L615" t="s">
        <v>2129</v>
      </c>
      <c r="M615" t="s">
        <v>108</v>
      </c>
      <c r="N615" t="s">
        <v>48</v>
      </c>
      <c r="O615" t="s">
        <v>1102</v>
      </c>
      <c r="P615" t="str">
        <f>_xlfn.IFNA(VLOOKUP(C615,Statusy!A:B,2,0),"Do wyrzucenia")</f>
        <v>Alza</v>
      </c>
      <c r="Q615" t="str">
        <f t="shared" si="36"/>
        <v>Alza</v>
      </c>
      <c r="R615" t="str">
        <f t="shared" si="37"/>
        <v>Vida</v>
      </c>
    </row>
    <row r="616" spans="1:18" x14ac:dyDescent="0.25">
      <c r="A616">
        <v>561336634</v>
      </c>
      <c r="B616" t="s">
        <v>107</v>
      </c>
      <c r="C616" t="s">
        <v>153</v>
      </c>
      <c r="D616">
        <v>1</v>
      </c>
      <c r="E616">
        <v>0</v>
      </c>
      <c r="F616">
        <v>523.6</v>
      </c>
      <c r="G616">
        <v>45118</v>
      </c>
      <c r="H616" t="s">
        <v>108</v>
      </c>
      <c r="I616" t="s">
        <v>1214</v>
      </c>
      <c r="J616" t="s">
        <v>109</v>
      </c>
      <c r="K616">
        <v>98.05243445692885</v>
      </c>
      <c r="L616" t="s">
        <v>2130</v>
      </c>
      <c r="M616" t="s">
        <v>108</v>
      </c>
      <c r="N616" t="s">
        <v>22</v>
      </c>
      <c r="O616" t="s">
        <v>1102</v>
      </c>
      <c r="P616" t="str">
        <f>_xlfn.IFNA(VLOOKUP(C616,Statusy!A:B,2,0),"Do wyrzucenia")</f>
        <v>Alza</v>
      </c>
      <c r="Q616" t="str">
        <f t="shared" si="36"/>
        <v>Alza</v>
      </c>
      <c r="R616" t="str">
        <f t="shared" si="37"/>
        <v>Kinghoff</v>
      </c>
    </row>
    <row r="617" spans="1:18" x14ac:dyDescent="0.25">
      <c r="A617">
        <v>561336632</v>
      </c>
      <c r="B617" t="s">
        <v>107</v>
      </c>
      <c r="C617" t="s">
        <v>120</v>
      </c>
      <c r="D617">
        <v>1</v>
      </c>
      <c r="E617">
        <v>9</v>
      </c>
      <c r="F617">
        <v>38</v>
      </c>
      <c r="G617">
        <v>45118</v>
      </c>
      <c r="H617" t="s">
        <v>108</v>
      </c>
      <c r="I617" t="s">
        <v>2131</v>
      </c>
      <c r="J617" t="s">
        <v>110</v>
      </c>
      <c r="K617">
        <v>169.85999999999999</v>
      </c>
      <c r="L617" t="s">
        <v>2132</v>
      </c>
      <c r="M617" t="s">
        <v>108</v>
      </c>
      <c r="N617" t="s">
        <v>49</v>
      </c>
      <c r="O617" t="s">
        <v>224</v>
      </c>
      <c r="P617" t="str">
        <f>_xlfn.IFNA(VLOOKUP(C617,Statusy!A:B,2,0),"Do wyrzucenia")</f>
        <v>Shumee</v>
      </c>
      <c r="Q617" t="str">
        <f t="shared" si="36"/>
        <v>Mall</v>
      </c>
      <c r="R617" t="str">
        <f t="shared" si="37"/>
        <v>Vida</v>
      </c>
    </row>
    <row r="618" spans="1:18" x14ac:dyDescent="0.25">
      <c r="A618">
        <v>561336627</v>
      </c>
      <c r="B618" t="s">
        <v>107</v>
      </c>
      <c r="C618" t="s">
        <v>113</v>
      </c>
      <c r="D618">
        <v>1</v>
      </c>
      <c r="E618">
        <v>35</v>
      </c>
      <c r="F618">
        <v>69</v>
      </c>
      <c r="G618">
        <v>45118</v>
      </c>
      <c r="H618" t="s">
        <v>108</v>
      </c>
      <c r="I618" t="s">
        <v>692</v>
      </c>
      <c r="J618" t="s">
        <v>110</v>
      </c>
      <c r="K618">
        <v>308.43</v>
      </c>
      <c r="L618" t="s">
        <v>2133</v>
      </c>
      <c r="M618" t="s">
        <v>108</v>
      </c>
      <c r="N618" t="s">
        <v>48</v>
      </c>
      <c r="O618" t="s">
        <v>224</v>
      </c>
      <c r="P618" t="str">
        <f>_xlfn.IFNA(VLOOKUP(C618,Statusy!A:B,2,0),"Do wyrzucenia")</f>
        <v>Shumee</v>
      </c>
      <c r="Q618" t="str">
        <f t="shared" si="36"/>
        <v>Mall</v>
      </c>
      <c r="R618" t="str">
        <f t="shared" si="37"/>
        <v>Vida</v>
      </c>
    </row>
    <row r="619" spans="1:18" x14ac:dyDescent="0.25">
      <c r="A619">
        <v>561310164</v>
      </c>
      <c r="B619" t="s">
        <v>107</v>
      </c>
      <c r="C619" t="s">
        <v>118</v>
      </c>
      <c r="D619">
        <v>1</v>
      </c>
      <c r="E619">
        <v>229</v>
      </c>
      <c r="F619">
        <v>2638</v>
      </c>
      <c r="G619">
        <v>45117</v>
      </c>
      <c r="H619" t="s">
        <v>108</v>
      </c>
      <c r="I619" t="s">
        <v>897</v>
      </c>
      <c r="J619" t="s">
        <v>109</v>
      </c>
      <c r="K619">
        <v>494.00749063670418</v>
      </c>
      <c r="L619" t="s">
        <v>998</v>
      </c>
      <c r="M619" t="s">
        <v>108</v>
      </c>
      <c r="N619" t="s">
        <v>22</v>
      </c>
      <c r="O619" t="s">
        <v>225</v>
      </c>
      <c r="P619" t="str">
        <f>_xlfn.IFNA(VLOOKUP(C619,Statusy!A:B,2,0),"Do wyrzucenia")</f>
        <v>Greatstore</v>
      </c>
      <c r="Q619" t="str">
        <f t="shared" si="36"/>
        <v>Mall</v>
      </c>
      <c r="R619" t="str">
        <f t="shared" si="37"/>
        <v>Vida</v>
      </c>
    </row>
    <row r="620" spans="1:18" x14ac:dyDescent="0.25">
      <c r="A620">
        <v>561310147</v>
      </c>
      <c r="B620" t="s">
        <v>107</v>
      </c>
      <c r="C620" t="s">
        <v>118</v>
      </c>
      <c r="D620">
        <v>1</v>
      </c>
      <c r="E620">
        <v>28</v>
      </c>
      <c r="F620">
        <v>187</v>
      </c>
      <c r="G620">
        <v>45117</v>
      </c>
      <c r="H620" t="s">
        <v>108</v>
      </c>
      <c r="I620" t="s">
        <v>2134</v>
      </c>
      <c r="J620" t="s">
        <v>110</v>
      </c>
      <c r="K620">
        <v>835.89</v>
      </c>
      <c r="L620" t="s">
        <v>2135</v>
      </c>
      <c r="M620" t="s">
        <v>108</v>
      </c>
      <c r="N620" t="s">
        <v>49</v>
      </c>
      <c r="O620" t="s">
        <v>225</v>
      </c>
      <c r="P620" t="str">
        <f>_xlfn.IFNA(VLOOKUP(C620,Statusy!A:B,2,0),"Do wyrzucenia")</f>
        <v>Greatstore</v>
      </c>
      <c r="Q620" t="str">
        <f t="shared" si="36"/>
        <v>Mall</v>
      </c>
      <c r="R620" t="str">
        <f t="shared" si="37"/>
        <v>Vida</v>
      </c>
    </row>
    <row r="621" spans="1:18" x14ac:dyDescent="0.25">
      <c r="A621">
        <v>561307678</v>
      </c>
      <c r="B621" t="s">
        <v>107</v>
      </c>
      <c r="C621" t="s">
        <v>113</v>
      </c>
      <c r="D621">
        <v>1</v>
      </c>
      <c r="E621">
        <v>0</v>
      </c>
      <c r="F621">
        <v>487</v>
      </c>
      <c r="G621">
        <v>45117</v>
      </c>
      <c r="H621" t="s">
        <v>108</v>
      </c>
      <c r="I621" t="s">
        <v>2136</v>
      </c>
      <c r="J621" t="s">
        <v>109</v>
      </c>
      <c r="K621">
        <v>91.198501872659179</v>
      </c>
      <c r="L621" t="s">
        <v>2137</v>
      </c>
      <c r="M621" t="s">
        <v>108</v>
      </c>
      <c r="N621" t="s">
        <v>22</v>
      </c>
      <c r="O621" t="s">
        <v>224</v>
      </c>
      <c r="P621" t="str">
        <f>_xlfn.IFNA(VLOOKUP(C621,Statusy!A:B,2,0),"Do wyrzucenia")</f>
        <v>Shumee</v>
      </c>
      <c r="Q621" t="str">
        <f t="shared" si="36"/>
        <v>Mall</v>
      </c>
      <c r="R621" t="str">
        <f t="shared" si="37"/>
        <v>Kokiska</v>
      </c>
    </row>
    <row r="622" spans="1:18" x14ac:dyDescent="0.25">
      <c r="A622">
        <v>561307663</v>
      </c>
      <c r="B622" t="s">
        <v>107</v>
      </c>
      <c r="C622" t="s">
        <v>153</v>
      </c>
      <c r="D622">
        <v>1</v>
      </c>
      <c r="E622">
        <v>0</v>
      </c>
      <c r="F622">
        <v>483.65</v>
      </c>
      <c r="G622">
        <v>45117</v>
      </c>
      <c r="H622" t="s">
        <v>108</v>
      </c>
      <c r="I622" t="s">
        <v>411</v>
      </c>
      <c r="J622" t="s">
        <v>109</v>
      </c>
      <c r="K622">
        <v>90.571161048689135</v>
      </c>
      <c r="L622" t="s">
        <v>2138</v>
      </c>
      <c r="M622" t="s">
        <v>108</v>
      </c>
      <c r="N622" t="s">
        <v>22</v>
      </c>
      <c r="O622" t="s">
        <v>1102</v>
      </c>
      <c r="P622" t="str">
        <f>_xlfn.IFNA(VLOOKUP(C622,Statusy!A:B,2,0),"Do wyrzucenia")</f>
        <v>Alza</v>
      </c>
      <c r="Q622" t="str">
        <f t="shared" si="36"/>
        <v>Alza</v>
      </c>
      <c r="R622" t="str">
        <f t="shared" si="37"/>
        <v>Vida</v>
      </c>
    </row>
    <row r="623" spans="1:18" x14ac:dyDescent="0.25">
      <c r="A623">
        <v>561297895</v>
      </c>
      <c r="B623" t="s">
        <v>107</v>
      </c>
      <c r="C623" t="s">
        <v>111</v>
      </c>
      <c r="D623">
        <v>1</v>
      </c>
      <c r="E623">
        <v>59</v>
      </c>
      <c r="F623">
        <v>570</v>
      </c>
      <c r="G623">
        <v>45117</v>
      </c>
      <c r="H623" t="s">
        <v>108</v>
      </c>
      <c r="I623" t="s">
        <v>256</v>
      </c>
      <c r="J623" t="s">
        <v>109</v>
      </c>
      <c r="K623">
        <v>106.74157303370788</v>
      </c>
      <c r="L623" t="s">
        <v>2139</v>
      </c>
      <c r="M623" t="s">
        <v>108</v>
      </c>
      <c r="N623" t="s">
        <v>106</v>
      </c>
      <c r="O623" t="s">
        <v>225</v>
      </c>
      <c r="P623" t="str">
        <f>_xlfn.IFNA(VLOOKUP(C623,Statusy!A:B,2,0),"Do wyrzucenia")</f>
        <v>Greatstore</v>
      </c>
      <c r="Q623" t="str">
        <f t="shared" si="36"/>
        <v>Mall</v>
      </c>
      <c r="R623" t="str">
        <f t="shared" si="37"/>
        <v>Kinghoff</v>
      </c>
    </row>
    <row r="624" spans="1:18" x14ac:dyDescent="0.25">
      <c r="A624">
        <v>561297875</v>
      </c>
      <c r="B624" t="s">
        <v>107</v>
      </c>
      <c r="C624" t="s">
        <v>111</v>
      </c>
      <c r="D624">
        <v>1</v>
      </c>
      <c r="E624">
        <v>469</v>
      </c>
      <c r="F624">
        <v>6602</v>
      </c>
      <c r="G624">
        <v>45117</v>
      </c>
      <c r="H624" t="s">
        <v>108</v>
      </c>
      <c r="I624" t="s">
        <v>2140</v>
      </c>
      <c r="J624" t="s">
        <v>109</v>
      </c>
      <c r="K624">
        <v>1236.3295880149813</v>
      </c>
      <c r="L624" t="s">
        <v>2141</v>
      </c>
      <c r="M624" t="s">
        <v>108</v>
      </c>
      <c r="N624" t="s">
        <v>22</v>
      </c>
      <c r="O624" t="s">
        <v>225</v>
      </c>
      <c r="P624" t="str">
        <f>_xlfn.IFNA(VLOOKUP(C624,Statusy!A:B,2,0),"Do wyrzucenia")</f>
        <v>Greatstore</v>
      </c>
      <c r="Q624" t="str">
        <f t="shared" si="36"/>
        <v>Mall</v>
      </c>
      <c r="R624" t="str">
        <f t="shared" si="37"/>
        <v>Vida</v>
      </c>
    </row>
    <row r="625" spans="1:18" x14ac:dyDescent="0.25">
      <c r="A625">
        <v>561294549</v>
      </c>
      <c r="B625" t="s">
        <v>107</v>
      </c>
      <c r="C625" t="s">
        <v>153</v>
      </c>
      <c r="D625">
        <v>1</v>
      </c>
      <c r="E625">
        <v>0</v>
      </c>
      <c r="F625">
        <v>3994.15</v>
      </c>
      <c r="G625">
        <v>45117</v>
      </c>
      <c r="H625" t="s">
        <v>108</v>
      </c>
      <c r="I625" t="s">
        <v>2142</v>
      </c>
      <c r="J625" t="s">
        <v>109</v>
      </c>
      <c r="K625">
        <v>747.96816479400752</v>
      </c>
      <c r="L625" t="s">
        <v>2143</v>
      </c>
      <c r="M625" t="s">
        <v>108</v>
      </c>
      <c r="N625" t="s">
        <v>48</v>
      </c>
      <c r="O625" t="s">
        <v>1102</v>
      </c>
      <c r="P625" t="str">
        <f>_xlfn.IFNA(VLOOKUP(C625,Statusy!A:B,2,0),"Do wyrzucenia")</f>
        <v>Alza</v>
      </c>
      <c r="Q625" t="str">
        <f t="shared" si="36"/>
        <v>Alza</v>
      </c>
      <c r="R625" t="str">
        <f t="shared" si="37"/>
        <v>Vida</v>
      </c>
    </row>
    <row r="626" spans="1:18" x14ac:dyDescent="0.25">
      <c r="A626">
        <v>561294542</v>
      </c>
      <c r="B626" t="s">
        <v>107</v>
      </c>
      <c r="C626" t="s">
        <v>153</v>
      </c>
      <c r="D626">
        <v>1</v>
      </c>
      <c r="E626">
        <v>0</v>
      </c>
      <c r="F626">
        <v>900.16</v>
      </c>
      <c r="G626">
        <v>45117</v>
      </c>
      <c r="H626" t="s">
        <v>108</v>
      </c>
      <c r="I626" t="s">
        <v>292</v>
      </c>
      <c r="J626" t="s">
        <v>109</v>
      </c>
      <c r="K626">
        <v>168.5692883895131</v>
      </c>
      <c r="L626" t="s">
        <v>2144</v>
      </c>
      <c r="M626" t="s">
        <v>108</v>
      </c>
      <c r="N626" t="s">
        <v>22</v>
      </c>
      <c r="O626" t="s">
        <v>1102</v>
      </c>
      <c r="P626" t="str">
        <f>_xlfn.IFNA(VLOOKUP(C626,Statusy!A:B,2,0),"Do wyrzucenia")</f>
        <v>Alza</v>
      </c>
      <c r="Q626" t="str">
        <f t="shared" si="36"/>
        <v>Alza</v>
      </c>
      <c r="R626" t="str">
        <f t="shared" si="37"/>
        <v>Vida</v>
      </c>
    </row>
    <row r="627" spans="1:18" x14ac:dyDescent="0.25">
      <c r="A627">
        <v>561294487</v>
      </c>
      <c r="B627" t="s">
        <v>107</v>
      </c>
      <c r="C627" t="s">
        <v>153</v>
      </c>
      <c r="D627">
        <v>1</v>
      </c>
      <c r="E627">
        <v>0</v>
      </c>
      <c r="F627">
        <v>976.65</v>
      </c>
      <c r="G627">
        <v>45117</v>
      </c>
      <c r="H627" t="s">
        <v>108</v>
      </c>
      <c r="I627" t="s">
        <v>575</v>
      </c>
      <c r="J627" t="s">
        <v>109</v>
      </c>
      <c r="K627">
        <v>182.8932584269663</v>
      </c>
      <c r="L627" t="s">
        <v>2145</v>
      </c>
      <c r="M627" t="s">
        <v>108</v>
      </c>
      <c r="N627" t="s">
        <v>22</v>
      </c>
      <c r="O627" t="s">
        <v>1102</v>
      </c>
      <c r="P627" t="str">
        <f>_xlfn.IFNA(VLOOKUP(C627,Statusy!A:B,2,0),"Do wyrzucenia")</f>
        <v>Alza</v>
      </c>
      <c r="Q627" t="str">
        <f t="shared" si="36"/>
        <v>Alza</v>
      </c>
      <c r="R627" t="str">
        <f t="shared" si="37"/>
        <v>Vida</v>
      </c>
    </row>
    <row r="628" spans="1:18" x14ac:dyDescent="0.25">
      <c r="A628">
        <v>561294392</v>
      </c>
      <c r="B628" t="s">
        <v>107</v>
      </c>
      <c r="C628" t="s">
        <v>153</v>
      </c>
      <c r="D628">
        <v>1</v>
      </c>
      <c r="E628">
        <v>0</v>
      </c>
      <c r="F628">
        <v>3270.79</v>
      </c>
      <c r="G628">
        <v>45117</v>
      </c>
      <c r="H628" t="s">
        <v>108</v>
      </c>
      <c r="I628" t="s">
        <v>2146</v>
      </c>
      <c r="J628" t="s">
        <v>109</v>
      </c>
      <c r="K628">
        <v>612.50749063670412</v>
      </c>
      <c r="L628" t="s">
        <v>2147</v>
      </c>
      <c r="M628" t="s">
        <v>108</v>
      </c>
      <c r="N628" t="s">
        <v>48</v>
      </c>
      <c r="O628" t="s">
        <v>1102</v>
      </c>
      <c r="P628" t="str">
        <f>_xlfn.IFNA(VLOOKUP(C628,Statusy!A:B,2,0),"Do wyrzucenia")</f>
        <v>Alza</v>
      </c>
      <c r="Q628" t="str">
        <f t="shared" si="36"/>
        <v>Alza</v>
      </c>
      <c r="R628" t="str">
        <f t="shared" si="37"/>
        <v>Vida</v>
      </c>
    </row>
    <row r="629" spans="1:18" x14ac:dyDescent="0.25">
      <c r="A629">
        <v>561294334</v>
      </c>
      <c r="B629" t="s">
        <v>107</v>
      </c>
      <c r="C629" t="s">
        <v>153</v>
      </c>
      <c r="D629">
        <v>1</v>
      </c>
      <c r="E629">
        <v>0</v>
      </c>
      <c r="F629">
        <v>8023.15</v>
      </c>
      <c r="G629">
        <v>45117</v>
      </c>
      <c r="H629" t="s">
        <v>108</v>
      </c>
      <c r="I629" t="s">
        <v>2148</v>
      </c>
      <c r="J629" t="s">
        <v>109</v>
      </c>
      <c r="K629">
        <v>1502.4625468164795</v>
      </c>
      <c r="L629" t="s">
        <v>2149</v>
      </c>
      <c r="M629" t="s">
        <v>108</v>
      </c>
      <c r="N629" t="s">
        <v>22</v>
      </c>
      <c r="O629" t="s">
        <v>1102</v>
      </c>
      <c r="P629" t="str">
        <f>_xlfn.IFNA(VLOOKUP(C629,Statusy!A:B,2,0),"Do wyrzucenia")</f>
        <v>Alza</v>
      </c>
      <c r="Q629" t="str">
        <f t="shared" si="36"/>
        <v>Alza</v>
      </c>
      <c r="R629" t="str">
        <f t="shared" si="37"/>
        <v>beliani</v>
      </c>
    </row>
    <row r="630" spans="1:18" x14ac:dyDescent="0.25">
      <c r="A630">
        <v>561281187</v>
      </c>
      <c r="B630" t="s">
        <v>107</v>
      </c>
      <c r="C630" t="s">
        <v>118</v>
      </c>
      <c r="D630">
        <v>1</v>
      </c>
      <c r="E630">
        <v>24</v>
      </c>
      <c r="F630">
        <v>153</v>
      </c>
      <c r="G630">
        <v>45117</v>
      </c>
      <c r="H630" t="s">
        <v>108</v>
      </c>
      <c r="I630" t="s">
        <v>1081</v>
      </c>
      <c r="J630" t="s">
        <v>110</v>
      </c>
      <c r="K630">
        <v>683.91</v>
      </c>
      <c r="L630" t="s">
        <v>1082</v>
      </c>
      <c r="M630" t="s">
        <v>108</v>
      </c>
      <c r="N630" t="s">
        <v>48</v>
      </c>
      <c r="O630" t="s">
        <v>225</v>
      </c>
      <c r="P630" t="str">
        <f>_xlfn.IFNA(VLOOKUP(C630,Statusy!A:B,2,0),"Do wyrzucenia")</f>
        <v>Greatstore</v>
      </c>
      <c r="Q630" t="str">
        <f t="shared" ref="Q630:Q654" si="38">IF(P630="alza","Alza",IF(P630="Extra","Extrastore","Mall"))</f>
        <v>Mall</v>
      </c>
      <c r="R630" t="str">
        <f t="shared" ref="R630:R654" si="39">IF(AND(LEN(I630)&lt;=7,ISERROR(FIND("_",I630))),"Vida",IFERROR(LEFT(I630,FIND("_",I630)-1),"Kinghoff"))</f>
        <v>Vida</v>
      </c>
    </row>
    <row r="631" spans="1:18" x14ac:dyDescent="0.25">
      <c r="A631">
        <v>561281184</v>
      </c>
      <c r="B631" t="s">
        <v>107</v>
      </c>
      <c r="C631" t="s">
        <v>111</v>
      </c>
      <c r="D631">
        <v>1</v>
      </c>
      <c r="E631">
        <v>2.4</v>
      </c>
      <c r="F631">
        <v>60.4</v>
      </c>
      <c r="G631">
        <v>45117</v>
      </c>
      <c r="H631" t="s">
        <v>108</v>
      </c>
      <c r="I631" t="s">
        <v>142</v>
      </c>
      <c r="J631" t="s">
        <v>110</v>
      </c>
      <c r="K631">
        <v>269.988</v>
      </c>
      <c r="L631" t="s">
        <v>611</v>
      </c>
      <c r="M631" t="s">
        <v>108</v>
      </c>
      <c r="N631" t="s">
        <v>106</v>
      </c>
      <c r="O631" t="s">
        <v>225</v>
      </c>
      <c r="P631" t="str">
        <f>_xlfn.IFNA(VLOOKUP(C631,Statusy!A:B,2,0),"Do wyrzucenia")</f>
        <v>Greatstore</v>
      </c>
      <c r="Q631" t="str">
        <f t="shared" si="38"/>
        <v>Mall</v>
      </c>
      <c r="R631" t="str">
        <f t="shared" si="39"/>
        <v>aw</v>
      </c>
    </row>
    <row r="632" spans="1:18" x14ac:dyDescent="0.25">
      <c r="A632">
        <v>561281177</v>
      </c>
      <c r="B632" t="s">
        <v>107</v>
      </c>
      <c r="C632" t="s">
        <v>111</v>
      </c>
      <c r="D632">
        <v>1</v>
      </c>
      <c r="E632">
        <v>118</v>
      </c>
      <c r="F632">
        <v>1212</v>
      </c>
      <c r="G632">
        <v>45117</v>
      </c>
      <c r="H632" t="s">
        <v>108</v>
      </c>
      <c r="I632" t="s">
        <v>2150</v>
      </c>
      <c r="J632" t="s">
        <v>109</v>
      </c>
      <c r="K632">
        <v>226.96629213483146</v>
      </c>
      <c r="L632" t="s">
        <v>2151</v>
      </c>
      <c r="M632" t="s">
        <v>108</v>
      </c>
      <c r="N632" t="s">
        <v>106</v>
      </c>
      <c r="O632" t="s">
        <v>225</v>
      </c>
      <c r="P632" t="str">
        <f>_xlfn.IFNA(VLOOKUP(C632,Statusy!A:B,2,0),"Do wyrzucenia")</f>
        <v>Greatstore</v>
      </c>
      <c r="Q632" t="str">
        <f t="shared" si="38"/>
        <v>Mall</v>
      </c>
      <c r="R632" t="str">
        <f t="shared" si="39"/>
        <v>Kinghoff</v>
      </c>
    </row>
    <row r="633" spans="1:18" x14ac:dyDescent="0.25">
      <c r="A633">
        <v>561281176</v>
      </c>
      <c r="B633" t="s">
        <v>107</v>
      </c>
      <c r="C633" t="s">
        <v>118</v>
      </c>
      <c r="D633">
        <v>1</v>
      </c>
      <c r="E633">
        <v>3.2</v>
      </c>
      <c r="F633">
        <v>19.2</v>
      </c>
      <c r="G633">
        <v>45117</v>
      </c>
      <c r="H633" t="s">
        <v>108</v>
      </c>
      <c r="I633" t="s">
        <v>1952</v>
      </c>
      <c r="J633" t="s">
        <v>110</v>
      </c>
      <c r="K633">
        <v>85.823999999999998</v>
      </c>
      <c r="L633" t="s">
        <v>1953</v>
      </c>
      <c r="M633" t="s">
        <v>108</v>
      </c>
      <c r="N633" t="s">
        <v>106</v>
      </c>
      <c r="O633" t="s">
        <v>225</v>
      </c>
      <c r="P633" t="str">
        <f>_xlfn.IFNA(VLOOKUP(C633,Statusy!A:B,2,0),"Do wyrzucenia")</f>
        <v>Greatstore</v>
      </c>
      <c r="Q633" t="str">
        <f t="shared" si="38"/>
        <v>Mall</v>
      </c>
      <c r="R633" t="str">
        <f t="shared" si="39"/>
        <v>ikonka</v>
      </c>
    </row>
    <row r="634" spans="1:18" x14ac:dyDescent="0.25">
      <c r="A634">
        <v>561277810</v>
      </c>
      <c r="B634" t="s">
        <v>107</v>
      </c>
      <c r="C634" t="s">
        <v>120</v>
      </c>
      <c r="D634">
        <v>1</v>
      </c>
      <c r="E634">
        <v>39</v>
      </c>
      <c r="F634">
        <v>830</v>
      </c>
      <c r="G634">
        <v>45117</v>
      </c>
      <c r="H634" t="s">
        <v>108</v>
      </c>
      <c r="I634" t="s">
        <v>2152</v>
      </c>
      <c r="J634" t="s">
        <v>109</v>
      </c>
      <c r="K634">
        <v>155.4307116104869</v>
      </c>
      <c r="L634" t="s">
        <v>2153</v>
      </c>
      <c r="M634" t="s">
        <v>108</v>
      </c>
      <c r="N634" t="s">
        <v>106</v>
      </c>
      <c r="O634" t="s">
        <v>224</v>
      </c>
      <c r="P634" t="str">
        <f>_xlfn.IFNA(VLOOKUP(C634,Statusy!A:B,2,0),"Do wyrzucenia")</f>
        <v>Shumee</v>
      </c>
      <c r="Q634" t="str">
        <f t="shared" si="38"/>
        <v>Mall</v>
      </c>
      <c r="R634" t="str">
        <f t="shared" si="39"/>
        <v>Kinghoff</v>
      </c>
    </row>
    <row r="635" spans="1:18" x14ac:dyDescent="0.25">
      <c r="A635">
        <v>561277801</v>
      </c>
      <c r="B635" t="s">
        <v>107</v>
      </c>
      <c r="C635" t="s">
        <v>120</v>
      </c>
      <c r="D635">
        <v>1</v>
      </c>
      <c r="E635">
        <v>19</v>
      </c>
      <c r="F635">
        <v>74</v>
      </c>
      <c r="G635">
        <v>45117</v>
      </c>
      <c r="H635" t="s">
        <v>108</v>
      </c>
      <c r="I635" t="s">
        <v>326</v>
      </c>
      <c r="J635" t="s">
        <v>110</v>
      </c>
      <c r="K635">
        <v>330.78</v>
      </c>
      <c r="L635" t="s">
        <v>2154</v>
      </c>
      <c r="M635" t="s">
        <v>108</v>
      </c>
      <c r="N635" t="s">
        <v>48</v>
      </c>
      <c r="O635" t="s">
        <v>224</v>
      </c>
      <c r="P635" t="str">
        <f>_xlfn.IFNA(VLOOKUP(C635,Statusy!A:B,2,0),"Do wyrzucenia")</f>
        <v>Shumee</v>
      </c>
      <c r="Q635" t="str">
        <f t="shared" si="38"/>
        <v>Mall</v>
      </c>
      <c r="R635" t="str">
        <f t="shared" si="39"/>
        <v>Vida</v>
      </c>
    </row>
    <row r="636" spans="1:18" x14ac:dyDescent="0.25">
      <c r="A636">
        <v>561277735</v>
      </c>
      <c r="B636" t="s">
        <v>107</v>
      </c>
      <c r="C636" t="s">
        <v>153</v>
      </c>
      <c r="D636">
        <v>1</v>
      </c>
      <c r="E636">
        <v>0</v>
      </c>
      <c r="F636">
        <v>2056.15</v>
      </c>
      <c r="G636">
        <v>45117</v>
      </c>
      <c r="H636" t="s">
        <v>108</v>
      </c>
      <c r="I636" t="s">
        <v>450</v>
      </c>
      <c r="J636" t="s">
        <v>109</v>
      </c>
      <c r="K636">
        <v>385.04681647940077</v>
      </c>
      <c r="L636" t="s">
        <v>2155</v>
      </c>
      <c r="M636" t="s">
        <v>108</v>
      </c>
      <c r="N636" t="s">
        <v>22</v>
      </c>
      <c r="O636" t="s">
        <v>1102</v>
      </c>
      <c r="P636" t="str">
        <f>_xlfn.IFNA(VLOOKUP(C636,Statusy!A:B,2,0),"Do wyrzucenia")</f>
        <v>Alza</v>
      </c>
      <c r="Q636" t="str">
        <f t="shared" si="38"/>
        <v>Alza</v>
      </c>
      <c r="R636" t="str">
        <f t="shared" si="39"/>
        <v>Vida</v>
      </c>
    </row>
    <row r="637" spans="1:18" x14ac:dyDescent="0.25">
      <c r="A637">
        <v>561277701</v>
      </c>
      <c r="B637" t="s">
        <v>107</v>
      </c>
      <c r="C637" t="s">
        <v>153</v>
      </c>
      <c r="D637">
        <v>1</v>
      </c>
      <c r="E637">
        <v>0</v>
      </c>
      <c r="F637">
        <v>1588.65</v>
      </c>
      <c r="G637">
        <v>45117</v>
      </c>
      <c r="H637" t="s">
        <v>108</v>
      </c>
      <c r="I637" t="s">
        <v>2156</v>
      </c>
      <c r="J637" t="s">
        <v>109</v>
      </c>
      <c r="K637">
        <v>297.50000000000006</v>
      </c>
      <c r="L637" t="s">
        <v>2157</v>
      </c>
      <c r="M637" t="s">
        <v>108</v>
      </c>
      <c r="N637" t="s">
        <v>22</v>
      </c>
      <c r="O637" t="s">
        <v>1102</v>
      </c>
      <c r="P637" t="str">
        <f>_xlfn.IFNA(VLOOKUP(C637,Statusy!A:B,2,0),"Do wyrzucenia")</f>
        <v>Alza</v>
      </c>
      <c r="Q637" t="str">
        <f t="shared" si="38"/>
        <v>Alza</v>
      </c>
      <c r="R637" t="str">
        <f t="shared" si="39"/>
        <v>Vida</v>
      </c>
    </row>
    <row r="638" spans="1:18" x14ac:dyDescent="0.25">
      <c r="A638">
        <v>561264279</v>
      </c>
      <c r="B638" t="s">
        <v>107</v>
      </c>
      <c r="C638" t="s">
        <v>111</v>
      </c>
      <c r="D638">
        <v>1</v>
      </c>
      <c r="E638">
        <v>0</v>
      </c>
      <c r="F638">
        <v>825</v>
      </c>
      <c r="G638">
        <v>45117</v>
      </c>
      <c r="H638" t="s">
        <v>108</v>
      </c>
      <c r="I638" t="s">
        <v>749</v>
      </c>
      <c r="J638" t="s">
        <v>109</v>
      </c>
      <c r="K638">
        <v>154.49438202247191</v>
      </c>
      <c r="L638" t="s">
        <v>750</v>
      </c>
      <c r="M638" t="s">
        <v>108</v>
      </c>
      <c r="N638" t="s">
        <v>106</v>
      </c>
      <c r="O638" t="s">
        <v>225</v>
      </c>
      <c r="P638" t="str">
        <f>_xlfn.IFNA(VLOOKUP(C638,Statusy!A:B,2,0),"Do wyrzucenia")</f>
        <v>Greatstore</v>
      </c>
      <c r="Q638" t="str">
        <f t="shared" si="38"/>
        <v>Mall</v>
      </c>
      <c r="R638" t="str">
        <f t="shared" si="39"/>
        <v>Vida</v>
      </c>
    </row>
    <row r="639" spans="1:18" x14ac:dyDescent="0.25">
      <c r="A639">
        <v>561264277</v>
      </c>
      <c r="B639" t="s">
        <v>107</v>
      </c>
      <c r="C639" t="s">
        <v>111</v>
      </c>
      <c r="D639">
        <v>1</v>
      </c>
      <c r="E639">
        <v>489</v>
      </c>
      <c r="F639">
        <v>2105</v>
      </c>
      <c r="G639">
        <v>45117</v>
      </c>
      <c r="H639" t="s">
        <v>108</v>
      </c>
      <c r="I639" t="s">
        <v>2159</v>
      </c>
      <c r="J639" t="s">
        <v>109</v>
      </c>
      <c r="K639">
        <v>394.19475655430716</v>
      </c>
      <c r="L639" t="s">
        <v>2160</v>
      </c>
      <c r="M639" t="s">
        <v>108</v>
      </c>
      <c r="N639" t="s">
        <v>22</v>
      </c>
      <c r="O639" t="s">
        <v>225</v>
      </c>
      <c r="P639" t="str">
        <f>_xlfn.IFNA(VLOOKUP(C639,Statusy!A:B,2,0),"Do wyrzucenia")</f>
        <v>Greatstore</v>
      </c>
      <c r="Q639" t="str">
        <f t="shared" si="38"/>
        <v>Mall</v>
      </c>
      <c r="R639" t="str">
        <f t="shared" si="39"/>
        <v>Vida</v>
      </c>
    </row>
    <row r="640" spans="1:18" x14ac:dyDescent="0.25">
      <c r="A640">
        <v>561264274</v>
      </c>
      <c r="B640" t="s">
        <v>107</v>
      </c>
      <c r="C640" t="s">
        <v>118</v>
      </c>
      <c r="D640">
        <v>1</v>
      </c>
      <c r="E640">
        <v>7</v>
      </c>
      <c r="F640">
        <v>34</v>
      </c>
      <c r="G640">
        <v>45117</v>
      </c>
      <c r="H640" t="s">
        <v>108</v>
      </c>
      <c r="I640" t="s">
        <v>779</v>
      </c>
      <c r="J640" t="s">
        <v>110</v>
      </c>
      <c r="K640">
        <v>151.97999999999999</v>
      </c>
      <c r="L640" t="s">
        <v>2161</v>
      </c>
      <c r="M640" t="s">
        <v>108</v>
      </c>
      <c r="N640" t="s">
        <v>48</v>
      </c>
      <c r="O640" t="s">
        <v>225</v>
      </c>
      <c r="P640" t="str">
        <f>_xlfn.IFNA(VLOOKUP(C640,Statusy!A:B,2,0),"Do wyrzucenia")</f>
        <v>Greatstore</v>
      </c>
      <c r="Q640" t="str">
        <f t="shared" si="38"/>
        <v>Mall</v>
      </c>
      <c r="R640" t="str">
        <f t="shared" si="39"/>
        <v>Vida</v>
      </c>
    </row>
    <row r="641" spans="1:18" x14ac:dyDescent="0.25">
      <c r="A641">
        <v>561264272</v>
      </c>
      <c r="B641" t="s">
        <v>107</v>
      </c>
      <c r="C641" t="s">
        <v>118</v>
      </c>
      <c r="D641">
        <v>1</v>
      </c>
      <c r="E641">
        <v>6</v>
      </c>
      <c r="F641">
        <v>26</v>
      </c>
      <c r="G641">
        <v>45117</v>
      </c>
      <c r="H641" t="s">
        <v>108</v>
      </c>
      <c r="I641" t="s">
        <v>1031</v>
      </c>
      <c r="J641" t="s">
        <v>110</v>
      </c>
      <c r="K641">
        <v>116.22</v>
      </c>
      <c r="L641" t="s">
        <v>1035</v>
      </c>
      <c r="M641" t="s">
        <v>108</v>
      </c>
      <c r="N641" t="s">
        <v>49</v>
      </c>
      <c r="O641" t="s">
        <v>225</v>
      </c>
      <c r="P641" t="str">
        <f>_xlfn.IFNA(VLOOKUP(C641,Statusy!A:B,2,0),"Do wyrzucenia")</f>
        <v>Greatstore</v>
      </c>
      <c r="Q641" t="str">
        <f t="shared" si="38"/>
        <v>Mall</v>
      </c>
      <c r="R641" t="str">
        <f t="shared" si="39"/>
        <v>Vida</v>
      </c>
    </row>
    <row r="642" spans="1:18" x14ac:dyDescent="0.25">
      <c r="A642">
        <v>561264229</v>
      </c>
      <c r="B642" t="s">
        <v>107</v>
      </c>
      <c r="C642" t="s">
        <v>118</v>
      </c>
      <c r="D642">
        <v>1</v>
      </c>
      <c r="E642">
        <v>229</v>
      </c>
      <c r="F642">
        <v>2256</v>
      </c>
      <c r="G642">
        <v>45117</v>
      </c>
      <c r="H642" t="s">
        <v>108</v>
      </c>
      <c r="I642" t="s">
        <v>1004</v>
      </c>
      <c r="J642" t="s">
        <v>109</v>
      </c>
      <c r="K642">
        <v>422.47191011235958</v>
      </c>
      <c r="L642" t="s">
        <v>1028</v>
      </c>
      <c r="M642" t="s">
        <v>108</v>
      </c>
      <c r="N642" t="s">
        <v>22</v>
      </c>
      <c r="O642" t="s">
        <v>225</v>
      </c>
      <c r="P642" t="str">
        <f>_xlfn.IFNA(VLOOKUP(C642,Statusy!A:B,2,0),"Do wyrzucenia")</f>
        <v>Greatstore</v>
      </c>
      <c r="Q642" t="str">
        <f t="shared" si="38"/>
        <v>Mall</v>
      </c>
      <c r="R642" t="str">
        <f t="shared" si="39"/>
        <v>Vida</v>
      </c>
    </row>
    <row r="643" spans="1:18" x14ac:dyDescent="0.25">
      <c r="A643">
        <v>561261074</v>
      </c>
      <c r="B643" t="s">
        <v>107</v>
      </c>
      <c r="C643" t="s">
        <v>113</v>
      </c>
      <c r="D643">
        <v>1</v>
      </c>
      <c r="E643">
        <v>270</v>
      </c>
      <c r="F643">
        <v>3049</v>
      </c>
      <c r="G643">
        <v>45117</v>
      </c>
      <c r="H643" t="s">
        <v>108</v>
      </c>
      <c r="I643" t="s">
        <v>1434</v>
      </c>
      <c r="J643" t="s">
        <v>109</v>
      </c>
      <c r="K643">
        <v>570.97378277153564</v>
      </c>
      <c r="L643" t="s">
        <v>2162</v>
      </c>
      <c r="M643" t="s">
        <v>108</v>
      </c>
      <c r="N643" t="s">
        <v>22</v>
      </c>
      <c r="O643" t="s">
        <v>224</v>
      </c>
      <c r="P643" t="str">
        <f>_xlfn.IFNA(VLOOKUP(C643,Statusy!A:B,2,0),"Do wyrzucenia")</f>
        <v>Shumee</v>
      </c>
      <c r="Q643" t="str">
        <f t="shared" si="38"/>
        <v>Mall</v>
      </c>
      <c r="R643" t="str">
        <f t="shared" si="39"/>
        <v>Vida</v>
      </c>
    </row>
    <row r="644" spans="1:18" x14ac:dyDescent="0.25">
      <c r="A644">
        <v>561260625</v>
      </c>
      <c r="B644" t="s">
        <v>107</v>
      </c>
      <c r="C644" t="s">
        <v>153</v>
      </c>
      <c r="D644">
        <v>1</v>
      </c>
      <c r="E644">
        <v>0</v>
      </c>
      <c r="F644">
        <v>9145.14</v>
      </c>
      <c r="G644">
        <v>45117</v>
      </c>
      <c r="H644" t="s">
        <v>108</v>
      </c>
      <c r="I644" t="s">
        <v>846</v>
      </c>
      <c r="J644" t="s">
        <v>109</v>
      </c>
      <c r="K644">
        <v>1712.5730337078651</v>
      </c>
      <c r="L644" t="s">
        <v>2163</v>
      </c>
      <c r="M644" t="s">
        <v>108</v>
      </c>
      <c r="N644" t="s">
        <v>22</v>
      </c>
      <c r="O644" t="s">
        <v>1102</v>
      </c>
      <c r="P644" t="str">
        <f>_xlfn.IFNA(VLOOKUP(C644,Statusy!A:B,2,0),"Do wyrzucenia")</f>
        <v>Alza</v>
      </c>
      <c r="Q644" t="str">
        <f t="shared" si="38"/>
        <v>Alza</v>
      </c>
      <c r="R644" t="str">
        <f t="shared" si="39"/>
        <v>Vida</v>
      </c>
    </row>
    <row r="645" spans="1:18" x14ac:dyDescent="0.25">
      <c r="A645">
        <v>561260414</v>
      </c>
      <c r="B645" t="s">
        <v>107</v>
      </c>
      <c r="C645" t="s">
        <v>153</v>
      </c>
      <c r="D645">
        <v>1</v>
      </c>
      <c r="E645">
        <v>0</v>
      </c>
      <c r="F645">
        <v>390.15</v>
      </c>
      <c r="G645">
        <v>45117</v>
      </c>
      <c r="H645" t="s">
        <v>108</v>
      </c>
      <c r="I645" t="s">
        <v>271</v>
      </c>
      <c r="J645" t="s">
        <v>109</v>
      </c>
      <c r="K645">
        <v>73.061797752808985</v>
      </c>
      <c r="L645" t="s">
        <v>2164</v>
      </c>
      <c r="M645" t="s">
        <v>108</v>
      </c>
      <c r="N645" t="s">
        <v>22</v>
      </c>
      <c r="O645" t="s">
        <v>1102</v>
      </c>
      <c r="P645" t="str">
        <f>_xlfn.IFNA(VLOOKUP(C645,Statusy!A:B,2,0),"Do wyrzucenia")</f>
        <v>Alza</v>
      </c>
      <c r="Q645" t="str">
        <f t="shared" si="38"/>
        <v>Alza</v>
      </c>
      <c r="R645" t="str">
        <f t="shared" si="39"/>
        <v>Vida</v>
      </c>
    </row>
    <row r="646" spans="1:18" x14ac:dyDescent="0.25">
      <c r="A646">
        <v>561260409</v>
      </c>
      <c r="B646" t="s">
        <v>107</v>
      </c>
      <c r="C646" t="s">
        <v>153</v>
      </c>
      <c r="D646">
        <v>1</v>
      </c>
      <c r="E646">
        <v>0</v>
      </c>
      <c r="F646">
        <v>736.95</v>
      </c>
      <c r="G646">
        <v>45117</v>
      </c>
      <c r="H646" t="s">
        <v>108</v>
      </c>
      <c r="I646" t="s">
        <v>401</v>
      </c>
      <c r="J646" t="s">
        <v>109</v>
      </c>
      <c r="K646">
        <v>138.00561797752812</v>
      </c>
      <c r="L646" t="s">
        <v>2165</v>
      </c>
      <c r="M646" t="s">
        <v>108</v>
      </c>
      <c r="N646" t="s">
        <v>22</v>
      </c>
      <c r="O646" t="s">
        <v>1102</v>
      </c>
      <c r="P646" t="str">
        <f>_xlfn.IFNA(VLOOKUP(C646,Statusy!A:B,2,0),"Do wyrzucenia")</f>
        <v>Alza</v>
      </c>
      <c r="Q646" t="str">
        <f t="shared" si="38"/>
        <v>Alza</v>
      </c>
      <c r="R646" t="str">
        <f t="shared" si="39"/>
        <v>Kinghoff</v>
      </c>
    </row>
    <row r="647" spans="1:18" x14ac:dyDescent="0.25">
      <c r="A647">
        <v>561259893</v>
      </c>
      <c r="B647" t="s">
        <v>107</v>
      </c>
      <c r="C647" t="s">
        <v>190</v>
      </c>
      <c r="D647">
        <v>0</v>
      </c>
      <c r="E647">
        <v>0</v>
      </c>
      <c r="F647">
        <v>2574.65</v>
      </c>
      <c r="G647">
        <v>45117</v>
      </c>
      <c r="H647" t="s">
        <v>108</v>
      </c>
      <c r="I647" t="s">
        <v>442</v>
      </c>
      <c r="J647" t="s">
        <v>109</v>
      </c>
      <c r="K647">
        <v>482.14419475655438</v>
      </c>
      <c r="L647" t="s">
        <v>2166</v>
      </c>
      <c r="M647" t="s">
        <v>108</v>
      </c>
      <c r="N647" t="s">
        <v>252</v>
      </c>
      <c r="O647" t="s">
        <v>1102</v>
      </c>
      <c r="P647" t="str">
        <f>_xlfn.IFNA(VLOOKUP(C647,Statusy!A:B,2,0),"Do wyrzucenia")</f>
        <v>Alza</v>
      </c>
      <c r="Q647" t="str">
        <f t="shared" si="38"/>
        <v>Alza</v>
      </c>
      <c r="R647" t="str">
        <f t="shared" si="39"/>
        <v>Vida</v>
      </c>
    </row>
    <row r="648" spans="1:18" x14ac:dyDescent="0.25">
      <c r="A648">
        <v>561247521</v>
      </c>
      <c r="B648" t="s">
        <v>107</v>
      </c>
      <c r="C648" t="s">
        <v>111</v>
      </c>
      <c r="D648">
        <v>1</v>
      </c>
      <c r="E648">
        <v>749</v>
      </c>
      <c r="F648">
        <v>3468</v>
      </c>
      <c r="G648">
        <v>45117</v>
      </c>
      <c r="H648" t="s">
        <v>108</v>
      </c>
      <c r="I648" t="s">
        <v>1450</v>
      </c>
      <c r="J648" t="s">
        <v>109</v>
      </c>
      <c r="K648">
        <v>649.43820224719104</v>
      </c>
      <c r="L648" t="s">
        <v>2167</v>
      </c>
      <c r="M648" t="s">
        <v>108</v>
      </c>
      <c r="N648" t="s">
        <v>22</v>
      </c>
      <c r="O648" t="s">
        <v>225</v>
      </c>
      <c r="P648" t="str">
        <f>_xlfn.IFNA(VLOOKUP(C648,Statusy!A:B,2,0),"Do wyrzucenia")</f>
        <v>Greatstore</v>
      </c>
      <c r="Q648" t="str">
        <f t="shared" si="38"/>
        <v>Mall</v>
      </c>
      <c r="R648" t="str">
        <f t="shared" si="39"/>
        <v>Vida</v>
      </c>
    </row>
    <row r="649" spans="1:18" x14ac:dyDescent="0.25">
      <c r="A649">
        <v>561247505</v>
      </c>
      <c r="B649" t="s">
        <v>107</v>
      </c>
      <c r="C649" t="s">
        <v>111</v>
      </c>
      <c r="D649">
        <v>1</v>
      </c>
      <c r="E649">
        <v>18</v>
      </c>
      <c r="F649">
        <v>136</v>
      </c>
      <c r="G649">
        <v>45117</v>
      </c>
      <c r="H649" t="s">
        <v>108</v>
      </c>
      <c r="I649" t="s">
        <v>488</v>
      </c>
      <c r="J649" t="s">
        <v>110</v>
      </c>
      <c r="K649">
        <v>607.91999999999996</v>
      </c>
      <c r="L649" t="s">
        <v>2168</v>
      </c>
      <c r="M649" t="s">
        <v>108</v>
      </c>
      <c r="N649" t="s">
        <v>48</v>
      </c>
      <c r="O649" t="s">
        <v>225</v>
      </c>
      <c r="P649" t="str">
        <f>_xlfn.IFNA(VLOOKUP(C649,Statusy!A:B,2,0),"Do wyrzucenia")</f>
        <v>Greatstore</v>
      </c>
      <c r="Q649" t="str">
        <f t="shared" si="38"/>
        <v>Mall</v>
      </c>
      <c r="R649" t="str">
        <f t="shared" si="39"/>
        <v>Vida</v>
      </c>
    </row>
    <row r="650" spans="1:18" x14ac:dyDescent="0.25">
      <c r="A650">
        <v>561244182</v>
      </c>
      <c r="B650" t="s">
        <v>107</v>
      </c>
      <c r="C650" t="s">
        <v>120</v>
      </c>
      <c r="D650">
        <v>1</v>
      </c>
      <c r="E650">
        <v>13</v>
      </c>
      <c r="F650">
        <v>53</v>
      </c>
      <c r="G650">
        <v>45117</v>
      </c>
      <c r="H650" t="s">
        <v>108</v>
      </c>
      <c r="I650" t="s">
        <v>382</v>
      </c>
      <c r="J650" t="s">
        <v>110</v>
      </c>
      <c r="K650">
        <v>236.91</v>
      </c>
      <c r="L650" t="s">
        <v>177</v>
      </c>
      <c r="M650" t="s">
        <v>108</v>
      </c>
      <c r="N650" t="s">
        <v>49</v>
      </c>
      <c r="O650" t="s">
        <v>224</v>
      </c>
      <c r="P650" t="str">
        <f>_xlfn.IFNA(VLOOKUP(C650,Statusy!A:B,2,0),"Do wyrzucenia")</f>
        <v>Shumee</v>
      </c>
      <c r="Q650" t="str">
        <f t="shared" si="38"/>
        <v>Mall</v>
      </c>
      <c r="R650" t="str">
        <f t="shared" si="39"/>
        <v>Vida</v>
      </c>
    </row>
    <row r="651" spans="1:18" x14ac:dyDescent="0.25">
      <c r="A651">
        <v>561244090</v>
      </c>
      <c r="B651" t="s">
        <v>107</v>
      </c>
      <c r="C651" t="s">
        <v>120</v>
      </c>
      <c r="D651">
        <v>1</v>
      </c>
      <c r="E651">
        <v>9</v>
      </c>
      <c r="F651">
        <v>41</v>
      </c>
      <c r="G651">
        <v>45117</v>
      </c>
      <c r="H651" t="s">
        <v>108</v>
      </c>
      <c r="I651" t="s">
        <v>2169</v>
      </c>
      <c r="J651" t="s">
        <v>110</v>
      </c>
      <c r="K651">
        <v>183.26999999999998</v>
      </c>
      <c r="L651" t="s">
        <v>2170</v>
      </c>
      <c r="M651" t="s">
        <v>108</v>
      </c>
      <c r="N651" t="s">
        <v>49</v>
      </c>
      <c r="O651" t="s">
        <v>224</v>
      </c>
      <c r="P651" t="str">
        <f>_xlfn.IFNA(VLOOKUP(C651,Statusy!A:B,2,0),"Do wyrzucenia")</f>
        <v>Shumee</v>
      </c>
      <c r="Q651" t="str">
        <f t="shared" si="38"/>
        <v>Mall</v>
      </c>
      <c r="R651" t="str">
        <f t="shared" si="39"/>
        <v>Vida</v>
      </c>
    </row>
    <row r="652" spans="1:18" x14ac:dyDescent="0.25">
      <c r="A652">
        <v>561243782</v>
      </c>
      <c r="B652" t="s">
        <v>107</v>
      </c>
      <c r="C652" t="s">
        <v>153</v>
      </c>
      <c r="D652">
        <v>1</v>
      </c>
      <c r="E652">
        <v>0</v>
      </c>
      <c r="F652">
        <v>781.15</v>
      </c>
      <c r="G652">
        <v>45117</v>
      </c>
      <c r="H652" t="s">
        <v>108</v>
      </c>
      <c r="I652" t="s">
        <v>2171</v>
      </c>
      <c r="J652" t="s">
        <v>109</v>
      </c>
      <c r="K652">
        <v>146.28277153558054</v>
      </c>
      <c r="L652" t="s">
        <v>2172</v>
      </c>
      <c r="M652" t="s">
        <v>108</v>
      </c>
      <c r="N652" t="s">
        <v>22</v>
      </c>
      <c r="O652" t="s">
        <v>1102</v>
      </c>
      <c r="P652" t="str">
        <f>_xlfn.IFNA(VLOOKUP(C652,Statusy!A:B,2,0),"Do wyrzucenia")</f>
        <v>Alza</v>
      </c>
      <c r="Q652" t="str">
        <f t="shared" si="38"/>
        <v>Alza</v>
      </c>
      <c r="R652" t="str">
        <f t="shared" si="39"/>
        <v>Vida</v>
      </c>
    </row>
    <row r="653" spans="1:18" x14ac:dyDescent="0.25">
      <c r="A653">
        <v>561243777</v>
      </c>
      <c r="B653" t="s">
        <v>107</v>
      </c>
      <c r="C653" t="s">
        <v>153</v>
      </c>
      <c r="D653">
        <v>1</v>
      </c>
      <c r="E653">
        <v>0</v>
      </c>
      <c r="F653">
        <v>4104.6499999999996</v>
      </c>
      <c r="G653">
        <v>45117</v>
      </c>
      <c r="H653" t="s">
        <v>108</v>
      </c>
      <c r="I653" t="s">
        <v>2173</v>
      </c>
      <c r="J653" t="s">
        <v>109</v>
      </c>
      <c r="K653">
        <v>768.66104868913851</v>
      </c>
      <c r="L653" t="s">
        <v>2174</v>
      </c>
      <c r="M653" t="s">
        <v>108</v>
      </c>
      <c r="N653" t="s">
        <v>48</v>
      </c>
      <c r="O653" t="s">
        <v>1102</v>
      </c>
      <c r="P653" t="str">
        <f>_xlfn.IFNA(VLOOKUP(C653,Statusy!A:B,2,0),"Do wyrzucenia")</f>
        <v>Alza</v>
      </c>
      <c r="Q653" t="str">
        <f t="shared" si="38"/>
        <v>Alza</v>
      </c>
      <c r="R653" t="str">
        <f t="shared" si="39"/>
        <v>Vida</v>
      </c>
    </row>
    <row r="654" spans="1:18" x14ac:dyDescent="0.25">
      <c r="A654">
        <v>561243767</v>
      </c>
      <c r="B654" t="s">
        <v>107</v>
      </c>
      <c r="C654" t="s">
        <v>153</v>
      </c>
      <c r="D654">
        <v>1</v>
      </c>
      <c r="E654">
        <v>0</v>
      </c>
      <c r="F654">
        <v>1036.1500000000001</v>
      </c>
      <c r="G654">
        <v>45117</v>
      </c>
      <c r="H654" t="s">
        <v>108</v>
      </c>
      <c r="I654" t="s">
        <v>763</v>
      </c>
      <c r="J654" t="s">
        <v>109</v>
      </c>
      <c r="K654">
        <v>194.0355805243446</v>
      </c>
      <c r="L654" t="s">
        <v>2175</v>
      </c>
      <c r="M654" t="s">
        <v>108</v>
      </c>
      <c r="N654" t="s">
        <v>22</v>
      </c>
      <c r="O654" t="s">
        <v>1102</v>
      </c>
      <c r="P654" t="str">
        <f>_xlfn.IFNA(VLOOKUP(C654,Statusy!A:B,2,0),"Do wyrzucenia")</f>
        <v>Alza</v>
      </c>
      <c r="Q654" t="str">
        <f t="shared" si="38"/>
        <v>Alza</v>
      </c>
      <c r="R654" t="str">
        <f t="shared" si="39"/>
        <v>Vida</v>
      </c>
    </row>
    <row r="655" spans="1:18" x14ac:dyDescent="0.25">
      <c r="A655">
        <v>561231251</v>
      </c>
      <c r="B655" t="s">
        <v>107</v>
      </c>
      <c r="C655" t="s">
        <v>114</v>
      </c>
      <c r="D655">
        <v>0</v>
      </c>
      <c r="E655">
        <v>68</v>
      </c>
      <c r="F655">
        <v>205</v>
      </c>
      <c r="G655">
        <v>45117</v>
      </c>
      <c r="H655" t="s">
        <v>108</v>
      </c>
      <c r="I655" t="s">
        <v>2176</v>
      </c>
      <c r="J655" t="s">
        <v>110</v>
      </c>
      <c r="K655">
        <v>916.34999999999991</v>
      </c>
      <c r="L655" t="s">
        <v>2177</v>
      </c>
      <c r="M655" t="s">
        <v>108</v>
      </c>
      <c r="N655" t="s">
        <v>48</v>
      </c>
      <c r="O655" t="s">
        <v>225</v>
      </c>
      <c r="P655" t="str">
        <f>_xlfn.IFNA(VLOOKUP(C655,Statusy!A:B,2,0),"Do wyrzucenia")</f>
        <v>Greatstore</v>
      </c>
      <c r="Q655" t="str">
        <f t="shared" ref="Q655:Q682" si="40">IF(P655="alza","Alza",IF(P655="Extra","Extrastore","Mall"))</f>
        <v>Mall</v>
      </c>
      <c r="R655" t="str">
        <f t="shared" ref="R655:R682" si="41">IF(AND(LEN(I655)&lt;=7,ISERROR(FIND("_",I655))),"Vida",IFERROR(LEFT(I655,FIND("_",I655)-1),"Kinghoff"))</f>
        <v>Vida</v>
      </c>
    </row>
    <row r="656" spans="1:18" x14ac:dyDescent="0.25">
      <c r="A656">
        <v>561231226</v>
      </c>
      <c r="B656" t="s">
        <v>107</v>
      </c>
      <c r="C656" t="s">
        <v>118</v>
      </c>
      <c r="D656">
        <v>1</v>
      </c>
      <c r="E656">
        <v>129</v>
      </c>
      <c r="F656">
        <v>990</v>
      </c>
      <c r="G656">
        <v>45117</v>
      </c>
      <c r="H656" t="s">
        <v>108</v>
      </c>
      <c r="I656" t="s">
        <v>2178</v>
      </c>
      <c r="J656" t="s">
        <v>109</v>
      </c>
      <c r="K656">
        <v>185.3932584269663</v>
      </c>
      <c r="L656" t="s">
        <v>2179</v>
      </c>
      <c r="M656" t="s">
        <v>108</v>
      </c>
      <c r="N656" t="s">
        <v>22</v>
      </c>
      <c r="O656" t="s">
        <v>225</v>
      </c>
      <c r="P656" t="str">
        <f>_xlfn.IFNA(VLOOKUP(C656,Statusy!A:B,2,0),"Do wyrzucenia")</f>
        <v>Greatstore</v>
      </c>
      <c r="Q656" t="str">
        <f t="shared" si="40"/>
        <v>Mall</v>
      </c>
      <c r="R656" t="str">
        <f t="shared" si="41"/>
        <v>Vida</v>
      </c>
    </row>
    <row r="657" spans="1:18" x14ac:dyDescent="0.25">
      <c r="A657">
        <v>561227873</v>
      </c>
      <c r="B657" t="s">
        <v>107</v>
      </c>
      <c r="C657" t="s">
        <v>153</v>
      </c>
      <c r="D657">
        <v>1</v>
      </c>
      <c r="E657">
        <v>0</v>
      </c>
      <c r="F657">
        <v>883.15</v>
      </c>
      <c r="G657">
        <v>45117</v>
      </c>
      <c r="H657" t="s">
        <v>108</v>
      </c>
      <c r="I657" t="s">
        <v>295</v>
      </c>
      <c r="J657" t="s">
        <v>109</v>
      </c>
      <c r="K657">
        <v>165.38389513108615</v>
      </c>
      <c r="L657" t="s">
        <v>2180</v>
      </c>
      <c r="M657" t="s">
        <v>108</v>
      </c>
      <c r="N657" t="s">
        <v>22</v>
      </c>
      <c r="O657" t="s">
        <v>1102</v>
      </c>
      <c r="P657" t="str">
        <f>_xlfn.IFNA(VLOOKUP(C657,Statusy!A:B,2,0),"Do wyrzucenia")</f>
        <v>Alza</v>
      </c>
      <c r="Q657" t="str">
        <f t="shared" si="40"/>
        <v>Alza</v>
      </c>
      <c r="R657" t="str">
        <f t="shared" si="41"/>
        <v>Vida</v>
      </c>
    </row>
    <row r="658" spans="1:18" x14ac:dyDescent="0.25">
      <c r="A658">
        <v>561227871</v>
      </c>
      <c r="B658" t="s">
        <v>107</v>
      </c>
      <c r="C658" t="s">
        <v>153</v>
      </c>
      <c r="D658">
        <v>1</v>
      </c>
      <c r="E658">
        <v>0</v>
      </c>
      <c r="F658">
        <v>1741.65</v>
      </c>
      <c r="G658">
        <v>45117</v>
      </c>
      <c r="H658" t="s">
        <v>108</v>
      </c>
      <c r="I658" t="s">
        <v>2181</v>
      </c>
      <c r="J658" t="s">
        <v>109</v>
      </c>
      <c r="K658">
        <v>326.15168539325845</v>
      </c>
      <c r="L658" t="s">
        <v>2182</v>
      </c>
      <c r="M658" t="s">
        <v>108</v>
      </c>
      <c r="N658" t="s">
        <v>22</v>
      </c>
      <c r="O658" t="s">
        <v>1102</v>
      </c>
      <c r="P658" t="str">
        <f>_xlfn.IFNA(VLOOKUP(C658,Statusy!A:B,2,0),"Do wyrzucenia")</f>
        <v>Alza</v>
      </c>
      <c r="Q658" t="str">
        <f t="shared" si="40"/>
        <v>Alza</v>
      </c>
      <c r="R658" t="str">
        <f t="shared" si="41"/>
        <v>Vida</v>
      </c>
    </row>
    <row r="659" spans="1:18" x14ac:dyDescent="0.25">
      <c r="A659">
        <v>561227869</v>
      </c>
      <c r="B659" t="s">
        <v>107</v>
      </c>
      <c r="C659" t="s">
        <v>153</v>
      </c>
      <c r="D659">
        <v>1</v>
      </c>
      <c r="E659">
        <v>0</v>
      </c>
      <c r="F659">
        <v>1095.6600000000001</v>
      </c>
      <c r="G659">
        <v>45117</v>
      </c>
      <c r="H659" t="s">
        <v>108</v>
      </c>
      <c r="I659" t="s">
        <v>592</v>
      </c>
      <c r="J659" t="s">
        <v>109</v>
      </c>
      <c r="K659">
        <v>205.17977528089889</v>
      </c>
      <c r="L659" t="s">
        <v>2183</v>
      </c>
      <c r="M659" t="s">
        <v>108</v>
      </c>
      <c r="N659" t="s">
        <v>22</v>
      </c>
      <c r="O659" t="s">
        <v>1102</v>
      </c>
      <c r="P659" t="str">
        <f>_xlfn.IFNA(VLOOKUP(C659,Statusy!A:B,2,0),"Do wyrzucenia")</f>
        <v>Alza</v>
      </c>
      <c r="Q659" t="str">
        <f t="shared" si="40"/>
        <v>Alza</v>
      </c>
      <c r="R659" t="str">
        <f t="shared" si="41"/>
        <v>Vida</v>
      </c>
    </row>
    <row r="660" spans="1:18" x14ac:dyDescent="0.25">
      <c r="A660">
        <v>561227868</v>
      </c>
      <c r="B660" t="s">
        <v>107</v>
      </c>
      <c r="C660" t="s">
        <v>153</v>
      </c>
      <c r="D660">
        <v>1</v>
      </c>
      <c r="E660">
        <v>0</v>
      </c>
      <c r="F660">
        <v>568.65</v>
      </c>
      <c r="G660">
        <v>45117</v>
      </c>
      <c r="H660" t="s">
        <v>108</v>
      </c>
      <c r="I660" t="s">
        <v>494</v>
      </c>
      <c r="J660" t="s">
        <v>109</v>
      </c>
      <c r="K660">
        <v>106.48876404494382</v>
      </c>
      <c r="L660" t="s">
        <v>2184</v>
      </c>
      <c r="M660" t="s">
        <v>108</v>
      </c>
      <c r="N660" t="s">
        <v>22</v>
      </c>
      <c r="O660" t="s">
        <v>1102</v>
      </c>
      <c r="P660" t="str">
        <f>_xlfn.IFNA(VLOOKUP(C660,Statusy!A:B,2,0),"Do wyrzucenia")</f>
        <v>Alza</v>
      </c>
      <c r="Q660" t="str">
        <f t="shared" si="40"/>
        <v>Alza</v>
      </c>
      <c r="R660" t="str">
        <f t="shared" si="41"/>
        <v>Vida</v>
      </c>
    </row>
    <row r="661" spans="1:18" x14ac:dyDescent="0.25">
      <c r="A661">
        <v>561227546</v>
      </c>
      <c r="B661" t="s">
        <v>107</v>
      </c>
      <c r="C661" t="s">
        <v>195</v>
      </c>
      <c r="D661">
        <v>0</v>
      </c>
      <c r="E661">
        <v>19</v>
      </c>
      <c r="F661">
        <v>80</v>
      </c>
      <c r="G661">
        <v>45117</v>
      </c>
      <c r="H661" t="s">
        <v>108</v>
      </c>
      <c r="I661" t="s">
        <v>2185</v>
      </c>
      <c r="J661" t="s">
        <v>110</v>
      </c>
      <c r="K661">
        <v>357.59999999999997</v>
      </c>
      <c r="L661" t="s">
        <v>2186</v>
      </c>
      <c r="M661" t="s">
        <v>108</v>
      </c>
      <c r="N661" t="s">
        <v>48</v>
      </c>
      <c r="O661" t="s">
        <v>224</v>
      </c>
      <c r="P661" t="str">
        <f>_xlfn.IFNA(VLOOKUP(C661,Statusy!A:B,2,0),"Do wyrzucenia")</f>
        <v>Shumee</v>
      </c>
      <c r="Q661" t="str">
        <f t="shared" si="40"/>
        <v>Mall</v>
      </c>
      <c r="R661" t="str">
        <f t="shared" si="41"/>
        <v>Vida</v>
      </c>
    </row>
    <row r="662" spans="1:18" x14ac:dyDescent="0.25">
      <c r="A662">
        <v>561217652</v>
      </c>
      <c r="B662" t="s">
        <v>107</v>
      </c>
      <c r="C662" t="s">
        <v>118</v>
      </c>
      <c r="D662">
        <v>1</v>
      </c>
      <c r="E662">
        <v>0</v>
      </c>
      <c r="F662">
        <v>1380</v>
      </c>
      <c r="G662">
        <v>45117</v>
      </c>
      <c r="H662" t="s">
        <v>108</v>
      </c>
      <c r="I662" t="s">
        <v>2187</v>
      </c>
      <c r="J662" t="s">
        <v>109</v>
      </c>
      <c r="K662">
        <v>258.42696629213486</v>
      </c>
      <c r="L662" t="s">
        <v>2188</v>
      </c>
      <c r="M662" t="s">
        <v>108</v>
      </c>
      <c r="N662" t="s">
        <v>22</v>
      </c>
      <c r="O662" t="s">
        <v>225</v>
      </c>
      <c r="P662" t="str">
        <f>_xlfn.IFNA(VLOOKUP(C662,Statusy!A:B,2,0),"Do wyrzucenia")</f>
        <v>Greatstore</v>
      </c>
      <c r="Q662" t="str">
        <f t="shared" si="40"/>
        <v>Mall</v>
      </c>
      <c r="R662" t="str">
        <f t="shared" si="41"/>
        <v>aw</v>
      </c>
    </row>
    <row r="663" spans="1:18" x14ac:dyDescent="0.25">
      <c r="A663">
        <v>561217646</v>
      </c>
      <c r="B663" t="s">
        <v>107</v>
      </c>
      <c r="C663" t="s">
        <v>111</v>
      </c>
      <c r="D663">
        <v>1</v>
      </c>
      <c r="E663">
        <v>47</v>
      </c>
      <c r="F663">
        <v>106</v>
      </c>
      <c r="G663">
        <v>45117</v>
      </c>
      <c r="H663" t="s">
        <v>108</v>
      </c>
      <c r="I663" t="s">
        <v>731</v>
      </c>
      <c r="J663" t="s">
        <v>110</v>
      </c>
      <c r="K663">
        <v>473.82</v>
      </c>
      <c r="L663" t="s">
        <v>732</v>
      </c>
      <c r="M663" t="s">
        <v>108</v>
      </c>
      <c r="N663" t="s">
        <v>48</v>
      </c>
      <c r="O663" t="s">
        <v>225</v>
      </c>
      <c r="P663" t="str">
        <f>_xlfn.IFNA(VLOOKUP(C663,Statusy!A:B,2,0),"Do wyrzucenia")</f>
        <v>Greatstore</v>
      </c>
      <c r="Q663" t="str">
        <f t="shared" si="40"/>
        <v>Mall</v>
      </c>
      <c r="R663" t="str">
        <f t="shared" si="41"/>
        <v>Vida</v>
      </c>
    </row>
    <row r="664" spans="1:18" x14ac:dyDescent="0.25">
      <c r="A664">
        <v>561217642</v>
      </c>
      <c r="B664" t="s">
        <v>107</v>
      </c>
      <c r="C664" t="s">
        <v>118</v>
      </c>
      <c r="D664">
        <v>1</v>
      </c>
      <c r="E664">
        <v>0</v>
      </c>
      <c r="F664">
        <v>482</v>
      </c>
      <c r="G664">
        <v>45117</v>
      </c>
      <c r="H664" t="s">
        <v>108</v>
      </c>
      <c r="I664" t="s">
        <v>930</v>
      </c>
      <c r="J664" t="s">
        <v>109</v>
      </c>
      <c r="K664">
        <v>90.262172284644208</v>
      </c>
      <c r="L664" t="s">
        <v>1116</v>
      </c>
      <c r="M664" t="s">
        <v>108</v>
      </c>
      <c r="N664" t="s">
        <v>106</v>
      </c>
      <c r="O664" t="s">
        <v>225</v>
      </c>
      <c r="P664" t="str">
        <f>_xlfn.IFNA(VLOOKUP(C664,Statusy!A:B,2,0),"Do wyrzucenia")</f>
        <v>Greatstore</v>
      </c>
      <c r="Q664" t="str">
        <f t="shared" si="40"/>
        <v>Mall</v>
      </c>
      <c r="R664" t="str">
        <f t="shared" si="41"/>
        <v>ikonka</v>
      </c>
    </row>
    <row r="665" spans="1:18" x14ac:dyDescent="0.25">
      <c r="A665">
        <v>561214385</v>
      </c>
      <c r="B665" t="s">
        <v>107</v>
      </c>
      <c r="C665" t="s">
        <v>153</v>
      </c>
      <c r="D665">
        <v>1</v>
      </c>
      <c r="E665">
        <v>0</v>
      </c>
      <c r="F665">
        <v>1818.15</v>
      </c>
      <c r="G665">
        <v>45117</v>
      </c>
      <c r="H665" t="s">
        <v>108</v>
      </c>
      <c r="I665" t="s">
        <v>2189</v>
      </c>
      <c r="J665" t="s">
        <v>109</v>
      </c>
      <c r="K665">
        <v>340.4775280898877</v>
      </c>
      <c r="L665" t="s">
        <v>2190</v>
      </c>
      <c r="M665" t="s">
        <v>108</v>
      </c>
      <c r="N665" t="s">
        <v>22</v>
      </c>
      <c r="O665" t="s">
        <v>1102</v>
      </c>
      <c r="P665" t="str">
        <f>_xlfn.IFNA(VLOOKUP(C665,Statusy!A:B,2,0),"Do wyrzucenia")</f>
        <v>Alza</v>
      </c>
      <c r="Q665" t="str">
        <f t="shared" si="40"/>
        <v>Alza</v>
      </c>
      <c r="R665" t="str">
        <f t="shared" si="41"/>
        <v>Vida</v>
      </c>
    </row>
    <row r="666" spans="1:18" x14ac:dyDescent="0.25">
      <c r="A666">
        <v>561214310</v>
      </c>
      <c r="B666" t="s">
        <v>107</v>
      </c>
      <c r="C666" t="s">
        <v>153</v>
      </c>
      <c r="D666">
        <v>1</v>
      </c>
      <c r="E666">
        <v>0</v>
      </c>
      <c r="F666">
        <v>1767.14</v>
      </c>
      <c r="G666">
        <v>45117</v>
      </c>
      <c r="H666" t="s">
        <v>108</v>
      </c>
      <c r="I666" t="s">
        <v>2191</v>
      </c>
      <c r="J666" t="s">
        <v>109</v>
      </c>
      <c r="K666">
        <v>330.92509363295886</v>
      </c>
      <c r="L666" t="s">
        <v>2192</v>
      </c>
      <c r="M666" t="s">
        <v>108</v>
      </c>
      <c r="N666" t="s">
        <v>22</v>
      </c>
      <c r="O666" t="s">
        <v>1102</v>
      </c>
      <c r="P666" t="str">
        <f>_xlfn.IFNA(VLOOKUP(C666,Statusy!A:B,2,0),"Do wyrzucenia")</f>
        <v>Alza</v>
      </c>
      <c r="Q666" t="str">
        <f t="shared" si="40"/>
        <v>Alza</v>
      </c>
      <c r="R666" t="str">
        <f t="shared" si="41"/>
        <v>Vida</v>
      </c>
    </row>
    <row r="667" spans="1:18" x14ac:dyDescent="0.25">
      <c r="A667">
        <v>561214303</v>
      </c>
      <c r="B667" t="s">
        <v>107</v>
      </c>
      <c r="C667" t="s">
        <v>153</v>
      </c>
      <c r="D667">
        <v>1</v>
      </c>
      <c r="E667">
        <v>0</v>
      </c>
      <c r="F667">
        <v>900.16</v>
      </c>
      <c r="G667">
        <v>45117</v>
      </c>
      <c r="H667" t="s">
        <v>108</v>
      </c>
      <c r="I667" t="s">
        <v>292</v>
      </c>
      <c r="J667" t="s">
        <v>109</v>
      </c>
      <c r="K667">
        <v>168.5692883895131</v>
      </c>
      <c r="L667" t="s">
        <v>2193</v>
      </c>
      <c r="M667" t="s">
        <v>108</v>
      </c>
      <c r="N667" t="s">
        <v>22</v>
      </c>
      <c r="O667" t="s">
        <v>1102</v>
      </c>
      <c r="P667" t="str">
        <f>_xlfn.IFNA(VLOOKUP(C667,Statusy!A:B,2,0),"Do wyrzucenia")</f>
        <v>Alza</v>
      </c>
      <c r="Q667" t="str">
        <f t="shared" si="40"/>
        <v>Alza</v>
      </c>
      <c r="R667" t="str">
        <f t="shared" si="41"/>
        <v>Vida</v>
      </c>
    </row>
    <row r="668" spans="1:18" x14ac:dyDescent="0.25">
      <c r="A668">
        <v>561214298</v>
      </c>
      <c r="B668" t="s">
        <v>107</v>
      </c>
      <c r="C668" t="s">
        <v>153</v>
      </c>
      <c r="D668">
        <v>1</v>
      </c>
      <c r="E668">
        <v>0</v>
      </c>
      <c r="F668">
        <v>3049.8</v>
      </c>
      <c r="G668">
        <v>45117</v>
      </c>
      <c r="H668" t="s">
        <v>108</v>
      </c>
      <c r="I668" t="s">
        <v>2194</v>
      </c>
      <c r="J668" t="s">
        <v>109</v>
      </c>
      <c r="K668">
        <v>571.12359550561803</v>
      </c>
      <c r="L668" t="s">
        <v>2195</v>
      </c>
      <c r="M668" t="s">
        <v>108</v>
      </c>
      <c r="N668" t="s">
        <v>48</v>
      </c>
      <c r="O668" t="s">
        <v>1102</v>
      </c>
      <c r="P668" t="str">
        <f>_xlfn.IFNA(VLOOKUP(C668,Statusy!A:B,2,0),"Do wyrzucenia")</f>
        <v>Alza</v>
      </c>
      <c r="Q668" t="str">
        <f t="shared" si="40"/>
        <v>Alza</v>
      </c>
      <c r="R668" t="str">
        <f t="shared" si="41"/>
        <v>Vida</v>
      </c>
    </row>
    <row r="669" spans="1:18" x14ac:dyDescent="0.25">
      <c r="A669">
        <v>561205062</v>
      </c>
      <c r="B669" t="s">
        <v>107</v>
      </c>
      <c r="C669" t="s">
        <v>114</v>
      </c>
      <c r="D669">
        <v>0</v>
      </c>
      <c r="E669">
        <v>68</v>
      </c>
      <c r="F669">
        <v>216</v>
      </c>
      <c r="G669">
        <v>45117</v>
      </c>
      <c r="H669" t="s">
        <v>108</v>
      </c>
      <c r="I669" t="s">
        <v>585</v>
      </c>
      <c r="J669" t="s">
        <v>110</v>
      </c>
      <c r="K669">
        <v>965.52</v>
      </c>
      <c r="L669" t="s">
        <v>951</v>
      </c>
      <c r="M669" t="s">
        <v>108</v>
      </c>
      <c r="N669" t="s">
        <v>48</v>
      </c>
      <c r="O669" t="s">
        <v>225</v>
      </c>
      <c r="P669" t="str">
        <f>_xlfn.IFNA(VLOOKUP(C669,Statusy!A:B,2,0),"Do wyrzucenia")</f>
        <v>Greatstore</v>
      </c>
      <c r="Q669" t="str">
        <f t="shared" si="40"/>
        <v>Mall</v>
      </c>
      <c r="R669" t="str">
        <f t="shared" si="41"/>
        <v>Vida</v>
      </c>
    </row>
    <row r="670" spans="1:18" x14ac:dyDescent="0.25">
      <c r="A670">
        <v>561205061</v>
      </c>
      <c r="B670" t="s">
        <v>107</v>
      </c>
      <c r="C670" t="s">
        <v>111</v>
      </c>
      <c r="D670">
        <v>1</v>
      </c>
      <c r="E670">
        <v>6500</v>
      </c>
      <c r="F670">
        <v>31683</v>
      </c>
      <c r="G670">
        <v>45117</v>
      </c>
      <c r="H670" t="s">
        <v>108</v>
      </c>
      <c r="I670" t="s">
        <v>2196</v>
      </c>
      <c r="J670" t="s">
        <v>116</v>
      </c>
      <c r="K670">
        <v>380.19600000000003</v>
      </c>
      <c r="L670" t="s">
        <v>2197</v>
      </c>
      <c r="M670" t="s">
        <v>108</v>
      </c>
      <c r="N670" t="s">
        <v>50</v>
      </c>
      <c r="O670" t="s">
        <v>225</v>
      </c>
      <c r="P670" t="str">
        <f>_xlfn.IFNA(VLOOKUP(C670,Statusy!A:B,2,0),"Do wyrzucenia")</f>
        <v>Greatstore</v>
      </c>
      <c r="Q670" t="str">
        <f t="shared" si="40"/>
        <v>Mall</v>
      </c>
      <c r="R670" t="str">
        <f t="shared" si="41"/>
        <v>Vida</v>
      </c>
    </row>
    <row r="671" spans="1:18" x14ac:dyDescent="0.25">
      <c r="A671">
        <v>561201430</v>
      </c>
      <c r="B671" t="s">
        <v>107</v>
      </c>
      <c r="C671" t="s">
        <v>153</v>
      </c>
      <c r="D671">
        <v>1</v>
      </c>
      <c r="E671">
        <v>0</v>
      </c>
      <c r="F671">
        <v>1153.44</v>
      </c>
      <c r="G671">
        <v>45117</v>
      </c>
      <c r="H671" t="s">
        <v>108</v>
      </c>
      <c r="I671" t="s">
        <v>1260</v>
      </c>
      <c r="J671" t="s">
        <v>109</v>
      </c>
      <c r="K671">
        <v>216.00000000000003</v>
      </c>
      <c r="L671" t="s">
        <v>2198</v>
      </c>
      <c r="M671" t="s">
        <v>108</v>
      </c>
      <c r="N671" t="s">
        <v>22</v>
      </c>
      <c r="O671" t="s">
        <v>1102</v>
      </c>
      <c r="P671" t="str">
        <f>_xlfn.IFNA(VLOOKUP(C671,Statusy!A:B,2,0),"Do wyrzucenia")</f>
        <v>Alza</v>
      </c>
      <c r="Q671" t="str">
        <f t="shared" si="40"/>
        <v>Alza</v>
      </c>
      <c r="R671" t="str">
        <f t="shared" si="41"/>
        <v>Kinghoff</v>
      </c>
    </row>
    <row r="672" spans="1:18" x14ac:dyDescent="0.25">
      <c r="A672">
        <v>561201192</v>
      </c>
      <c r="B672" t="s">
        <v>107</v>
      </c>
      <c r="C672" t="s">
        <v>120</v>
      </c>
      <c r="D672">
        <v>1</v>
      </c>
      <c r="E672">
        <v>9</v>
      </c>
      <c r="F672">
        <v>38</v>
      </c>
      <c r="G672">
        <v>45117</v>
      </c>
      <c r="H672" t="s">
        <v>108</v>
      </c>
      <c r="I672" t="s">
        <v>2199</v>
      </c>
      <c r="J672" t="s">
        <v>110</v>
      </c>
      <c r="K672">
        <v>169.85999999999999</v>
      </c>
      <c r="L672" t="s">
        <v>2200</v>
      </c>
      <c r="M672" t="s">
        <v>108</v>
      </c>
      <c r="N672" t="s">
        <v>49</v>
      </c>
      <c r="O672" t="s">
        <v>224</v>
      </c>
      <c r="P672" t="str">
        <f>_xlfn.IFNA(VLOOKUP(C672,Statusy!A:B,2,0),"Do wyrzucenia")</f>
        <v>Shumee</v>
      </c>
      <c r="Q672" t="str">
        <f t="shared" si="40"/>
        <v>Mall</v>
      </c>
      <c r="R672" t="str">
        <f t="shared" si="41"/>
        <v>aw</v>
      </c>
    </row>
    <row r="673" spans="1:18" x14ac:dyDescent="0.25">
      <c r="A673">
        <v>561191847</v>
      </c>
      <c r="B673" t="s">
        <v>107</v>
      </c>
      <c r="C673" t="s">
        <v>118</v>
      </c>
      <c r="D673">
        <v>1</v>
      </c>
      <c r="E673">
        <v>129</v>
      </c>
      <c r="F673">
        <v>1401</v>
      </c>
      <c r="G673">
        <v>45117</v>
      </c>
      <c r="H673" t="s">
        <v>108</v>
      </c>
      <c r="I673" t="s">
        <v>525</v>
      </c>
      <c r="J673" t="s">
        <v>109</v>
      </c>
      <c r="K673">
        <v>262.35955056179779</v>
      </c>
      <c r="L673" t="s">
        <v>693</v>
      </c>
      <c r="M673" t="s">
        <v>108</v>
      </c>
      <c r="N673" t="s">
        <v>22</v>
      </c>
      <c r="O673" t="s">
        <v>225</v>
      </c>
      <c r="P673" t="str">
        <f>_xlfn.IFNA(VLOOKUP(C673,Statusy!A:B,2,0),"Do wyrzucenia")</f>
        <v>Greatstore</v>
      </c>
      <c r="Q673" t="str">
        <f t="shared" si="40"/>
        <v>Mall</v>
      </c>
      <c r="R673" t="str">
        <f t="shared" si="41"/>
        <v>Vida</v>
      </c>
    </row>
    <row r="674" spans="1:18" x14ac:dyDescent="0.25">
      <c r="A674">
        <v>561191837</v>
      </c>
      <c r="B674" t="s">
        <v>107</v>
      </c>
      <c r="C674" t="s">
        <v>118</v>
      </c>
      <c r="D674">
        <v>1</v>
      </c>
      <c r="E674">
        <v>6</v>
      </c>
      <c r="F674">
        <v>29</v>
      </c>
      <c r="G674">
        <v>45117</v>
      </c>
      <c r="H674" t="s">
        <v>108</v>
      </c>
      <c r="I674" t="s">
        <v>2201</v>
      </c>
      <c r="J674" t="s">
        <v>110</v>
      </c>
      <c r="K674">
        <v>129.63</v>
      </c>
      <c r="L674" t="s">
        <v>2202</v>
      </c>
      <c r="M674" t="s">
        <v>108</v>
      </c>
      <c r="N674" t="s">
        <v>49</v>
      </c>
      <c r="O674" t="s">
        <v>225</v>
      </c>
      <c r="P674" t="str">
        <f>_xlfn.IFNA(VLOOKUP(C674,Statusy!A:B,2,0),"Do wyrzucenia")</f>
        <v>Greatstore</v>
      </c>
      <c r="Q674" t="str">
        <f t="shared" si="40"/>
        <v>Mall</v>
      </c>
      <c r="R674" t="str">
        <f t="shared" si="41"/>
        <v>Vida</v>
      </c>
    </row>
    <row r="675" spans="1:18" x14ac:dyDescent="0.25">
      <c r="A675">
        <v>561188456</v>
      </c>
      <c r="B675" t="s">
        <v>107</v>
      </c>
      <c r="C675" t="s">
        <v>190</v>
      </c>
      <c r="D675">
        <v>0</v>
      </c>
      <c r="E675">
        <v>0</v>
      </c>
      <c r="F675">
        <v>1087.1500000000001</v>
      </c>
      <c r="G675">
        <v>45117</v>
      </c>
      <c r="H675" t="s">
        <v>108</v>
      </c>
      <c r="I675" t="s">
        <v>2203</v>
      </c>
      <c r="J675" t="s">
        <v>109</v>
      </c>
      <c r="K675">
        <v>203.5861423220974</v>
      </c>
      <c r="L675" t="s">
        <v>2204</v>
      </c>
      <c r="M675" t="s">
        <v>108</v>
      </c>
      <c r="N675" t="s">
        <v>252</v>
      </c>
      <c r="O675" t="s">
        <v>1102</v>
      </c>
      <c r="P675" t="str">
        <f>_xlfn.IFNA(VLOOKUP(C675,Statusy!A:B,2,0),"Do wyrzucenia")</f>
        <v>Alza</v>
      </c>
      <c r="Q675" t="str">
        <f t="shared" si="40"/>
        <v>Alza</v>
      </c>
      <c r="R675" t="str">
        <f t="shared" si="41"/>
        <v>Vida</v>
      </c>
    </row>
    <row r="676" spans="1:18" x14ac:dyDescent="0.25">
      <c r="A676">
        <v>561188379</v>
      </c>
      <c r="B676" t="s">
        <v>107</v>
      </c>
      <c r="C676" t="s">
        <v>153</v>
      </c>
      <c r="D676">
        <v>1</v>
      </c>
      <c r="E676">
        <v>0</v>
      </c>
      <c r="F676">
        <v>619.65</v>
      </c>
      <c r="G676">
        <v>45117</v>
      </c>
      <c r="H676" t="s">
        <v>108</v>
      </c>
      <c r="I676" t="s">
        <v>839</v>
      </c>
      <c r="J676" t="s">
        <v>109</v>
      </c>
      <c r="K676">
        <v>116.03932584269663</v>
      </c>
      <c r="L676" t="s">
        <v>2205</v>
      </c>
      <c r="M676" t="s">
        <v>108</v>
      </c>
      <c r="N676" t="s">
        <v>48</v>
      </c>
      <c r="O676" t="s">
        <v>1102</v>
      </c>
      <c r="P676" t="str">
        <f>_xlfn.IFNA(VLOOKUP(C676,Statusy!A:B,2,0),"Do wyrzucenia")</f>
        <v>Alza</v>
      </c>
      <c r="Q676" t="str">
        <f t="shared" si="40"/>
        <v>Alza</v>
      </c>
      <c r="R676" t="str">
        <f t="shared" si="41"/>
        <v>Vida</v>
      </c>
    </row>
    <row r="677" spans="1:18" x14ac:dyDescent="0.25">
      <c r="A677">
        <v>561188375</v>
      </c>
      <c r="B677" t="s">
        <v>107</v>
      </c>
      <c r="C677" t="s">
        <v>190</v>
      </c>
      <c r="D677">
        <v>0</v>
      </c>
      <c r="E677">
        <v>0</v>
      </c>
      <c r="F677">
        <v>2306.88</v>
      </c>
      <c r="G677">
        <v>45117</v>
      </c>
      <c r="H677" t="s">
        <v>108</v>
      </c>
      <c r="I677" t="s">
        <v>1260</v>
      </c>
      <c r="J677" t="s">
        <v>109</v>
      </c>
      <c r="K677">
        <v>432.00000000000006</v>
      </c>
      <c r="L677" t="s">
        <v>2206</v>
      </c>
      <c r="M677" t="s">
        <v>108</v>
      </c>
      <c r="N677" t="s">
        <v>252</v>
      </c>
      <c r="O677" t="s">
        <v>1102</v>
      </c>
      <c r="P677" t="str">
        <f>_xlfn.IFNA(VLOOKUP(C677,Statusy!A:B,2,0),"Do wyrzucenia")</f>
        <v>Alza</v>
      </c>
      <c r="Q677" t="str">
        <f t="shared" si="40"/>
        <v>Alza</v>
      </c>
      <c r="R677" t="str">
        <f t="shared" si="41"/>
        <v>Kinghoff</v>
      </c>
    </row>
    <row r="678" spans="1:18" x14ac:dyDescent="0.25">
      <c r="A678">
        <v>561188374</v>
      </c>
      <c r="B678" t="s">
        <v>107</v>
      </c>
      <c r="C678" t="s">
        <v>113</v>
      </c>
      <c r="D678">
        <v>1</v>
      </c>
      <c r="E678">
        <v>39</v>
      </c>
      <c r="F678">
        <v>2514</v>
      </c>
      <c r="G678">
        <v>45117</v>
      </c>
      <c r="H678" t="s">
        <v>108</v>
      </c>
      <c r="I678" t="s">
        <v>145</v>
      </c>
      <c r="J678" t="s">
        <v>109</v>
      </c>
      <c r="K678">
        <v>470.7865168539326</v>
      </c>
      <c r="L678" t="s">
        <v>928</v>
      </c>
      <c r="M678" t="s">
        <v>108</v>
      </c>
      <c r="N678" t="s">
        <v>106</v>
      </c>
      <c r="O678" t="s">
        <v>224</v>
      </c>
      <c r="P678" t="str">
        <f>_xlfn.IFNA(VLOOKUP(C678,Statusy!A:B,2,0),"Do wyrzucenia")</f>
        <v>Shumee</v>
      </c>
      <c r="Q678" t="str">
        <f t="shared" si="40"/>
        <v>Mall</v>
      </c>
      <c r="R678" t="str">
        <f t="shared" si="41"/>
        <v>aw</v>
      </c>
    </row>
    <row r="679" spans="1:18" x14ac:dyDescent="0.25">
      <c r="A679">
        <v>561188364</v>
      </c>
      <c r="B679" t="s">
        <v>107</v>
      </c>
      <c r="C679" t="s">
        <v>153</v>
      </c>
      <c r="D679">
        <v>1</v>
      </c>
      <c r="E679">
        <v>0</v>
      </c>
      <c r="F679">
        <v>1010.65</v>
      </c>
      <c r="G679">
        <v>45117</v>
      </c>
      <c r="H679" t="s">
        <v>108</v>
      </c>
      <c r="I679" t="s">
        <v>1258</v>
      </c>
      <c r="J679" t="s">
        <v>109</v>
      </c>
      <c r="K679">
        <v>189.26029962546818</v>
      </c>
      <c r="L679" t="s">
        <v>2207</v>
      </c>
      <c r="M679" t="s">
        <v>108</v>
      </c>
      <c r="N679" t="s">
        <v>22</v>
      </c>
      <c r="O679" t="s">
        <v>1102</v>
      </c>
      <c r="P679" t="str">
        <f>_xlfn.IFNA(VLOOKUP(C679,Statusy!A:B,2,0),"Do wyrzucenia")</f>
        <v>Alza</v>
      </c>
      <c r="Q679" t="str">
        <f t="shared" si="40"/>
        <v>Alza</v>
      </c>
      <c r="R679" t="str">
        <f t="shared" si="41"/>
        <v>Vida</v>
      </c>
    </row>
    <row r="680" spans="1:18" x14ac:dyDescent="0.25">
      <c r="A680">
        <v>561188363</v>
      </c>
      <c r="B680" t="s">
        <v>107</v>
      </c>
      <c r="C680" t="s">
        <v>153</v>
      </c>
      <c r="D680">
        <v>1</v>
      </c>
      <c r="E680">
        <v>0</v>
      </c>
      <c r="F680">
        <v>1529.15</v>
      </c>
      <c r="G680">
        <v>45117</v>
      </c>
      <c r="H680" t="s">
        <v>108</v>
      </c>
      <c r="I680" t="s">
        <v>778</v>
      </c>
      <c r="J680" t="s">
        <v>109</v>
      </c>
      <c r="K680">
        <v>286.35767790262179</v>
      </c>
      <c r="L680" t="s">
        <v>2208</v>
      </c>
      <c r="M680" t="s">
        <v>108</v>
      </c>
      <c r="N680" t="s">
        <v>22</v>
      </c>
      <c r="O680" t="s">
        <v>1102</v>
      </c>
      <c r="P680" t="str">
        <f>_xlfn.IFNA(VLOOKUP(C680,Statusy!A:B,2,0),"Do wyrzucenia")</f>
        <v>Alza</v>
      </c>
      <c r="Q680" t="str">
        <f t="shared" si="40"/>
        <v>Alza</v>
      </c>
      <c r="R680" t="str">
        <f t="shared" si="41"/>
        <v>Vida</v>
      </c>
    </row>
    <row r="681" spans="1:18" x14ac:dyDescent="0.25">
      <c r="A681">
        <v>561179297</v>
      </c>
      <c r="B681" t="s">
        <v>107</v>
      </c>
      <c r="C681" t="s">
        <v>118</v>
      </c>
      <c r="D681">
        <v>1</v>
      </c>
      <c r="E681">
        <v>229</v>
      </c>
      <c r="F681">
        <v>2096</v>
      </c>
      <c r="G681">
        <v>45117</v>
      </c>
      <c r="H681" t="s">
        <v>108</v>
      </c>
      <c r="I681" t="s">
        <v>326</v>
      </c>
      <c r="J681" t="s">
        <v>109</v>
      </c>
      <c r="K681">
        <v>392.50936329588018</v>
      </c>
      <c r="L681" t="s">
        <v>573</v>
      </c>
      <c r="M681" t="s">
        <v>108</v>
      </c>
      <c r="N681" t="s">
        <v>22</v>
      </c>
      <c r="O681" t="s">
        <v>225</v>
      </c>
      <c r="P681" t="str">
        <f>_xlfn.IFNA(VLOOKUP(C681,Statusy!A:B,2,0),"Do wyrzucenia")</f>
        <v>Greatstore</v>
      </c>
      <c r="Q681" t="str">
        <f t="shared" si="40"/>
        <v>Mall</v>
      </c>
      <c r="R681" t="str">
        <f t="shared" si="41"/>
        <v>Vida</v>
      </c>
    </row>
    <row r="682" spans="1:18" x14ac:dyDescent="0.25">
      <c r="A682">
        <v>561179285</v>
      </c>
      <c r="B682" t="s">
        <v>107</v>
      </c>
      <c r="C682" t="s">
        <v>118</v>
      </c>
      <c r="D682">
        <v>1</v>
      </c>
      <c r="E682">
        <v>489</v>
      </c>
      <c r="F682">
        <v>1742</v>
      </c>
      <c r="G682">
        <v>45117</v>
      </c>
      <c r="H682" t="s">
        <v>108</v>
      </c>
      <c r="I682" t="s">
        <v>2209</v>
      </c>
      <c r="J682" t="s">
        <v>109</v>
      </c>
      <c r="K682">
        <v>326.21722846441952</v>
      </c>
      <c r="L682" t="s">
        <v>2210</v>
      </c>
      <c r="M682" t="s">
        <v>108</v>
      </c>
      <c r="N682" t="s">
        <v>22</v>
      </c>
      <c r="O682" t="s">
        <v>225</v>
      </c>
      <c r="P682" t="str">
        <f>_xlfn.IFNA(VLOOKUP(C682,Statusy!A:B,2,0),"Do wyrzucenia")</f>
        <v>Greatstore</v>
      </c>
      <c r="Q682" t="str">
        <f t="shared" si="40"/>
        <v>Mall</v>
      </c>
      <c r="R682" t="str">
        <f t="shared" si="41"/>
        <v>Vida</v>
      </c>
    </row>
    <row r="683" spans="1:18" x14ac:dyDescent="0.25">
      <c r="A683">
        <v>561175734</v>
      </c>
      <c r="B683" t="s">
        <v>107</v>
      </c>
      <c r="C683" t="s">
        <v>153</v>
      </c>
      <c r="D683">
        <v>1</v>
      </c>
      <c r="E683">
        <v>0</v>
      </c>
      <c r="F683">
        <v>1749.3</v>
      </c>
      <c r="G683">
        <v>45117</v>
      </c>
      <c r="H683" t="s">
        <v>108</v>
      </c>
      <c r="I683" t="s">
        <v>922</v>
      </c>
      <c r="J683" t="s">
        <v>109</v>
      </c>
      <c r="K683">
        <v>327.58426966292137</v>
      </c>
      <c r="L683" t="s">
        <v>2211</v>
      </c>
      <c r="M683" t="s">
        <v>108</v>
      </c>
      <c r="N683" t="s">
        <v>22</v>
      </c>
      <c r="O683" t="s">
        <v>1102</v>
      </c>
      <c r="P683" t="str">
        <f>_xlfn.IFNA(VLOOKUP(C683,Statusy!A:B,2,0),"Do wyrzucenia")</f>
        <v>Alza</v>
      </c>
      <c r="Q683" t="str">
        <f t="shared" ref="Q683:Q710" si="42">IF(P683="alza","Alza",IF(P683="Extra","Extrastore","Mall"))</f>
        <v>Alza</v>
      </c>
      <c r="R683" t="str">
        <f t="shared" ref="R683:R710" si="43">IF(AND(LEN(I683)&lt;=7,ISERROR(FIND("_",I683))),"Vida",IFERROR(LEFT(I683,FIND("_",I683)-1),"Kinghoff"))</f>
        <v>Vida</v>
      </c>
    </row>
    <row r="684" spans="1:18" x14ac:dyDescent="0.25">
      <c r="A684">
        <v>561175731</v>
      </c>
      <c r="B684" t="s">
        <v>107</v>
      </c>
      <c r="C684" t="s">
        <v>120</v>
      </c>
      <c r="D684">
        <v>1</v>
      </c>
      <c r="E684">
        <v>125</v>
      </c>
      <c r="F684">
        <v>2314</v>
      </c>
      <c r="G684">
        <v>45117</v>
      </c>
      <c r="H684" t="s">
        <v>108</v>
      </c>
      <c r="I684" t="s">
        <v>2212</v>
      </c>
      <c r="J684" t="s">
        <v>109</v>
      </c>
      <c r="K684">
        <v>433.33333333333337</v>
      </c>
      <c r="L684" t="s">
        <v>2213</v>
      </c>
      <c r="M684" t="s">
        <v>108</v>
      </c>
      <c r="N684" t="s">
        <v>22</v>
      </c>
      <c r="O684" t="s">
        <v>224</v>
      </c>
      <c r="P684" t="str">
        <f>_xlfn.IFNA(VLOOKUP(C684,Statusy!A:B,2,0),"Do wyrzucenia")</f>
        <v>Shumee</v>
      </c>
      <c r="Q684" t="str">
        <f t="shared" si="42"/>
        <v>Mall</v>
      </c>
      <c r="R684" t="str">
        <f t="shared" si="43"/>
        <v>Vida</v>
      </c>
    </row>
    <row r="685" spans="1:18" x14ac:dyDescent="0.25">
      <c r="A685">
        <v>561175711</v>
      </c>
      <c r="B685" t="s">
        <v>107</v>
      </c>
      <c r="C685" t="s">
        <v>153</v>
      </c>
      <c r="D685">
        <v>1</v>
      </c>
      <c r="E685">
        <v>0</v>
      </c>
      <c r="F685">
        <v>1818.15</v>
      </c>
      <c r="G685">
        <v>45117</v>
      </c>
      <c r="H685" t="s">
        <v>108</v>
      </c>
      <c r="I685" t="s">
        <v>2214</v>
      </c>
      <c r="J685" t="s">
        <v>109</v>
      </c>
      <c r="K685">
        <v>340.4775280898877</v>
      </c>
      <c r="L685" t="s">
        <v>2215</v>
      </c>
      <c r="M685" t="s">
        <v>108</v>
      </c>
      <c r="N685" t="s">
        <v>22</v>
      </c>
      <c r="O685" t="s">
        <v>1102</v>
      </c>
      <c r="P685" t="str">
        <f>_xlfn.IFNA(VLOOKUP(C685,Statusy!A:B,2,0),"Do wyrzucenia")</f>
        <v>Alza</v>
      </c>
      <c r="Q685" t="str">
        <f t="shared" si="42"/>
        <v>Alza</v>
      </c>
      <c r="R685" t="str">
        <f t="shared" si="43"/>
        <v>Vida</v>
      </c>
    </row>
    <row r="686" spans="1:18" x14ac:dyDescent="0.25">
      <c r="A686">
        <v>561171165</v>
      </c>
      <c r="B686" t="s">
        <v>107</v>
      </c>
      <c r="C686" t="s">
        <v>119</v>
      </c>
      <c r="D686">
        <v>1</v>
      </c>
      <c r="E686">
        <v>3410</v>
      </c>
      <c r="F686">
        <v>17310</v>
      </c>
      <c r="G686">
        <v>45117</v>
      </c>
      <c r="H686" t="s">
        <v>108</v>
      </c>
      <c r="I686" t="s">
        <v>257</v>
      </c>
      <c r="J686" t="s">
        <v>116</v>
      </c>
      <c r="K686">
        <v>207.72</v>
      </c>
      <c r="L686" t="s">
        <v>2216</v>
      </c>
      <c r="M686" t="s">
        <v>108</v>
      </c>
      <c r="N686" t="s">
        <v>50</v>
      </c>
      <c r="O686" t="s">
        <v>224</v>
      </c>
      <c r="P686" t="str">
        <f>_xlfn.IFNA(VLOOKUP(C686,Statusy!A:B,2,0),"Do wyrzucenia")</f>
        <v>Shumee</v>
      </c>
      <c r="Q686" t="str">
        <f t="shared" si="42"/>
        <v>Mall</v>
      </c>
      <c r="R686" t="str">
        <f t="shared" si="43"/>
        <v>Vida</v>
      </c>
    </row>
    <row r="687" spans="1:18" x14ac:dyDescent="0.25">
      <c r="A687">
        <v>561171164</v>
      </c>
      <c r="B687" t="s">
        <v>107</v>
      </c>
      <c r="C687" t="s">
        <v>148</v>
      </c>
      <c r="D687">
        <v>1</v>
      </c>
      <c r="E687">
        <v>3410</v>
      </c>
      <c r="F687">
        <v>28300</v>
      </c>
      <c r="G687">
        <v>45117</v>
      </c>
      <c r="H687" t="s">
        <v>108</v>
      </c>
      <c r="I687" t="s">
        <v>2217</v>
      </c>
      <c r="J687" t="s">
        <v>116</v>
      </c>
      <c r="K687">
        <v>339.6</v>
      </c>
      <c r="L687" t="s">
        <v>2218</v>
      </c>
      <c r="M687" t="s">
        <v>108</v>
      </c>
      <c r="N687" t="s">
        <v>50</v>
      </c>
      <c r="O687" t="s">
        <v>224</v>
      </c>
      <c r="P687" t="str">
        <f>_xlfn.IFNA(VLOOKUP(C687,Statusy!A:B,2,0),"Do wyrzucenia")</f>
        <v>Shumee</v>
      </c>
      <c r="Q687" t="str">
        <f t="shared" si="42"/>
        <v>Mall</v>
      </c>
      <c r="R687" t="str">
        <f t="shared" si="43"/>
        <v>Vida</v>
      </c>
    </row>
    <row r="688" spans="1:18" x14ac:dyDescent="0.25">
      <c r="A688">
        <v>561166382</v>
      </c>
      <c r="B688" t="s">
        <v>107</v>
      </c>
      <c r="C688" t="s">
        <v>118</v>
      </c>
      <c r="D688">
        <v>1</v>
      </c>
      <c r="E688">
        <v>229</v>
      </c>
      <c r="F688">
        <v>2481</v>
      </c>
      <c r="G688">
        <v>45117</v>
      </c>
      <c r="H688" t="s">
        <v>108</v>
      </c>
      <c r="I688" t="s">
        <v>2219</v>
      </c>
      <c r="J688" t="s">
        <v>109</v>
      </c>
      <c r="K688">
        <v>464.60674157303373</v>
      </c>
      <c r="L688" t="s">
        <v>2220</v>
      </c>
      <c r="M688" t="s">
        <v>108</v>
      </c>
      <c r="N688" t="s">
        <v>22</v>
      </c>
      <c r="O688" t="s">
        <v>225</v>
      </c>
      <c r="P688" t="str">
        <f>_xlfn.IFNA(VLOOKUP(C688,Statusy!A:B,2,0),"Do wyrzucenia")</f>
        <v>Greatstore</v>
      </c>
      <c r="Q688" t="str">
        <f t="shared" si="42"/>
        <v>Mall</v>
      </c>
      <c r="R688" t="str">
        <f t="shared" si="43"/>
        <v>Vida</v>
      </c>
    </row>
    <row r="689" spans="1:18" x14ac:dyDescent="0.25">
      <c r="A689">
        <v>561166214</v>
      </c>
      <c r="B689" t="s">
        <v>107</v>
      </c>
      <c r="C689" t="s">
        <v>118</v>
      </c>
      <c r="D689">
        <v>1</v>
      </c>
      <c r="E689">
        <v>0</v>
      </c>
      <c r="F689">
        <v>14</v>
      </c>
      <c r="G689">
        <v>45117</v>
      </c>
      <c r="H689" t="s">
        <v>108</v>
      </c>
      <c r="I689" t="s">
        <v>143</v>
      </c>
      <c r="J689" t="s">
        <v>110</v>
      </c>
      <c r="K689">
        <v>62.58</v>
      </c>
      <c r="L689" t="s">
        <v>869</v>
      </c>
      <c r="M689" t="s">
        <v>108</v>
      </c>
      <c r="N689" t="s">
        <v>106</v>
      </c>
      <c r="O689" t="s">
        <v>225</v>
      </c>
      <c r="P689" t="str">
        <f>_xlfn.IFNA(VLOOKUP(C689,Statusy!A:B,2,0),"Do wyrzucenia")</f>
        <v>Greatstore</v>
      </c>
      <c r="Q689" t="str">
        <f t="shared" si="42"/>
        <v>Mall</v>
      </c>
      <c r="R689" t="str">
        <f t="shared" si="43"/>
        <v>ikonka</v>
      </c>
    </row>
    <row r="690" spans="1:18" x14ac:dyDescent="0.25">
      <c r="A690">
        <v>561163651</v>
      </c>
      <c r="B690" t="s">
        <v>107</v>
      </c>
      <c r="C690" t="s">
        <v>153</v>
      </c>
      <c r="D690">
        <v>1</v>
      </c>
      <c r="E690">
        <v>0</v>
      </c>
      <c r="F690">
        <v>3772.3</v>
      </c>
      <c r="G690">
        <v>45117</v>
      </c>
      <c r="H690" t="s">
        <v>108</v>
      </c>
      <c r="I690" t="s">
        <v>2221</v>
      </c>
      <c r="J690" t="s">
        <v>109</v>
      </c>
      <c r="K690">
        <v>706.4232209737828</v>
      </c>
      <c r="L690" t="s">
        <v>2222</v>
      </c>
      <c r="M690" t="s">
        <v>108</v>
      </c>
      <c r="N690" t="s">
        <v>22</v>
      </c>
      <c r="O690" t="s">
        <v>1102</v>
      </c>
      <c r="P690" t="str">
        <f>_xlfn.IFNA(VLOOKUP(C690,Statusy!A:B,2,0),"Do wyrzucenia")</f>
        <v>Alza</v>
      </c>
      <c r="Q690" t="str">
        <f t="shared" si="42"/>
        <v>Alza</v>
      </c>
      <c r="R690" t="str">
        <f t="shared" si="43"/>
        <v>Vida</v>
      </c>
    </row>
    <row r="691" spans="1:18" x14ac:dyDescent="0.25">
      <c r="A691">
        <v>561163649</v>
      </c>
      <c r="B691" t="s">
        <v>107</v>
      </c>
      <c r="C691" t="s">
        <v>153</v>
      </c>
      <c r="D691">
        <v>1</v>
      </c>
      <c r="E691">
        <v>0</v>
      </c>
      <c r="F691">
        <v>679.15</v>
      </c>
      <c r="G691">
        <v>45117</v>
      </c>
      <c r="H691" t="s">
        <v>108</v>
      </c>
      <c r="I691" t="s">
        <v>399</v>
      </c>
      <c r="J691" t="s">
        <v>109</v>
      </c>
      <c r="K691">
        <v>127.18164794007491</v>
      </c>
      <c r="L691" t="s">
        <v>2223</v>
      </c>
      <c r="M691" t="s">
        <v>108</v>
      </c>
      <c r="N691" t="s">
        <v>22</v>
      </c>
      <c r="O691" t="s">
        <v>1102</v>
      </c>
      <c r="P691" t="str">
        <f>_xlfn.IFNA(VLOOKUP(C691,Statusy!A:B,2,0),"Do wyrzucenia")</f>
        <v>Alza</v>
      </c>
      <c r="Q691" t="str">
        <f t="shared" si="42"/>
        <v>Alza</v>
      </c>
      <c r="R691" t="str">
        <f t="shared" si="43"/>
        <v>Vida</v>
      </c>
    </row>
    <row r="692" spans="1:18" x14ac:dyDescent="0.25">
      <c r="A692">
        <v>561163645</v>
      </c>
      <c r="B692" t="s">
        <v>107</v>
      </c>
      <c r="C692" t="s">
        <v>153</v>
      </c>
      <c r="D692">
        <v>1</v>
      </c>
      <c r="E692">
        <v>0</v>
      </c>
      <c r="F692">
        <v>3033.65</v>
      </c>
      <c r="G692">
        <v>45117</v>
      </c>
      <c r="H692" t="s">
        <v>108</v>
      </c>
      <c r="I692" t="s">
        <v>2224</v>
      </c>
      <c r="J692" t="s">
        <v>109</v>
      </c>
      <c r="K692">
        <v>568.09925093632967</v>
      </c>
      <c r="L692" t="s">
        <v>2225</v>
      </c>
      <c r="M692" t="s">
        <v>108</v>
      </c>
      <c r="N692" t="s">
        <v>48</v>
      </c>
      <c r="O692" t="s">
        <v>1102</v>
      </c>
      <c r="P692" t="str">
        <f>_xlfn.IFNA(VLOOKUP(C692,Statusy!A:B,2,0),"Do wyrzucenia")</f>
        <v>Alza</v>
      </c>
      <c r="Q692" t="str">
        <f t="shared" si="42"/>
        <v>Alza</v>
      </c>
      <c r="R692" t="str">
        <f t="shared" si="43"/>
        <v>Vida</v>
      </c>
    </row>
    <row r="693" spans="1:18" x14ac:dyDescent="0.25">
      <c r="A693">
        <v>561154681</v>
      </c>
      <c r="B693" t="s">
        <v>107</v>
      </c>
      <c r="C693" t="s">
        <v>118</v>
      </c>
      <c r="D693">
        <v>1</v>
      </c>
      <c r="E693">
        <v>129</v>
      </c>
      <c r="F693">
        <v>1175</v>
      </c>
      <c r="G693">
        <v>45117</v>
      </c>
      <c r="H693" t="s">
        <v>108</v>
      </c>
      <c r="I693" t="s">
        <v>2226</v>
      </c>
      <c r="J693" t="s">
        <v>109</v>
      </c>
      <c r="K693">
        <v>220.03745318352063</v>
      </c>
      <c r="L693" t="s">
        <v>2227</v>
      </c>
      <c r="M693" t="s">
        <v>108</v>
      </c>
      <c r="N693" t="s">
        <v>22</v>
      </c>
      <c r="O693" t="s">
        <v>225</v>
      </c>
      <c r="P693" t="str">
        <f>_xlfn.IFNA(VLOOKUP(C693,Statusy!A:B,2,0),"Do wyrzucenia")</f>
        <v>Greatstore</v>
      </c>
      <c r="Q693" t="str">
        <f t="shared" si="42"/>
        <v>Mall</v>
      </c>
      <c r="R693" t="str">
        <f t="shared" si="43"/>
        <v>Vida</v>
      </c>
    </row>
    <row r="694" spans="1:18" x14ac:dyDescent="0.25">
      <c r="A694">
        <v>561154662</v>
      </c>
      <c r="B694" t="s">
        <v>107</v>
      </c>
      <c r="C694" t="s">
        <v>118</v>
      </c>
      <c r="D694">
        <v>1</v>
      </c>
      <c r="E694">
        <v>24</v>
      </c>
      <c r="F694">
        <v>148</v>
      </c>
      <c r="G694">
        <v>45117</v>
      </c>
      <c r="H694" t="s">
        <v>108</v>
      </c>
      <c r="I694" t="s">
        <v>1029</v>
      </c>
      <c r="J694" t="s">
        <v>110</v>
      </c>
      <c r="K694">
        <v>661.56</v>
      </c>
      <c r="L694" t="s">
        <v>2228</v>
      </c>
      <c r="M694" t="s">
        <v>108</v>
      </c>
      <c r="N694" t="s">
        <v>49</v>
      </c>
      <c r="O694" t="s">
        <v>225</v>
      </c>
      <c r="P694" t="str">
        <f>_xlfn.IFNA(VLOOKUP(C694,Statusy!A:B,2,0),"Do wyrzucenia")</f>
        <v>Greatstore</v>
      </c>
      <c r="Q694" t="str">
        <f t="shared" si="42"/>
        <v>Mall</v>
      </c>
      <c r="R694" t="str">
        <f t="shared" si="43"/>
        <v>Vida</v>
      </c>
    </row>
    <row r="695" spans="1:18" x14ac:dyDescent="0.25">
      <c r="A695">
        <v>561154637</v>
      </c>
      <c r="B695" t="s">
        <v>107</v>
      </c>
      <c r="C695" t="s">
        <v>118</v>
      </c>
      <c r="D695">
        <v>1</v>
      </c>
      <c r="E695">
        <v>229</v>
      </c>
      <c r="F695">
        <v>2038</v>
      </c>
      <c r="G695">
        <v>45117</v>
      </c>
      <c r="H695" t="s">
        <v>108</v>
      </c>
      <c r="I695" t="s">
        <v>273</v>
      </c>
      <c r="J695" t="s">
        <v>109</v>
      </c>
      <c r="K695">
        <v>381.64794007490639</v>
      </c>
      <c r="L695" t="s">
        <v>218</v>
      </c>
      <c r="M695" t="s">
        <v>108</v>
      </c>
      <c r="N695" t="s">
        <v>22</v>
      </c>
      <c r="O695" t="s">
        <v>225</v>
      </c>
      <c r="P695" t="str">
        <f>_xlfn.IFNA(VLOOKUP(C695,Statusy!A:B,2,0),"Do wyrzucenia")</f>
        <v>Greatstore</v>
      </c>
      <c r="Q695" t="str">
        <f t="shared" si="42"/>
        <v>Mall</v>
      </c>
      <c r="R695" t="str">
        <f t="shared" si="43"/>
        <v>Vida</v>
      </c>
    </row>
    <row r="696" spans="1:18" x14ac:dyDescent="0.25">
      <c r="A696">
        <v>561151555</v>
      </c>
      <c r="B696" t="s">
        <v>107</v>
      </c>
      <c r="C696" t="s">
        <v>153</v>
      </c>
      <c r="D696">
        <v>1</v>
      </c>
      <c r="E696">
        <v>0</v>
      </c>
      <c r="F696">
        <v>3390.65</v>
      </c>
      <c r="G696">
        <v>45117</v>
      </c>
      <c r="H696" t="s">
        <v>108</v>
      </c>
      <c r="I696" t="s">
        <v>681</v>
      </c>
      <c r="J696" t="s">
        <v>109</v>
      </c>
      <c r="K696">
        <v>634.95318352059928</v>
      </c>
      <c r="L696" t="s">
        <v>2229</v>
      </c>
      <c r="M696" t="s">
        <v>108</v>
      </c>
      <c r="N696" t="s">
        <v>22</v>
      </c>
      <c r="O696" t="s">
        <v>1102</v>
      </c>
      <c r="P696" t="str">
        <f>_xlfn.IFNA(VLOOKUP(C696,Statusy!A:B,2,0),"Do wyrzucenia")</f>
        <v>Alza</v>
      </c>
      <c r="Q696" t="str">
        <f t="shared" si="42"/>
        <v>Alza</v>
      </c>
      <c r="R696" t="str">
        <f t="shared" si="43"/>
        <v>Vida</v>
      </c>
    </row>
    <row r="697" spans="1:18" x14ac:dyDescent="0.25">
      <c r="A697">
        <v>561151549</v>
      </c>
      <c r="B697" t="s">
        <v>107</v>
      </c>
      <c r="C697" t="s">
        <v>153</v>
      </c>
      <c r="D697">
        <v>1</v>
      </c>
      <c r="E697">
        <v>0</v>
      </c>
      <c r="F697">
        <v>4920.6499999999996</v>
      </c>
      <c r="G697">
        <v>45117</v>
      </c>
      <c r="H697" t="s">
        <v>108</v>
      </c>
      <c r="I697" t="s">
        <v>2230</v>
      </c>
      <c r="J697" t="s">
        <v>109</v>
      </c>
      <c r="K697">
        <v>921.47003745318352</v>
      </c>
      <c r="L697" t="s">
        <v>2231</v>
      </c>
      <c r="M697" t="s">
        <v>108</v>
      </c>
      <c r="N697" t="s">
        <v>22</v>
      </c>
      <c r="O697" t="s">
        <v>1102</v>
      </c>
      <c r="P697" t="str">
        <f>_xlfn.IFNA(VLOOKUP(C697,Statusy!A:B,2,0),"Do wyrzucenia")</f>
        <v>Alza</v>
      </c>
      <c r="Q697" t="str">
        <f t="shared" si="42"/>
        <v>Alza</v>
      </c>
      <c r="R697" t="str">
        <f t="shared" si="43"/>
        <v>Vida</v>
      </c>
    </row>
    <row r="698" spans="1:18" x14ac:dyDescent="0.25">
      <c r="A698">
        <v>561151544</v>
      </c>
      <c r="B698" t="s">
        <v>107</v>
      </c>
      <c r="C698" t="s">
        <v>190</v>
      </c>
      <c r="D698">
        <v>0</v>
      </c>
      <c r="E698">
        <v>0</v>
      </c>
      <c r="F698">
        <v>3025.15</v>
      </c>
      <c r="G698">
        <v>45117</v>
      </c>
      <c r="H698" t="s">
        <v>108</v>
      </c>
      <c r="I698" t="s">
        <v>602</v>
      </c>
      <c r="J698" t="s">
        <v>109</v>
      </c>
      <c r="K698">
        <v>566.50749063670423</v>
      </c>
      <c r="L698" t="s">
        <v>2232</v>
      </c>
      <c r="M698" t="s">
        <v>108</v>
      </c>
      <c r="N698" t="s">
        <v>252</v>
      </c>
      <c r="O698" t="s">
        <v>1102</v>
      </c>
      <c r="P698" t="str">
        <f>_xlfn.IFNA(VLOOKUP(C698,Statusy!A:B,2,0),"Do wyrzucenia")</f>
        <v>Alza</v>
      </c>
      <c r="Q698" t="str">
        <f t="shared" si="42"/>
        <v>Alza</v>
      </c>
      <c r="R698" t="str">
        <f t="shared" si="43"/>
        <v>Vida</v>
      </c>
    </row>
    <row r="699" spans="1:18" x14ac:dyDescent="0.25">
      <c r="A699">
        <v>561151530</v>
      </c>
      <c r="B699" t="s">
        <v>107</v>
      </c>
      <c r="C699" t="s">
        <v>120</v>
      </c>
      <c r="D699">
        <v>1</v>
      </c>
      <c r="E699">
        <v>0</v>
      </c>
      <c r="F699">
        <v>20</v>
      </c>
      <c r="G699">
        <v>45117</v>
      </c>
      <c r="H699" t="s">
        <v>108</v>
      </c>
      <c r="I699" t="s">
        <v>423</v>
      </c>
      <c r="J699" t="s">
        <v>110</v>
      </c>
      <c r="K699">
        <v>89.399999999999991</v>
      </c>
      <c r="L699" t="s">
        <v>184</v>
      </c>
      <c r="M699" t="s">
        <v>108</v>
      </c>
      <c r="N699" t="s">
        <v>49</v>
      </c>
      <c r="O699" t="s">
        <v>224</v>
      </c>
      <c r="P699" t="str">
        <f>_xlfn.IFNA(VLOOKUP(C699,Statusy!A:B,2,0),"Do wyrzucenia")</f>
        <v>Shumee</v>
      </c>
      <c r="Q699" t="str">
        <f t="shared" si="42"/>
        <v>Mall</v>
      </c>
      <c r="R699" t="str">
        <f t="shared" si="43"/>
        <v>Vida</v>
      </c>
    </row>
    <row r="700" spans="1:18" x14ac:dyDescent="0.25">
      <c r="A700">
        <v>561151440</v>
      </c>
      <c r="B700" t="s">
        <v>107</v>
      </c>
      <c r="C700" t="s">
        <v>153</v>
      </c>
      <c r="D700">
        <v>1</v>
      </c>
      <c r="E700">
        <v>0</v>
      </c>
      <c r="F700">
        <v>534.65</v>
      </c>
      <c r="G700">
        <v>45117</v>
      </c>
      <c r="H700" t="s">
        <v>108</v>
      </c>
      <c r="I700" t="s">
        <v>2233</v>
      </c>
      <c r="J700" t="s">
        <v>109</v>
      </c>
      <c r="K700">
        <v>100.12172284644195</v>
      </c>
      <c r="L700" t="s">
        <v>2234</v>
      </c>
      <c r="M700" t="s">
        <v>108</v>
      </c>
      <c r="N700" t="s">
        <v>48</v>
      </c>
      <c r="O700" t="s">
        <v>1102</v>
      </c>
      <c r="P700" t="str">
        <f>_xlfn.IFNA(VLOOKUP(C700,Statusy!A:B,2,0),"Do wyrzucenia")</f>
        <v>Alza</v>
      </c>
      <c r="Q700" t="str">
        <f t="shared" si="42"/>
        <v>Alza</v>
      </c>
      <c r="R700" t="str">
        <f t="shared" si="43"/>
        <v>Vida</v>
      </c>
    </row>
    <row r="701" spans="1:18" x14ac:dyDescent="0.25">
      <c r="A701">
        <v>561142865</v>
      </c>
      <c r="B701" t="s">
        <v>107</v>
      </c>
      <c r="C701" t="s">
        <v>118</v>
      </c>
      <c r="D701">
        <v>1</v>
      </c>
      <c r="E701">
        <v>32</v>
      </c>
      <c r="F701">
        <v>204</v>
      </c>
      <c r="G701">
        <v>45117</v>
      </c>
      <c r="H701" t="s">
        <v>108</v>
      </c>
      <c r="I701" t="s">
        <v>2235</v>
      </c>
      <c r="J701" t="s">
        <v>110</v>
      </c>
      <c r="K701">
        <v>911.88</v>
      </c>
      <c r="L701" t="s">
        <v>2236</v>
      </c>
      <c r="M701" t="s">
        <v>108</v>
      </c>
      <c r="N701" t="s">
        <v>49</v>
      </c>
      <c r="O701" t="s">
        <v>225</v>
      </c>
      <c r="P701" t="str">
        <f>_xlfn.IFNA(VLOOKUP(C701,Statusy!A:B,2,0),"Do wyrzucenia")</f>
        <v>Greatstore</v>
      </c>
      <c r="Q701" t="str">
        <f t="shared" si="42"/>
        <v>Mall</v>
      </c>
      <c r="R701" t="str">
        <f t="shared" si="43"/>
        <v>Vida</v>
      </c>
    </row>
    <row r="702" spans="1:18" x14ac:dyDescent="0.25">
      <c r="A702">
        <v>561142688</v>
      </c>
      <c r="B702" t="s">
        <v>107</v>
      </c>
      <c r="C702" t="s">
        <v>118</v>
      </c>
      <c r="D702">
        <v>1</v>
      </c>
      <c r="E702">
        <v>329</v>
      </c>
      <c r="F702">
        <v>3709</v>
      </c>
      <c r="G702">
        <v>45117</v>
      </c>
      <c r="H702" t="s">
        <v>108</v>
      </c>
      <c r="I702" t="s">
        <v>2237</v>
      </c>
      <c r="J702" t="s">
        <v>109</v>
      </c>
      <c r="K702">
        <v>694.56928838951319</v>
      </c>
      <c r="L702" t="s">
        <v>2238</v>
      </c>
      <c r="M702" t="s">
        <v>108</v>
      </c>
      <c r="N702" t="s">
        <v>22</v>
      </c>
      <c r="O702" t="s">
        <v>225</v>
      </c>
      <c r="P702" t="str">
        <f>_xlfn.IFNA(VLOOKUP(C702,Statusy!A:B,2,0),"Do wyrzucenia")</f>
        <v>Greatstore</v>
      </c>
      <c r="Q702" t="str">
        <f t="shared" si="42"/>
        <v>Mall</v>
      </c>
      <c r="R702" t="str">
        <f t="shared" si="43"/>
        <v>Vida</v>
      </c>
    </row>
    <row r="703" spans="1:18" x14ac:dyDescent="0.25">
      <c r="A703">
        <v>561142246</v>
      </c>
      <c r="B703" t="s">
        <v>107</v>
      </c>
      <c r="C703" t="s">
        <v>118</v>
      </c>
      <c r="D703">
        <v>1</v>
      </c>
      <c r="E703">
        <v>6</v>
      </c>
      <c r="F703">
        <v>36</v>
      </c>
      <c r="G703">
        <v>45117</v>
      </c>
      <c r="H703" t="s">
        <v>108</v>
      </c>
      <c r="I703" t="s">
        <v>1141</v>
      </c>
      <c r="J703" t="s">
        <v>110</v>
      </c>
      <c r="K703">
        <v>160.91999999999999</v>
      </c>
      <c r="L703" t="s">
        <v>2239</v>
      </c>
      <c r="M703" t="s">
        <v>108</v>
      </c>
      <c r="N703" t="s">
        <v>49</v>
      </c>
      <c r="O703" t="s">
        <v>225</v>
      </c>
      <c r="P703" t="str">
        <f>_xlfn.IFNA(VLOOKUP(C703,Statusy!A:B,2,0),"Do wyrzucenia")</f>
        <v>Greatstore</v>
      </c>
      <c r="Q703" t="str">
        <f t="shared" si="42"/>
        <v>Mall</v>
      </c>
      <c r="R703" t="str">
        <f t="shared" si="43"/>
        <v>ikonka</v>
      </c>
    </row>
    <row r="704" spans="1:18" x14ac:dyDescent="0.25">
      <c r="A704">
        <v>561141981</v>
      </c>
      <c r="B704" t="s">
        <v>107</v>
      </c>
      <c r="C704" t="s">
        <v>118</v>
      </c>
      <c r="D704">
        <v>1</v>
      </c>
      <c r="E704">
        <v>7</v>
      </c>
      <c r="F704">
        <v>30</v>
      </c>
      <c r="G704">
        <v>45117</v>
      </c>
      <c r="H704" t="s">
        <v>108</v>
      </c>
      <c r="I704" t="s">
        <v>1686</v>
      </c>
      <c r="J704" t="s">
        <v>110</v>
      </c>
      <c r="K704">
        <v>134.1</v>
      </c>
      <c r="L704" t="s">
        <v>1687</v>
      </c>
      <c r="M704" t="s">
        <v>108</v>
      </c>
      <c r="N704" t="s">
        <v>48</v>
      </c>
      <c r="O704" t="s">
        <v>225</v>
      </c>
      <c r="P704" t="str">
        <f>_xlfn.IFNA(VLOOKUP(C704,Statusy!A:B,2,0),"Do wyrzucenia")</f>
        <v>Greatstore</v>
      </c>
      <c r="Q704" t="str">
        <f t="shared" si="42"/>
        <v>Mall</v>
      </c>
      <c r="R704" t="str">
        <f t="shared" si="43"/>
        <v>Vida</v>
      </c>
    </row>
    <row r="705" spans="1:18" x14ac:dyDescent="0.25">
      <c r="A705">
        <v>561139244</v>
      </c>
      <c r="B705" t="s">
        <v>107</v>
      </c>
      <c r="C705" t="s">
        <v>153</v>
      </c>
      <c r="D705">
        <v>1</v>
      </c>
      <c r="E705">
        <v>0</v>
      </c>
      <c r="F705">
        <v>1478.15</v>
      </c>
      <c r="G705">
        <v>45117</v>
      </c>
      <c r="H705" t="s">
        <v>108</v>
      </c>
      <c r="I705" t="s">
        <v>2240</v>
      </c>
      <c r="J705" t="s">
        <v>109</v>
      </c>
      <c r="K705">
        <v>276.80711610486895</v>
      </c>
      <c r="L705" t="s">
        <v>2241</v>
      </c>
      <c r="M705" t="s">
        <v>108</v>
      </c>
      <c r="N705" t="s">
        <v>48</v>
      </c>
      <c r="O705" t="s">
        <v>1102</v>
      </c>
      <c r="P705" t="str">
        <f>_xlfn.IFNA(VLOOKUP(C705,Statusy!A:B,2,0),"Do wyrzucenia")</f>
        <v>Alza</v>
      </c>
      <c r="Q705" t="str">
        <f t="shared" si="42"/>
        <v>Alza</v>
      </c>
      <c r="R705" t="str">
        <f t="shared" si="43"/>
        <v>Vida</v>
      </c>
    </row>
    <row r="706" spans="1:18" x14ac:dyDescent="0.25">
      <c r="A706">
        <v>561139241</v>
      </c>
      <c r="B706" t="s">
        <v>107</v>
      </c>
      <c r="C706" t="s">
        <v>153</v>
      </c>
      <c r="D706">
        <v>1</v>
      </c>
      <c r="E706">
        <v>0</v>
      </c>
      <c r="F706">
        <v>942.65</v>
      </c>
      <c r="G706">
        <v>45117</v>
      </c>
      <c r="H706" t="s">
        <v>108</v>
      </c>
      <c r="I706" t="s">
        <v>1171</v>
      </c>
      <c r="J706" t="s">
        <v>109</v>
      </c>
      <c r="K706">
        <v>176.52621722846442</v>
      </c>
      <c r="L706" t="s">
        <v>2242</v>
      </c>
      <c r="M706" t="s">
        <v>108</v>
      </c>
      <c r="N706" t="s">
        <v>22</v>
      </c>
      <c r="O706" t="s">
        <v>1102</v>
      </c>
      <c r="P706" t="str">
        <f>_xlfn.IFNA(VLOOKUP(C706,Statusy!A:B,2,0),"Do wyrzucenia")</f>
        <v>Alza</v>
      </c>
      <c r="Q706" t="str">
        <f t="shared" si="42"/>
        <v>Alza</v>
      </c>
      <c r="R706" t="str">
        <f t="shared" si="43"/>
        <v>Vida</v>
      </c>
    </row>
    <row r="707" spans="1:18" x14ac:dyDescent="0.25">
      <c r="A707">
        <v>561139218</v>
      </c>
      <c r="B707" t="s">
        <v>107</v>
      </c>
      <c r="C707" t="s">
        <v>153</v>
      </c>
      <c r="D707">
        <v>1</v>
      </c>
      <c r="E707">
        <v>0</v>
      </c>
      <c r="F707">
        <v>5082.1499999999996</v>
      </c>
      <c r="G707">
        <v>45117</v>
      </c>
      <c r="H707" t="s">
        <v>108</v>
      </c>
      <c r="I707" t="s">
        <v>2243</v>
      </c>
      <c r="J707" t="s">
        <v>109</v>
      </c>
      <c r="K707">
        <v>951.71348314606746</v>
      </c>
      <c r="L707" t="s">
        <v>2244</v>
      </c>
      <c r="M707" t="s">
        <v>108</v>
      </c>
      <c r="N707" t="s">
        <v>22</v>
      </c>
      <c r="O707" t="s">
        <v>1102</v>
      </c>
      <c r="P707" t="str">
        <f>_xlfn.IFNA(VLOOKUP(C707,Statusy!A:B,2,0),"Do wyrzucenia")</f>
        <v>Alza</v>
      </c>
      <c r="Q707" t="str">
        <f t="shared" si="42"/>
        <v>Alza</v>
      </c>
      <c r="R707" t="str">
        <f t="shared" si="43"/>
        <v>Vida</v>
      </c>
    </row>
    <row r="708" spans="1:18" x14ac:dyDescent="0.25">
      <c r="A708">
        <v>561139215</v>
      </c>
      <c r="B708" t="s">
        <v>107</v>
      </c>
      <c r="C708" t="s">
        <v>190</v>
      </c>
      <c r="D708">
        <v>0</v>
      </c>
      <c r="E708">
        <v>0</v>
      </c>
      <c r="F708">
        <v>1707.65</v>
      </c>
      <c r="G708">
        <v>45117</v>
      </c>
      <c r="H708" t="s">
        <v>108</v>
      </c>
      <c r="I708" t="s">
        <v>734</v>
      </c>
      <c r="J708" t="s">
        <v>109</v>
      </c>
      <c r="K708">
        <v>319.78464419475659</v>
      </c>
      <c r="L708" t="s">
        <v>2245</v>
      </c>
      <c r="M708" t="s">
        <v>108</v>
      </c>
      <c r="N708" t="s">
        <v>252</v>
      </c>
      <c r="O708" t="s">
        <v>1102</v>
      </c>
      <c r="P708" t="str">
        <f>_xlfn.IFNA(VLOOKUP(C708,Statusy!A:B,2,0),"Do wyrzucenia")</f>
        <v>Alza</v>
      </c>
      <c r="Q708" t="str">
        <f t="shared" si="42"/>
        <v>Alza</v>
      </c>
      <c r="R708" t="str">
        <f t="shared" si="43"/>
        <v>Vida</v>
      </c>
    </row>
    <row r="709" spans="1:18" x14ac:dyDescent="0.25">
      <c r="A709">
        <v>561139187</v>
      </c>
      <c r="B709" t="s">
        <v>107</v>
      </c>
      <c r="C709" t="s">
        <v>113</v>
      </c>
      <c r="D709">
        <v>1</v>
      </c>
      <c r="E709">
        <v>9</v>
      </c>
      <c r="F709">
        <v>175</v>
      </c>
      <c r="G709">
        <v>45117</v>
      </c>
      <c r="H709" t="s">
        <v>108</v>
      </c>
      <c r="I709" t="s">
        <v>2246</v>
      </c>
      <c r="J709" t="s">
        <v>110</v>
      </c>
      <c r="K709">
        <v>782.25</v>
      </c>
      <c r="L709" t="s">
        <v>2247</v>
      </c>
      <c r="M709" t="s">
        <v>108</v>
      </c>
      <c r="N709" t="s">
        <v>49</v>
      </c>
      <c r="O709" t="s">
        <v>224</v>
      </c>
      <c r="P709" t="str">
        <f>_xlfn.IFNA(VLOOKUP(C709,Statusy!A:B,2,0),"Do wyrzucenia")</f>
        <v>Shumee</v>
      </c>
      <c r="Q709" t="str">
        <f t="shared" si="42"/>
        <v>Mall</v>
      </c>
      <c r="R709" t="str">
        <f t="shared" si="43"/>
        <v>beliani</v>
      </c>
    </row>
    <row r="710" spans="1:18" x14ac:dyDescent="0.25">
      <c r="A710">
        <v>561138832</v>
      </c>
      <c r="B710" t="s">
        <v>107</v>
      </c>
      <c r="C710" t="s">
        <v>195</v>
      </c>
      <c r="D710">
        <v>0</v>
      </c>
      <c r="E710">
        <v>27</v>
      </c>
      <c r="F710">
        <v>157</v>
      </c>
      <c r="G710">
        <v>45117</v>
      </c>
      <c r="H710" t="s">
        <v>108</v>
      </c>
      <c r="I710" t="s">
        <v>677</v>
      </c>
      <c r="J710" t="s">
        <v>110</v>
      </c>
      <c r="K710">
        <v>701.79</v>
      </c>
      <c r="L710" t="s">
        <v>2248</v>
      </c>
      <c r="M710" t="s">
        <v>108</v>
      </c>
      <c r="N710" t="s">
        <v>49</v>
      </c>
      <c r="O710" t="s">
        <v>224</v>
      </c>
      <c r="P710" t="str">
        <f>_xlfn.IFNA(VLOOKUP(C710,Statusy!A:B,2,0),"Do wyrzucenia")</f>
        <v>Shumee</v>
      </c>
      <c r="Q710" t="str">
        <f t="shared" si="42"/>
        <v>Mall</v>
      </c>
      <c r="R710" t="str">
        <f t="shared" si="43"/>
        <v>Vida</v>
      </c>
    </row>
    <row r="711" spans="1:18" x14ac:dyDescent="0.25">
      <c r="A711">
        <v>561129688</v>
      </c>
      <c r="B711" t="s">
        <v>107</v>
      </c>
      <c r="C711" t="s">
        <v>111</v>
      </c>
      <c r="D711">
        <v>1</v>
      </c>
      <c r="E711">
        <v>1.5</v>
      </c>
      <c r="F711">
        <v>9.4200000000000017</v>
      </c>
      <c r="G711">
        <v>45117</v>
      </c>
      <c r="H711" t="s">
        <v>108</v>
      </c>
      <c r="I711" t="s">
        <v>2249</v>
      </c>
      <c r="J711" t="s">
        <v>110</v>
      </c>
      <c r="K711">
        <v>42.107400000000005</v>
      </c>
      <c r="L711" t="s">
        <v>2250</v>
      </c>
      <c r="M711" t="s">
        <v>108</v>
      </c>
      <c r="N711" t="s">
        <v>106</v>
      </c>
      <c r="O711" t="s">
        <v>225</v>
      </c>
      <c r="P711" t="str">
        <f>_xlfn.IFNA(VLOOKUP(C711,Statusy!A:B,2,0),"Do wyrzucenia")</f>
        <v>Greatstore</v>
      </c>
      <c r="Q711" t="str">
        <f t="shared" ref="Q711:Q741" si="44">IF(P711="alza","Alza",IF(P711="Extra","Extrastore","Mall"))</f>
        <v>Mall</v>
      </c>
      <c r="R711" t="str">
        <f t="shared" ref="R711:R741" si="45">IF(AND(LEN(I711)&lt;=7,ISERROR(FIND("_",I711))),"Vida",IFERROR(LEFT(I711,FIND("_",I711)-1),"Kinghoff"))</f>
        <v>aw</v>
      </c>
    </row>
    <row r="712" spans="1:18" x14ac:dyDescent="0.25">
      <c r="A712">
        <v>561129449</v>
      </c>
      <c r="B712" t="s">
        <v>107</v>
      </c>
      <c r="C712" t="s">
        <v>118</v>
      </c>
      <c r="D712">
        <v>1</v>
      </c>
      <c r="E712">
        <v>489</v>
      </c>
      <c r="F712">
        <v>1961</v>
      </c>
      <c r="G712">
        <v>45117</v>
      </c>
      <c r="H712" t="s">
        <v>108</v>
      </c>
      <c r="I712" t="s">
        <v>1432</v>
      </c>
      <c r="J712" t="s">
        <v>109</v>
      </c>
      <c r="K712">
        <v>367.2284644194757</v>
      </c>
      <c r="L712" t="s">
        <v>1433</v>
      </c>
      <c r="M712" t="s">
        <v>108</v>
      </c>
      <c r="N712" t="s">
        <v>22</v>
      </c>
      <c r="O712" t="s">
        <v>225</v>
      </c>
      <c r="P712" t="str">
        <f>_xlfn.IFNA(VLOOKUP(C712,Statusy!A:B,2,0),"Do wyrzucenia")</f>
        <v>Greatstore</v>
      </c>
      <c r="Q712" t="str">
        <f t="shared" si="44"/>
        <v>Mall</v>
      </c>
      <c r="R712" t="str">
        <f t="shared" si="45"/>
        <v>Vida</v>
      </c>
    </row>
    <row r="713" spans="1:18" x14ac:dyDescent="0.25">
      <c r="A713">
        <v>561127021</v>
      </c>
      <c r="B713" t="s">
        <v>107</v>
      </c>
      <c r="C713" t="s">
        <v>151</v>
      </c>
      <c r="D713">
        <v>1</v>
      </c>
      <c r="E713">
        <v>0</v>
      </c>
      <c r="F713">
        <v>475.15</v>
      </c>
      <c r="G713">
        <v>45117</v>
      </c>
      <c r="H713" t="s">
        <v>108</v>
      </c>
      <c r="I713" t="s">
        <v>2251</v>
      </c>
      <c r="J713" t="s">
        <v>109</v>
      </c>
      <c r="K713">
        <v>88.979400749063672</v>
      </c>
      <c r="L713" t="s">
        <v>2252</v>
      </c>
      <c r="M713" t="s">
        <v>108</v>
      </c>
      <c r="N713" t="s">
        <v>22</v>
      </c>
      <c r="O713" t="s">
        <v>1102</v>
      </c>
      <c r="P713" t="str">
        <f>_xlfn.IFNA(VLOOKUP(C713,Statusy!A:B,2,0),"Do wyrzucenia")</f>
        <v>Alza</v>
      </c>
      <c r="Q713" t="str">
        <f t="shared" si="44"/>
        <v>Alza</v>
      </c>
      <c r="R713" t="str">
        <f t="shared" si="45"/>
        <v>beliani</v>
      </c>
    </row>
    <row r="714" spans="1:18" x14ac:dyDescent="0.25">
      <c r="A714">
        <v>561127001</v>
      </c>
      <c r="B714" t="s">
        <v>107</v>
      </c>
      <c r="C714" t="s">
        <v>153</v>
      </c>
      <c r="D714">
        <v>1</v>
      </c>
      <c r="E714">
        <v>0</v>
      </c>
      <c r="F714">
        <v>294.95</v>
      </c>
      <c r="G714">
        <v>45117</v>
      </c>
      <c r="H714" t="s">
        <v>108</v>
      </c>
      <c r="I714" t="s">
        <v>211</v>
      </c>
      <c r="J714" t="s">
        <v>109</v>
      </c>
      <c r="K714">
        <v>55.234082397003746</v>
      </c>
      <c r="L714" t="s">
        <v>2253</v>
      </c>
      <c r="M714" t="s">
        <v>108</v>
      </c>
      <c r="N714" t="s">
        <v>22</v>
      </c>
      <c r="O714" t="s">
        <v>1102</v>
      </c>
      <c r="P714" t="str">
        <f>_xlfn.IFNA(VLOOKUP(C714,Statusy!A:B,2,0),"Do wyrzucenia")</f>
        <v>Alza</v>
      </c>
      <c r="Q714" t="str">
        <f t="shared" si="44"/>
        <v>Alza</v>
      </c>
      <c r="R714" t="str">
        <f t="shared" si="45"/>
        <v>ikonka</v>
      </c>
    </row>
    <row r="715" spans="1:18" x14ac:dyDescent="0.25">
      <c r="A715">
        <v>561126999</v>
      </c>
      <c r="B715" t="s">
        <v>107</v>
      </c>
      <c r="C715" t="s">
        <v>153</v>
      </c>
      <c r="D715">
        <v>1</v>
      </c>
      <c r="E715">
        <v>0</v>
      </c>
      <c r="F715">
        <v>908.65</v>
      </c>
      <c r="G715">
        <v>45117</v>
      </c>
      <c r="H715" t="s">
        <v>108</v>
      </c>
      <c r="I715" t="s">
        <v>2254</v>
      </c>
      <c r="J715" t="s">
        <v>109</v>
      </c>
      <c r="K715">
        <v>170.15917602996257</v>
      </c>
      <c r="L715" t="s">
        <v>2255</v>
      </c>
      <c r="M715" t="s">
        <v>108</v>
      </c>
      <c r="N715" t="s">
        <v>22</v>
      </c>
      <c r="O715" t="s">
        <v>1102</v>
      </c>
      <c r="P715" t="str">
        <f>_xlfn.IFNA(VLOOKUP(C715,Statusy!A:B,2,0),"Do wyrzucenia")</f>
        <v>Alza</v>
      </c>
      <c r="Q715" t="str">
        <f t="shared" si="44"/>
        <v>Alza</v>
      </c>
      <c r="R715" t="str">
        <f t="shared" si="45"/>
        <v>Vida</v>
      </c>
    </row>
    <row r="716" spans="1:18" x14ac:dyDescent="0.25">
      <c r="A716">
        <v>561126980</v>
      </c>
      <c r="B716" t="s">
        <v>107</v>
      </c>
      <c r="C716" t="s">
        <v>190</v>
      </c>
      <c r="D716">
        <v>0</v>
      </c>
      <c r="E716">
        <v>0</v>
      </c>
      <c r="F716">
        <v>2251.65</v>
      </c>
      <c r="G716">
        <v>45117</v>
      </c>
      <c r="H716" t="s">
        <v>108</v>
      </c>
      <c r="I716" t="s">
        <v>897</v>
      </c>
      <c r="J716" t="s">
        <v>109</v>
      </c>
      <c r="K716">
        <v>421.65730337078656</v>
      </c>
      <c r="L716" t="s">
        <v>2256</v>
      </c>
      <c r="M716" t="s">
        <v>108</v>
      </c>
      <c r="N716" t="s">
        <v>22</v>
      </c>
      <c r="O716" t="s">
        <v>1102</v>
      </c>
      <c r="P716" t="str">
        <f>_xlfn.IFNA(VLOOKUP(C716,Statusy!A:B,2,0),"Do wyrzucenia")</f>
        <v>Alza</v>
      </c>
      <c r="Q716" t="str">
        <f t="shared" si="44"/>
        <v>Alza</v>
      </c>
      <c r="R716" t="str">
        <f t="shared" si="45"/>
        <v>Vida</v>
      </c>
    </row>
    <row r="717" spans="1:18" x14ac:dyDescent="0.25">
      <c r="A717">
        <v>561126979</v>
      </c>
      <c r="B717" t="s">
        <v>107</v>
      </c>
      <c r="C717" t="s">
        <v>153</v>
      </c>
      <c r="D717">
        <v>1</v>
      </c>
      <c r="E717">
        <v>0</v>
      </c>
      <c r="F717">
        <v>951.14</v>
      </c>
      <c r="G717">
        <v>45117</v>
      </c>
      <c r="H717" t="s">
        <v>108</v>
      </c>
      <c r="I717" t="s">
        <v>672</v>
      </c>
      <c r="J717" t="s">
        <v>109</v>
      </c>
      <c r="K717">
        <v>178.11610486891388</v>
      </c>
      <c r="L717" t="s">
        <v>2257</v>
      </c>
      <c r="M717" t="s">
        <v>108</v>
      </c>
      <c r="N717" t="s">
        <v>22</v>
      </c>
      <c r="O717" t="s">
        <v>1102</v>
      </c>
      <c r="P717" t="str">
        <f>_xlfn.IFNA(VLOOKUP(C717,Statusy!A:B,2,0),"Do wyrzucenia")</f>
        <v>Alza</v>
      </c>
      <c r="Q717" t="str">
        <f t="shared" si="44"/>
        <v>Alza</v>
      </c>
      <c r="R717" t="str">
        <f t="shared" si="45"/>
        <v>Vida</v>
      </c>
    </row>
    <row r="718" spans="1:18" x14ac:dyDescent="0.25">
      <c r="A718">
        <v>561126977</v>
      </c>
      <c r="B718" t="s">
        <v>107</v>
      </c>
      <c r="C718" t="s">
        <v>153</v>
      </c>
      <c r="D718">
        <v>1</v>
      </c>
      <c r="E718">
        <v>0</v>
      </c>
      <c r="F718">
        <v>1698.3</v>
      </c>
      <c r="G718">
        <v>45117</v>
      </c>
      <c r="H718" t="s">
        <v>108</v>
      </c>
      <c r="I718" t="s">
        <v>1942</v>
      </c>
      <c r="J718" t="s">
        <v>109</v>
      </c>
      <c r="K718">
        <v>318.03370786516854</v>
      </c>
      <c r="L718" t="s">
        <v>2258</v>
      </c>
      <c r="M718" t="s">
        <v>108</v>
      </c>
      <c r="N718" t="s">
        <v>22</v>
      </c>
      <c r="O718" t="s">
        <v>1102</v>
      </c>
      <c r="P718" t="str">
        <f>_xlfn.IFNA(VLOOKUP(C718,Statusy!A:B,2,0),"Do wyrzucenia")</f>
        <v>Alza</v>
      </c>
      <c r="Q718" t="str">
        <f t="shared" si="44"/>
        <v>Alza</v>
      </c>
      <c r="R718" t="str">
        <f t="shared" si="45"/>
        <v>Vida</v>
      </c>
    </row>
    <row r="719" spans="1:18" x14ac:dyDescent="0.25">
      <c r="A719">
        <v>561126963</v>
      </c>
      <c r="B719" t="s">
        <v>107</v>
      </c>
      <c r="C719" t="s">
        <v>153</v>
      </c>
      <c r="D719">
        <v>1</v>
      </c>
      <c r="E719">
        <v>0</v>
      </c>
      <c r="F719">
        <v>2022.15</v>
      </c>
      <c r="G719">
        <v>45117</v>
      </c>
      <c r="H719" t="s">
        <v>108</v>
      </c>
      <c r="I719" t="s">
        <v>2259</v>
      </c>
      <c r="J719" t="s">
        <v>109</v>
      </c>
      <c r="K719">
        <v>378.67977528089892</v>
      </c>
      <c r="L719" t="s">
        <v>2260</v>
      </c>
      <c r="M719" t="s">
        <v>108</v>
      </c>
      <c r="N719" t="s">
        <v>22</v>
      </c>
      <c r="O719" t="s">
        <v>1102</v>
      </c>
      <c r="P719" t="str">
        <f>_xlfn.IFNA(VLOOKUP(C719,Statusy!A:B,2,0),"Do wyrzucenia")</f>
        <v>Alza</v>
      </c>
      <c r="Q719" t="str">
        <f t="shared" si="44"/>
        <v>Alza</v>
      </c>
      <c r="R719" t="str">
        <f t="shared" si="45"/>
        <v>Vida</v>
      </c>
    </row>
    <row r="720" spans="1:18" x14ac:dyDescent="0.25">
      <c r="A720">
        <v>561126961</v>
      </c>
      <c r="B720" t="s">
        <v>107</v>
      </c>
      <c r="C720" t="s">
        <v>153</v>
      </c>
      <c r="D720">
        <v>1</v>
      </c>
      <c r="E720">
        <v>0</v>
      </c>
      <c r="F720">
        <v>925.65</v>
      </c>
      <c r="G720">
        <v>45117</v>
      </c>
      <c r="H720" t="s">
        <v>108</v>
      </c>
      <c r="I720" t="s">
        <v>1249</v>
      </c>
      <c r="J720" t="s">
        <v>109</v>
      </c>
      <c r="K720">
        <v>173.34269662921349</v>
      </c>
      <c r="L720" t="s">
        <v>2261</v>
      </c>
      <c r="M720" t="s">
        <v>108</v>
      </c>
      <c r="N720" t="s">
        <v>22</v>
      </c>
      <c r="O720" t="s">
        <v>1102</v>
      </c>
      <c r="P720" t="str">
        <f>_xlfn.IFNA(VLOOKUP(C720,Statusy!A:B,2,0),"Do wyrzucenia")</f>
        <v>Alza</v>
      </c>
      <c r="Q720" t="str">
        <f t="shared" si="44"/>
        <v>Alza</v>
      </c>
      <c r="R720" t="str">
        <f t="shared" si="45"/>
        <v>Vida</v>
      </c>
    </row>
    <row r="721" spans="1:18" x14ac:dyDescent="0.25">
      <c r="A721">
        <v>561126960</v>
      </c>
      <c r="B721" t="s">
        <v>107</v>
      </c>
      <c r="C721" t="s">
        <v>153</v>
      </c>
      <c r="D721">
        <v>1</v>
      </c>
      <c r="E721">
        <v>0</v>
      </c>
      <c r="F721">
        <v>585.65</v>
      </c>
      <c r="G721">
        <v>45117</v>
      </c>
      <c r="H721" t="s">
        <v>108</v>
      </c>
      <c r="I721" t="s">
        <v>1181</v>
      </c>
      <c r="J721" t="s">
        <v>109</v>
      </c>
      <c r="K721">
        <v>109.67228464419476</v>
      </c>
      <c r="L721" t="s">
        <v>2262</v>
      </c>
      <c r="M721" t="s">
        <v>108</v>
      </c>
      <c r="N721" t="s">
        <v>48</v>
      </c>
      <c r="O721" t="s">
        <v>1102</v>
      </c>
      <c r="P721" t="str">
        <f>_xlfn.IFNA(VLOOKUP(C721,Statusy!A:B,2,0),"Do wyrzucenia")</f>
        <v>Alza</v>
      </c>
      <c r="Q721" t="str">
        <f t="shared" si="44"/>
        <v>Alza</v>
      </c>
      <c r="R721" t="str">
        <f t="shared" si="45"/>
        <v>Vida</v>
      </c>
    </row>
    <row r="722" spans="1:18" x14ac:dyDescent="0.25">
      <c r="A722">
        <v>561114615</v>
      </c>
      <c r="B722" t="s">
        <v>107</v>
      </c>
      <c r="C722" t="s">
        <v>120</v>
      </c>
      <c r="D722">
        <v>1</v>
      </c>
      <c r="E722">
        <v>23</v>
      </c>
      <c r="F722">
        <v>117</v>
      </c>
      <c r="G722">
        <v>45117</v>
      </c>
      <c r="H722" t="s">
        <v>108</v>
      </c>
      <c r="I722" t="s">
        <v>2263</v>
      </c>
      <c r="J722" t="s">
        <v>110</v>
      </c>
      <c r="K722">
        <v>522.99</v>
      </c>
      <c r="L722" t="s">
        <v>2264</v>
      </c>
      <c r="M722" t="s">
        <v>108</v>
      </c>
      <c r="N722" t="s">
        <v>49</v>
      </c>
      <c r="O722" t="s">
        <v>224</v>
      </c>
      <c r="P722" t="str">
        <f>_xlfn.IFNA(VLOOKUP(C722,Statusy!A:B,2,0),"Do wyrzucenia")</f>
        <v>Shumee</v>
      </c>
      <c r="Q722" t="str">
        <f t="shared" si="44"/>
        <v>Mall</v>
      </c>
      <c r="R722" t="str">
        <f t="shared" si="45"/>
        <v>Vida</v>
      </c>
    </row>
    <row r="723" spans="1:18" x14ac:dyDescent="0.25">
      <c r="A723">
        <v>561114613</v>
      </c>
      <c r="B723" t="s">
        <v>107</v>
      </c>
      <c r="C723" t="s">
        <v>120</v>
      </c>
      <c r="D723">
        <v>1</v>
      </c>
      <c r="E723">
        <v>23</v>
      </c>
      <c r="F723">
        <v>127</v>
      </c>
      <c r="G723">
        <v>45117</v>
      </c>
      <c r="H723" t="s">
        <v>108</v>
      </c>
      <c r="I723" t="s">
        <v>355</v>
      </c>
      <c r="J723" t="s">
        <v>110</v>
      </c>
      <c r="K723">
        <v>567.68999999999994</v>
      </c>
      <c r="L723" t="s">
        <v>169</v>
      </c>
      <c r="M723" t="s">
        <v>108</v>
      </c>
      <c r="N723" t="s">
        <v>49</v>
      </c>
      <c r="O723" t="s">
        <v>224</v>
      </c>
      <c r="P723" t="str">
        <f>_xlfn.IFNA(VLOOKUP(C723,Statusy!A:B,2,0),"Do wyrzucenia")</f>
        <v>Shumee</v>
      </c>
      <c r="Q723" t="str">
        <f t="shared" si="44"/>
        <v>Mall</v>
      </c>
      <c r="R723" t="str">
        <f t="shared" si="45"/>
        <v>Vida</v>
      </c>
    </row>
    <row r="724" spans="1:18" x14ac:dyDescent="0.25">
      <c r="A724">
        <v>561114555</v>
      </c>
      <c r="B724" t="s">
        <v>107</v>
      </c>
      <c r="C724" t="s">
        <v>153</v>
      </c>
      <c r="D724">
        <v>1</v>
      </c>
      <c r="E724">
        <v>0</v>
      </c>
      <c r="F724">
        <v>605.21</v>
      </c>
      <c r="G724">
        <v>45117</v>
      </c>
      <c r="H724" t="s">
        <v>108</v>
      </c>
      <c r="I724" t="s">
        <v>2265</v>
      </c>
      <c r="J724" t="s">
        <v>109</v>
      </c>
      <c r="K724">
        <v>113.33520599250937</v>
      </c>
      <c r="L724" t="s">
        <v>2266</v>
      </c>
      <c r="M724" t="s">
        <v>108</v>
      </c>
      <c r="N724" t="s">
        <v>22</v>
      </c>
      <c r="O724" t="s">
        <v>1102</v>
      </c>
      <c r="P724" t="str">
        <f>_xlfn.IFNA(VLOOKUP(C724,Statusy!A:B,2,0),"Do wyrzucenia")</f>
        <v>Alza</v>
      </c>
      <c r="Q724" t="str">
        <f t="shared" si="44"/>
        <v>Alza</v>
      </c>
      <c r="R724" t="str">
        <f t="shared" si="45"/>
        <v>Kinghoff</v>
      </c>
    </row>
    <row r="725" spans="1:18" x14ac:dyDescent="0.25">
      <c r="A725">
        <v>561114553</v>
      </c>
      <c r="B725" t="s">
        <v>107</v>
      </c>
      <c r="C725" t="s">
        <v>153</v>
      </c>
      <c r="D725">
        <v>1</v>
      </c>
      <c r="E725">
        <v>0</v>
      </c>
      <c r="F725">
        <v>376.55</v>
      </c>
      <c r="G725">
        <v>45117</v>
      </c>
      <c r="H725" t="s">
        <v>108</v>
      </c>
      <c r="I725" t="s">
        <v>2267</v>
      </c>
      <c r="J725" t="s">
        <v>109</v>
      </c>
      <c r="K725">
        <v>70.514981273408253</v>
      </c>
      <c r="L725" t="s">
        <v>2268</v>
      </c>
      <c r="M725" t="s">
        <v>108</v>
      </c>
      <c r="N725" t="s">
        <v>22</v>
      </c>
      <c r="O725" t="s">
        <v>1102</v>
      </c>
      <c r="P725" t="str">
        <f>_xlfn.IFNA(VLOOKUP(C725,Statusy!A:B,2,0),"Do wyrzucenia")</f>
        <v>Alza</v>
      </c>
      <c r="Q725" t="str">
        <f t="shared" si="44"/>
        <v>Alza</v>
      </c>
      <c r="R725" t="str">
        <f t="shared" si="45"/>
        <v>ikonka</v>
      </c>
    </row>
    <row r="726" spans="1:18" x14ac:dyDescent="0.25">
      <c r="A726">
        <v>561114546</v>
      </c>
      <c r="B726" t="s">
        <v>107</v>
      </c>
      <c r="C726" t="s">
        <v>153</v>
      </c>
      <c r="D726">
        <v>1</v>
      </c>
      <c r="E726">
        <v>0</v>
      </c>
      <c r="F726">
        <v>3611.64</v>
      </c>
      <c r="G726">
        <v>45117</v>
      </c>
      <c r="H726" t="s">
        <v>108</v>
      </c>
      <c r="I726" t="s">
        <v>2269</v>
      </c>
      <c r="J726" t="s">
        <v>109</v>
      </c>
      <c r="K726">
        <v>676.33707865168537</v>
      </c>
      <c r="L726" t="s">
        <v>2270</v>
      </c>
      <c r="M726" t="s">
        <v>108</v>
      </c>
      <c r="N726" t="s">
        <v>22</v>
      </c>
      <c r="O726" t="s">
        <v>1102</v>
      </c>
      <c r="P726" t="str">
        <f>_xlfn.IFNA(VLOOKUP(C726,Statusy!A:B,2,0),"Do wyrzucenia")</f>
        <v>Alza</v>
      </c>
      <c r="Q726" t="str">
        <f t="shared" si="44"/>
        <v>Alza</v>
      </c>
      <c r="R726" t="str">
        <f t="shared" si="45"/>
        <v>Vida</v>
      </c>
    </row>
    <row r="727" spans="1:18" x14ac:dyDescent="0.25">
      <c r="A727">
        <v>561114543</v>
      </c>
      <c r="B727" t="s">
        <v>107</v>
      </c>
      <c r="C727" t="s">
        <v>153</v>
      </c>
      <c r="D727">
        <v>1</v>
      </c>
      <c r="E727">
        <v>0</v>
      </c>
      <c r="F727">
        <v>766.7</v>
      </c>
      <c r="G727">
        <v>45117</v>
      </c>
      <c r="H727" t="s">
        <v>108</v>
      </c>
      <c r="I727" t="s">
        <v>1089</v>
      </c>
      <c r="J727" t="s">
        <v>109</v>
      </c>
      <c r="K727">
        <v>143.57677902621725</v>
      </c>
      <c r="L727" t="s">
        <v>2271</v>
      </c>
      <c r="M727" t="s">
        <v>108</v>
      </c>
      <c r="N727" t="s">
        <v>22</v>
      </c>
      <c r="O727" t="s">
        <v>1102</v>
      </c>
      <c r="P727" t="str">
        <f>_xlfn.IFNA(VLOOKUP(C727,Statusy!A:B,2,0),"Do wyrzucenia")</f>
        <v>Alza</v>
      </c>
      <c r="Q727" t="str">
        <f t="shared" si="44"/>
        <v>Alza</v>
      </c>
      <c r="R727" t="str">
        <f t="shared" si="45"/>
        <v>Kinghoff</v>
      </c>
    </row>
    <row r="728" spans="1:18" x14ac:dyDescent="0.25">
      <c r="A728">
        <v>561104586</v>
      </c>
      <c r="B728" t="s">
        <v>107</v>
      </c>
      <c r="C728" t="s">
        <v>118</v>
      </c>
      <c r="D728">
        <v>1</v>
      </c>
      <c r="E728">
        <v>10</v>
      </c>
      <c r="F728">
        <v>45</v>
      </c>
      <c r="G728">
        <v>45117</v>
      </c>
      <c r="H728" t="s">
        <v>108</v>
      </c>
      <c r="I728" t="s">
        <v>2272</v>
      </c>
      <c r="J728" t="s">
        <v>110</v>
      </c>
      <c r="K728">
        <v>201.14999999999998</v>
      </c>
      <c r="L728" t="s">
        <v>2273</v>
      </c>
      <c r="M728" t="s">
        <v>108</v>
      </c>
      <c r="N728" t="s">
        <v>49</v>
      </c>
      <c r="O728" t="s">
        <v>225</v>
      </c>
      <c r="P728" t="str">
        <f>_xlfn.IFNA(VLOOKUP(C728,Statusy!A:B,2,0),"Do wyrzucenia")</f>
        <v>Greatstore</v>
      </c>
      <c r="Q728" t="str">
        <f t="shared" si="44"/>
        <v>Mall</v>
      </c>
      <c r="R728" t="str">
        <f t="shared" si="45"/>
        <v>Vida</v>
      </c>
    </row>
    <row r="729" spans="1:18" x14ac:dyDescent="0.25">
      <c r="A729">
        <v>561104571</v>
      </c>
      <c r="B729" t="s">
        <v>107</v>
      </c>
      <c r="C729" t="s">
        <v>118</v>
      </c>
      <c r="D729">
        <v>1</v>
      </c>
      <c r="E729">
        <v>98</v>
      </c>
      <c r="F729">
        <v>738</v>
      </c>
      <c r="G729">
        <v>45117</v>
      </c>
      <c r="H729" t="s">
        <v>108</v>
      </c>
      <c r="I729" t="s">
        <v>2274</v>
      </c>
      <c r="J729" t="s">
        <v>109</v>
      </c>
      <c r="K729">
        <v>138.20224719101125</v>
      </c>
      <c r="L729" t="s">
        <v>2275</v>
      </c>
      <c r="M729" t="s">
        <v>108</v>
      </c>
      <c r="N729" t="s">
        <v>106</v>
      </c>
      <c r="O729" t="s">
        <v>225</v>
      </c>
      <c r="P729" t="str">
        <f>_xlfn.IFNA(VLOOKUP(C729,Statusy!A:B,2,0),"Do wyrzucenia")</f>
        <v>Greatstore</v>
      </c>
      <c r="Q729" t="str">
        <f t="shared" si="44"/>
        <v>Mall</v>
      </c>
      <c r="R729" t="str">
        <f t="shared" si="45"/>
        <v>eurofirany</v>
      </c>
    </row>
    <row r="730" spans="1:18" x14ac:dyDescent="0.25">
      <c r="A730">
        <v>561104491</v>
      </c>
      <c r="B730" t="s">
        <v>107</v>
      </c>
      <c r="C730" t="s">
        <v>111</v>
      </c>
      <c r="D730">
        <v>1</v>
      </c>
      <c r="E730">
        <v>13</v>
      </c>
      <c r="F730">
        <v>52</v>
      </c>
      <c r="G730">
        <v>45117</v>
      </c>
      <c r="H730" t="s">
        <v>108</v>
      </c>
      <c r="I730" t="s">
        <v>913</v>
      </c>
      <c r="J730" t="s">
        <v>110</v>
      </c>
      <c r="K730">
        <v>232.44</v>
      </c>
      <c r="L730" t="s">
        <v>2276</v>
      </c>
      <c r="M730" t="s">
        <v>108</v>
      </c>
      <c r="N730" t="s">
        <v>49</v>
      </c>
      <c r="O730" t="s">
        <v>225</v>
      </c>
      <c r="P730" t="str">
        <f>_xlfn.IFNA(VLOOKUP(C730,Statusy!A:B,2,0),"Do wyrzucenia")</f>
        <v>Greatstore</v>
      </c>
      <c r="Q730" t="str">
        <f t="shared" si="44"/>
        <v>Mall</v>
      </c>
      <c r="R730" t="str">
        <f t="shared" si="45"/>
        <v>Vida</v>
      </c>
    </row>
    <row r="731" spans="1:18" x14ac:dyDescent="0.25">
      <c r="A731">
        <v>561104339</v>
      </c>
      <c r="B731" t="s">
        <v>107</v>
      </c>
      <c r="C731" t="s">
        <v>111</v>
      </c>
      <c r="D731">
        <v>1</v>
      </c>
      <c r="E731">
        <v>79</v>
      </c>
      <c r="F731">
        <v>396</v>
      </c>
      <c r="G731">
        <v>45117</v>
      </c>
      <c r="H731" t="s">
        <v>108</v>
      </c>
      <c r="I731" t="s">
        <v>738</v>
      </c>
      <c r="J731" t="s">
        <v>109</v>
      </c>
      <c r="K731">
        <v>74.157303370786522</v>
      </c>
      <c r="L731" t="s">
        <v>2277</v>
      </c>
      <c r="M731" t="s">
        <v>108</v>
      </c>
      <c r="N731" t="s">
        <v>106</v>
      </c>
      <c r="O731" t="s">
        <v>225</v>
      </c>
      <c r="P731" t="str">
        <f>_xlfn.IFNA(VLOOKUP(C731,Statusy!A:B,2,0),"Do wyrzucenia")</f>
        <v>Greatstore</v>
      </c>
      <c r="Q731" t="str">
        <f t="shared" si="44"/>
        <v>Mall</v>
      </c>
      <c r="R731" t="str">
        <f t="shared" si="45"/>
        <v>Vida</v>
      </c>
    </row>
    <row r="732" spans="1:18" x14ac:dyDescent="0.25">
      <c r="A732">
        <v>561102459</v>
      </c>
      <c r="B732" t="s">
        <v>107</v>
      </c>
      <c r="C732" t="s">
        <v>153</v>
      </c>
      <c r="D732">
        <v>1</v>
      </c>
      <c r="E732">
        <v>0</v>
      </c>
      <c r="F732">
        <v>1597.15</v>
      </c>
      <c r="G732">
        <v>45117</v>
      </c>
      <c r="H732" t="s">
        <v>108</v>
      </c>
      <c r="I732" t="s">
        <v>2278</v>
      </c>
      <c r="J732" t="s">
        <v>109</v>
      </c>
      <c r="K732">
        <v>299.09176029962549</v>
      </c>
      <c r="L732" t="s">
        <v>2279</v>
      </c>
      <c r="M732" t="s">
        <v>108</v>
      </c>
      <c r="N732" t="s">
        <v>22</v>
      </c>
      <c r="O732" t="s">
        <v>1102</v>
      </c>
      <c r="P732" t="str">
        <f>_xlfn.IFNA(VLOOKUP(C732,Statusy!A:B,2,0),"Do wyrzucenia")</f>
        <v>Alza</v>
      </c>
      <c r="Q732" t="str">
        <f t="shared" si="44"/>
        <v>Alza</v>
      </c>
      <c r="R732" t="str">
        <f t="shared" si="45"/>
        <v>Vida</v>
      </c>
    </row>
    <row r="733" spans="1:18" x14ac:dyDescent="0.25">
      <c r="A733">
        <v>561102100</v>
      </c>
      <c r="B733" t="s">
        <v>107</v>
      </c>
      <c r="C733" t="s">
        <v>153</v>
      </c>
      <c r="D733">
        <v>1</v>
      </c>
      <c r="E733">
        <v>0</v>
      </c>
      <c r="F733">
        <v>934.14</v>
      </c>
      <c r="G733">
        <v>45117</v>
      </c>
      <c r="H733" t="s">
        <v>108</v>
      </c>
      <c r="I733" t="s">
        <v>514</v>
      </c>
      <c r="J733" t="s">
        <v>109</v>
      </c>
      <c r="K733">
        <v>174.93258426966293</v>
      </c>
      <c r="L733" t="s">
        <v>2280</v>
      </c>
      <c r="M733" t="s">
        <v>108</v>
      </c>
      <c r="N733" t="s">
        <v>22</v>
      </c>
      <c r="O733" t="s">
        <v>1102</v>
      </c>
      <c r="P733" t="str">
        <f>_xlfn.IFNA(VLOOKUP(C733,Statusy!A:B,2,0),"Do wyrzucenia")</f>
        <v>Alza</v>
      </c>
      <c r="Q733" t="str">
        <f t="shared" si="44"/>
        <v>Alza</v>
      </c>
      <c r="R733" t="str">
        <f t="shared" si="45"/>
        <v>Vida</v>
      </c>
    </row>
    <row r="734" spans="1:18" x14ac:dyDescent="0.25">
      <c r="A734">
        <v>561102060</v>
      </c>
      <c r="B734" t="s">
        <v>107</v>
      </c>
      <c r="C734" t="s">
        <v>153</v>
      </c>
      <c r="D734">
        <v>1</v>
      </c>
      <c r="E734">
        <v>0</v>
      </c>
      <c r="F734">
        <v>2268.65</v>
      </c>
      <c r="G734">
        <v>45117</v>
      </c>
      <c r="H734" t="s">
        <v>108</v>
      </c>
      <c r="I734" t="s">
        <v>425</v>
      </c>
      <c r="J734" t="s">
        <v>109</v>
      </c>
      <c r="K734">
        <v>424.84082397003749</v>
      </c>
      <c r="L734" t="s">
        <v>2281</v>
      </c>
      <c r="M734" t="s">
        <v>108</v>
      </c>
      <c r="N734" t="s">
        <v>22</v>
      </c>
      <c r="O734" t="s">
        <v>1102</v>
      </c>
      <c r="P734" t="str">
        <f>_xlfn.IFNA(VLOOKUP(C734,Statusy!A:B,2,0),"Do wyrzucenia")</f>
        <v>Alza</v>
      </c>
      <c r="Q734" t="str">
        <f t="shared" si="44"/>
        <v>Alza</v>
      </c>
      <c r="R734" t="str">
        <f t="shared" si="45"/>
        <v>Vida</v>
      </c>
    </row>
    <row r="735" spans="1:18" x14ac:dyDescent="0.25">
      <c r="A735">
        <v>561102030</v>
      </c>
      <c r="B735" t="s">
        <v>107</v>
      </c>
      <c r="C735" t="s">
        <v>120</v>
      </c>
      <c r="D735">
        <v>1</v>
      </c>
      <c r="E735">
        <v>27</v>
      </c>
      <c r="F735">
        <v>167</v>
      </c>
      <c r="G735">
        <v>45117</v>
      </c>
      <c r="H735" t="s">
        <v>108</v>
      </c>
      <c r="I735" t="s">
        <v>377</v>
      </c>
      <c r="J735" t="s">
        <v>110</v>
      </c>
      <c r="K735">
        <v>746.49</v>
      </c>
      <c r="L735" t="s">
        <v>475</v>
      </c>
      <c r="M735" t="s">
        <v>108</v>
      </c>
      <c r="N735" t="s">
        <v>48</v>
      </c>
      <c r="O735" t="s">
        <v>224</v>
      </c>
      <c r="P735" t="str">
        <f>_xlfn.IFNA(VLOOKUP(C735,Statusy!A:B,2,0),"Do wyrzucenia")</f>
        <v>Shumee</v>
      </c>
      <c r="Q735" t="str">
        <f t="shared" si="44"/>
        <v>Mall</v>
      </c>
      <c r="R735" t="str">
        <f t="shared" si="45"/>
        <v>Vida</v>
      </c>
    </row>
    <row r="736" spans="1:18" x14ac:dyDescent="0.25">
      <c r="A736">
        <v>561102019</v>
      </c>
      <c r="B736" t="s">
        <v>107</v>
      </c>
      <c r="C736" t="s">
        <v>153</v>
      </c>
      <c r="D736">
        <v>1</v>
      </c>
      <c r="E736">
        <v>0</v>
      </c>
      <c r="F736">
        <v>4376.6499999999996</v>
      </c>
      <c r="G736">
        <v>45117</v>
      </c>
      <c r="H736" t="s">
        <v>108</v>
      </c>
      <c r="I736" t="s">
        <v>808</v>
      </c>
      <c r="J736" t="s">
        <v>109</v>
      </c>
      <c r="K736">
        <v>819.59737827715355</v>
      </c>
      <c r="L736" t="s">
        <v>2282</v>
      </c>
      <c r="M736" t="s">
        <v>108</v>
      </c>
      <c r="N736" t="s">
        <v>22</v>
      </c>
      <c r="O736" t="s">
        <v>1102</v>
      </c>
      <c r="P736" t="str">
        <f>_xlfn.IFNA(VLOOKUP(C736,Statusy!A:B,2,0),"Do wyrzucenia")</f>
        <v>Alza</v>
      </c>
      <c r="Q736" t="str">
        <f t="shared" si="44"/>
        <v>Alza</v>
      </c>
      <c r="R736" t="str">
        <f t="shared" si="45"/>
        <v>Vida</v>
      </c>
    </row>
    <row r="737" spans="1:18" x14ac:dyDescent="0.25">
      <c r="A737">
        <v>561102000</v>
      </c>
      <c r="B737" t="s">
        <v>107</v>
      </c>
      <c r="C737" t="s">
        <v>153</v>
      </c>
      <c r="D737">
        <v>1</v>
      </c>
      <c r="E737">
        <v>0</v>
      </c>
      <c r="F737">
        <v>2608.65</v>
      </c>
      <c r="G737">
        <v>45117</v>
      </c>
      <c r="H737" t="s">
        <v>108</v>
      </c>
      <c r="I737" t="s">
        <v>2283</v>
      </c>
      <c r="J737" t="s">
        <v>109</v>
      </c>
      <c r="K737">
        <v>488.51123595505624</v>
      </c>
      <c r="L737" t="s">
        <v>2284</v>
      </c>
      <c r="M737" t="s">
        <v>108</v>
      </c>
      <c r="N737" t="s">
        <v>48</v>
      </c>
      <c r="O737" t="s">
        <v>1102</v>
      </c>
      <c r="P737" t="str">
        <f>_xlfn.IFNA(VLOOKUP(C737,Statusy!A:B,2,0),"Do wyrzucenia")</f>
        <v>Alza</v>
      </c>
      <c r="Q737" t="str">
        <f t="shared" si="44"/>
        <v>Alza</v>
      </c>
      <c r="R737" t="str">
        <f t="shared" si="45"/>
        <v>Vida</v>
      </c>
    </row>
    <row r="738" spans="1:18" x14ac:dyDescent="0.25">
      <c r="A738">
        <v>561101999</v>
      </c>
      <c r="B738" t="s">
        <v>107</v>
      </c>
      <c r="C738" t="s">
        <v>153</v>
      </c>
      <c r="D738">
        <v>1</v>
      </c>
      <c r="E738">
        <v>0</v>
      </c>
      <c r="F738">
        <v>396.95</v>
      </c>
      <c r="G738">
        <v>45117</v>
      </c>
      <c r="H738" t="s">
        <v>108</v>
      </c>
      <c r="I738" t="s">
        <v>1141</v>
      </c>
      <c r="J738" t="s">
        <v>109</v>
      </c>
      <c r="K738">
        <v>74.335205992509373</v>
      </c>
      <c r="L738" t="s">
        <v>2285</v>
      </c>
      <c r="M738" t="s">
        <v>108</v>
      </c>
      <c r="N738" t="s">
        <v>48</v>
      </c>
      <c r="O738" t="s">
        <v>1102</v>
      </c>
      <c r="P738" t="str">
        <f>_xlfn.IFNA(VLOOKUP(C738,Statusy!A:B,2,0),"Do wyrzucenia")</f>
        <v>Alza</v>
      </c>
      <c r="Q738" t="str">
        <f t="shared" si="44"/>
        <v>Alza</v>
      </c>
      <c r="R738" t="str">
        <f t="shared" si="45"/>
        <v>ikonka</v>
      </c>
    </row>
    <row r="739" spans="1:18" x14ac:dyDescent="0.25">
      <c r="A739">
        <v>561101984</v>
      </c>
      <c r="B739" t="s">
        <v>107</v>
      </c>
      <c r="C739" t="s">
        <v>153</v>
      </c>
      <c r="D739">
        <v>1</v>
      </c>
      <c r="E739">
        <v>0</v>
      </c>
      <c r="F739">
        <v>612.85</v>
      </c>
      <c r="G739">
        <v>45117</v>
      </c>
      <c r="H739" t="s">
        <v>108</v>
      </c>
      <c r="I739" t="s">
        <v>2286</v>
      </c>
      <c r="J739" t="s">
        <v>109</v>
      </c>
      <c r="K739">
        <v>114.76591760299627</v>
      </c>
      <c r="L739" t="s">
        <v>2287</v>
      </c>
      <c r="M739" t="s">
        <v>108</v>
      </c>
      <c r="N739" t="s">
        <v>22</v>
      </c>
      <c r="O739" t="s">
        <v>1102</v>
      </c>
      <c r="P739" t="str">
        <f>_xlfn.IFNA(VLOOKUP(C739,Statusy!A:B,2,0),"Do wyrzucenia")</f>
        <v>Alza</v>
      </c>
      <c r="Q739" t="str">
        <f t="shared" si="44"/>
        <v>Alza</v>
      </c>
      <c r="R739" t="str">
        <f t="shared" si="45"/>
        <v>Kinghoff</v>
      </c>
    </row>
    <row r="740" spans="1:18" x14ac:dyDescent="0.25">
      <c r="A740">
        <v>561101981</v>
      </c>
      <c r="B740" t="s">
        <v>107</v>
      </c>
      <c r="C740" t="s">
        <v>153</v>
      </c>
      <c r="D740">
        <v>1</v>
      </c>
      <c r="E740">
        <v>0</v>
      </c>
      <c r="F740">
        <v>1308.1600000000001</v>
      </c>
      <c r="G740">
        <v>45117</v>
      </c>
      <c r="H740" t="s">
        <v>108</v>
      </c>
      <c r="I740" t="s">
        <v>2288</v>
      </c>
      <c r="J740" t="s">
        <v>109</v>
      </c>
      <c r="K740">
        <v>244.97378277153561</v>
      </c>
      <c r="L740" t="s">
        <v>2289</v>
      </c>
      <c r="M740" t="s">
        <v>108</v>
      </c>
      <c r="N740" t="s">
        <v>22</v>
      </c>
      <c r="O740" t="s">
        <v>1102</v>
      </c>
      <c r="P740" t="str">
        <f>_xlfn.IFNA(VLOOKUP(C740,Statusy!A:B,2,0),"Do wyrzucenia")</f>
        <v>Alza</v>
      </c>
      <c r="Q740" t="str">
        <f t="shared" si="44"/>
        <v>Alza</v>
      </c>
      <c r="R740" t="str">
        <f t="shared" si="45"/>
        <v>Vida</v>
      </c>
    </row>
    <row r="741" spans="1:18" x14ac:dyDescent="0.25">
      <c r="A741">
        <v>561101855</v>
      </c>
      <c r="B741" t="s">
        <v>107</v>
      </c>
      <c r="C741" t="s">
        <v>153</v>
      </c>
      <c r="D741">
        <v>1</v>
      </c>
      <c r="E741">
        <v>0</v>
      </c>
      <c r="F741">
        <v>523.6</v>
      </c>
      <c r="G741">
        <v>45117</v>
      </c>
      <c r="H741" t="s">
        <v>108</v>
      </c>
      <c r="I741" t="s">
        <v>307</v>
      </c>
      <c r="J741" t="s">
        <v>109</v>
      </c>
      <c r="K741">
        <v>98.05243445692885</v>
      </c>
      <c r="L741" t="s">
        <v>2290</v>
      </c>
      <c r="M741" t="s">
        <v>108</v>
      </c>
      <c r="N741" t="s">
        <v>22</v>
      </c>
      <c r="O741" t="s">
        <v>1102</v>
      </c>
      <c r="P741" t="str">
        <f>_xlfn.IFNA(VLOOKUP(C741,Statusy!A:B,2,0),"Do wyrzucenia")</f>
        <v>Alza</v>
      </c>
      <c r="Q741" t="str">
        <f t="shared" si="44"/>
        <v>Alza</v>
      </c>
      <c r="R741" t="str">
        <f t="shared" si="45"/>
        <v>Kinghoff</v>
      </c>
    </row>
    <row r="742" spans="1:18" x14ac:dyDescent="0.25">
      <c r="A742">
        <v>561088726</v>
      </c>
      <c r="B742" t="s">
        <v>107</v>
      </c>
      <c r="C742" t="s">
        <v>153</v>
      </c>
      <c r="D742">
        <v>1</v>
      </c>
      <c r="E742">
        <v>0</v>
      </c>
      <c r="F742">
        <v>368.9</v>
      </c>
      <c r="G742">
        <v>45117</v>
      </c>
      <c r="H742" t="s">
        <v>108</v>
      </c>
      <c r="I742" t="s">
        <v>209</v>
      </c>
      <c r="J742" t="s">
        <v>109</v>
      </c>
      <c r="K742">
        <v>69.082397003745314</v>
      </c>
      <c r="L742" t="s">
        <v>2291</v>
      </c>
      <c r="M742" t="s">
        <v>108</v>
      </c>
      <c r="N742" t="s">
        <v>22</v>
      </c>
      <c r="O742" t="s">
        <v>1102</v>
      </c>
      <c r="P742" t="str">
        <f>_xlfn.IFNA(VLOOKUP(C742,Statusy!A:B,2,0),"Do wyrzucenia")</f>
        <v>Alza</v>
      </c>
      <c r="Q742" t="str">
        <f t="shared" ref="Q742:Q772" si="46">IF(P742="alza","Alza",IF(P742="Extra","Extrastore","Mall"))</f>
        <v>Alza</v>
      </c>
      <c r="R742" t="str">
        <f t="shared" ref="R742:R772" si="47">IF(AND(LEN(I742)&lt;=7,ISERROR(FIND("_",I742))),"Vida",IFERROR(LEFT(I742,FIND("_",I742)-1),"Kinghoff"))</f>
        <v>ikonka</v>
      </c>
    </row>
    <row r="743" spans="1:18" x14ac:dyDescent="0.25">
      <c r="A743">
        <v>561088663</v>
      </c>
      <c r="B743" t="s">
        <v>107</v>
      </c>
      <c r="C743" t="s">
        <v>153</v>
      </c>
      <c r="D743">
        <v>1</v>
      </c>
      <c r="E743">
        <v>0</v>
      </c>
      <c r="F743">
        <v>466.65</v>
      </c>
      <c r="G743">
        <v>45117</v>
      </c>
      <c r="H743" t="s">
        <v>108</v>
      </c>
      <c r="I743" t="s">
        <v>1039</v>
      </c>
      <c r="J743" t="s">
        <v>109</v>
      </c>
      <c r="K743">
        <v>87.387640449438209</v>
      </c>
      <c r="L743" t="s">
        <v>2292</v>
      </c>
      <c r="M743" t="s">
        <v>108</v>
      </c>
      <c r="N743" t="s">
        <v>22</v>
      </c>
      <c r="O743" t="s">
        <v>1102</v>
      </c>
      <c r="P743" t="str">
        <f>_xlfn.IFNA(VLOOKUP(C743,Statusy!A:B,2,0),"Do wyrzucenia")</f>
        <v>Alza</v>
      </c>
      <c r="Q743" t="str">
        <f t="shared" si="46"/>
        <v>Alza</v>
      </c>
      <c r="R743" t="str">
        <f t="shared" si="47"/>
        <v>Vida</v>
      </c>
    </row>
    <row r="744" spans="1:18" x14ac:dyDescent="0.25">
      <c r="A744">
        <v>561088660</v>
      </c>
      <c r="B744" t="s">
        <v>107</v>
      </c>
      <c r="C744" t="s">
        <v>153</v>
      </c>
      <c r="D744">
        <v>1</v>
      </c>
      <c r="E744">
        <v>0</v>
      </c>
      <c r="F744">
        <v>2132.65</v>
      </c>
      <c r="G744">
        <v>45117</v>
      </c>
      <c r="H744" t="s">
        <v>108</v>
      </c>
      <c r="I744" t="s">
        <v>335</v>
      </c>
      <c r="J744" t="s">
        <v>109</v>
      </c>
      <c r="K744">
        <v>399.37265917603003</v>
      </c>
      <c r="L744" t="s">
        <v>2293</v>
      </c>
      <c r="M744" t="s">
        <v>108</v>
      </c>
      <c r="N744" t="s">
        <v>22</v>
      </c>
      <c r="O744" t="s">
        <v>1102</v>
      </c>
      <c r="P744" t="str">
        <f>_xlfn.IFNA(VLOOKUP(C744,Statusy!A:B,2,0),"Do wyrzucenia")</f>
        <v>Alza</v>
      </c>
      <c r="Q744" t="str">
        <f t="shared" si="46"/>
        <v>Alza</v>
      </c>
      <c r="R744" t="str">
        <f t="shared" si="47"/>
        <v>Vida</v>
      </c>
    </row>
    <row r="745" spans="1:18" x14ac:dyDescent="0.25">
      <c r="A745">
        <v>561088653</v>
      </c>
      <c r="B745" t="s">
        <v>107</v>
      </c>
      <c r="C745" t="s">
        <v>153</v>
      </c>
      <c r="D745">
        <v>1</v>
      </c>
      <c r="E745">
        <v>0</v>
      </c>
      <c r="F745">
        <v>5705.2</v>
      </c>
      <c r="G745">
        <v>45117</v>
      </c>
      <c r="H745" t="s">
        <v>108</v>
      </c>
      <c r="I745" t="s">
        <v>2294</v>
      </c>
      <c r="J745" t="s">
        <v>109</v>
      </c>
      <c r="K745">
        <v>1068.3895131086142</v>
      </c>
      <c r="L745" t="s">
        <v>2295</v>
      </c>
      <c r="M745" t="s">
        <v>108</v>
      </c>
      <c r="N745" t="s">
        <v>22</v>
      </c>
      <c r="O745" t="s">
        <v>1102</v>
      </c>
      <c r="P745" t="str">
        <f>_xlfn.IFNA(VLOOKUP(C745,Statusy!A:B,2,0),"Do wyrzucenia")</f>
        <v>Alza</v>
      </c>
      <c r="Q745" t="str">
        <f t="shared" si="46"/>
        <v>Alza</v>
      </c>
      <c r="R745" t="str">
        <f t="shared" si="47"/>
        <v>Vida</v>
      </c>
    </row>
    <row r="746" spans="1:18" x14ac:dyDescent="0.25">
      <c r="A746">
        <v>561088648</v>
      </c>
      <c r="B746" t="s">
        <v>107</v>
      </c>
      <c r="C746" t="s">
        <v>113</v>
      </c>
      <c r="D746">
        <v>1</v>
      </c>
      <c r="E746">
        <v>75</v>
      </c>
      <c r="F746">
        <v>229</v>
      </c>
      <c r="G746">
        <v>45117</v>
      </c>
      <c r="H746" t="s">
        <v>108</v>
      </c>
      <c r="I746" t="s">
        <v>283</v>
      </c>
      <c r="J746" t="s">
        <v>110</v>
      </c>
      <c r="K746">
        <v>1023.63</v>
      </c>
      <c r="L746" t="s">
        <v>549</v>
      </c>
      <c r="M746" t="s">
        <v>108</v>
      </c>
      <c r="N746" t="s">
        <v>48</v>
      </c>
      <c r="O746" t="s">
        <v>224</v>
      </c>
      <c r="P746" t="str">
        <f>_xlfn.IFNA(VLOOKUP(C746,Statusy!A:B,2,0),"Do wyrzucenia")</f>
        <v>Shumee</v>
      </c>
      <c r="Q746" t="str">
        <f t="shared" si="46"/>
        <v>Mall</v>
      </c>
      <c r="R746" t="str">
        <f t="shared" si="47"/>
        <v>Vida</v>
      </c>
    </row>
    <row r="747" spans="1:18" x14ac:dyDescent="0.25">
      <c r="A747">
        <v>561088624</v>
      </c>
      <c r="B747" t="s">
        <v>107</v>
      </c>
      <c r="C747" t="s">
        <v>153</v>
      </c>
      <c r="D747">
        <v>1</v>
      </c>
      <c r="E747">
        <v>0</v>
      </c>
      <c r="F747">
        <v>561.85</v>
      </c>
      <c r="G747">
        <v>45117</v>
      </c>
      <c r="H747" t="s">
        <v>108</v>
      </c>
      <c r="I747" t="s">
        <v>761</v>
      </c>
      <c r="J747" t="s">
        <v>109</v>
      </c>
      <c r="K747">
        <v>105.21535580524346</v>
      </c>
      <c r="L747" t="s">
        <v>2296</v>
      </c>
      <c r="M747" t="s">
        <v>108</v>
      </c>
      <c r="N747" t="s">
        <v>48</v>
      </c>
      <c r="O747" t="s">
        <v>1102</v>
      </c>
      <c r="P747" t="str">
        <f>_xlfn.IFNA(VLOOKUP(C747,Statusy!A:B,2,0),"Do wyrzucenia")</f>
        <v>Alza</v>
      </c>
      <c r="Q747" t="str">
        <f t="shared" si="46"/>
        <v>Alza</v>
      </c>
      <c r="R747" t="str">
        <f t="shared" si="47"/>
        <v>Kinghoff</v>
      </c>
    </row>
    <row r="748" spans="1:18" x14ac:dyDescent="0.25">
      <c r="A748">
        <v>561088620</v>
      </c>
      <c r="B748" t="s">
        <v>107</v>
      </c>
      <c r="C748" t="s">
        <v>120</v>
      </c>
      <c r="D748">
        <v>1</v>
      </c>
      <c r="E748">
        <v>33</v>
      </c>
      <c r="F748">
        <v>186</v>
      </c>
      <c r="G748">
        <v>45117</v>
      </c>
      <c r="H748" t="s">
        <v>108</v>
      </c>
      <c r="I748" t="s">
        <v>2297</v>
      </c>
      <c r="J748" t="s">
        <v>110</v>
      </c>
      <c r="K748">
        <v>831.42</v>
      </c>
      <c r="L748" t="s">
        <v>2298</v>
      </c>
      <c r="M748" t="s">
        <v>108</v>
      </c>
      <c r="N748" t="s">
        <v>48</v>
      </c>
      <c r="O748" t="s">
        <v>224</v>
      </c>
      <c r="P748" t="str">
        <f>_xlfn.IFNA(VLOOKUP(C748,Statusy!A:B,2,0),"Do wyrzucenia")</f>
        <v>Shumee</v>
      </c>
      <c r="Q748" t="str">
        <f t="shared" si="46"/>
        <v>Mall</v>
      </c>
      <c r="R748" t="str">
        <f t="shared" si="47"/>
        <v>Vida</v>
      </c>
    </row>
    <row r="749" spans="1:18" x14ac:dyDescent="0.25">
      <c r="A749">
        <v>561088617</v>
      </c>
      <c r="B749" t="s">
        <v>107</v>
      </c>
      <c r="C749" t="s">
        <v>120</v>
      </c>
      <c r="D749">
        <v>1</v>
      </c>
      <c r="E749">
        <v>23</v>
      </c>
      <c r="F749">
        <v>133</v>
      </c>
      <c r="G749">
        <v>45117</v>
      </c>
      <c r="H749" t="s">
        <v>108</v>
      </c>
      <c r="I749" t="s">
        <v>1205</v>
      </c>
      <c r="J749" t="s">
        <v>110</v>
      </c>
      <c r="K749">
        <v>594.51</v>
      </c>
      <c r="L749" t="s">
        <v>2299</v>
      </c>
      <c r="M749" t="s">
        <v>108</v>
      </c>
      <c r="N749" t="s">
        <v>49</v>
      </c>
      <c r="O749" t="s">
        <v>224</v>
      </c>
      <c r="P749" t="str">
        <f>_xlfn.IFNA(VLOOKUP(C749,Statusy!A:B,2,0),"Do wyrzucenia")</f>
        <v>Shumee</v>
      </c>
      <c r="Q749" t="str">
        <f t="shared" si="46"/>
        <v>Mall</v>
      </c>
      <c r="R749" t="str">
        <f t="shared" si="47"/>
        <v>Vida</v>
      </c>
    </row>
    <row r="750" spans="1:18" x14ac:dyDescent="0.25">
      <c r="A750">
        <v>561088573</v>
      </c>
      <c r="B750" t="s">
        <v>107</v>
      </c>
      <c r="C750" t="s">
        <v>153</v>
      </c>
      <c r="D750">
        <v>1</v>
      </c>
      <c r="E750">
        <v>0</v>
      </c>
      <c r="F750">
        <v>483.65</v>
      </c>
      <c r="G750">
        <v>45117</v>
      </c>
      <c r="H750" t="s">
        <v>108</v>
      </c>
      <c r="I750" t="s">
        <v>411</v>
      </c>
      <c r="J750" t="s">
        <v>109</v>
      </c>
      <c r="K750">
        <v>90.571161048689135</v>
      </c>
      <c r="L750" t="s">
        <v>2300</v>
      </c>
      <c r="M750" t="s">
        <v>108</v>
      </c>
      <c r="N750" t="s">
        <v>22</v>
      </c>
      <c r="O750" t="s">
        <v>1102</v>
      </c>
      <c r="P750" t="str">
        <f>_xlfn.IFNA(VLOOKUP(C750,Statusy!A:B,2,0),"Do wyrzucenia")</f>
        <v>Alza</v>
      </c>
      <c r="Q750" t="str">
        <f t="shared" si="46"/>
        <v>Alza</v>
      </c>
      <c r="R750" t="str">
        <f t="shared" si="47"/>
        <v>Vida</v>
      </c>
    </row>
    <row r="751" spans="1:18" x14ac:dyDescent="0.25">
      <c r="A751">
        <v>561088451</v>
      </c>
      <c r="B751" t="s">
        <v>107</v>
      </c>
      <c r="C751" t="s">
        <v>195</v>
      </c>
      <c r="D751">
        <v>0</v>
      </c>
      <c r="E751">
        <v>29</v>
      </c>
      <c r="F751">
        <v>211</v>
      </c>
      <c r="G751">
        <v>45117</v>
      </c>
      <c r="H751" t="s">
        <v>108</v>
      </c>
      <c r="I751" t="s">
        <v>2301</v>
      </c>
      <c r="J751" t="s">
        <v>110</v>
      </c>
      <c r="K751">
        <v>943.17</v>
      </c>
      <c r="L751" t="s">
        <v>2302</v>
      </c>
      <c r="M751" t="s">
        <v>108</v>
      </c>
      <c r="N751" t="s">
        <v>49</v>
      </c>
      <c r="O751" t="s">
        <v>224</v>
      </c>
      <c r="P751" t="str">
        <f>_xlfn.IFNA(VLOOKUP(C751,Statusy!A:B,2,0),"Do wyrzucenia")</f>
        <v>Shumee</v>
      </c>
      <c r="Q751" t="str">
        <f t="shared" si="46"/>
        <v>Mall</v>
      </c>
      <c r="R751" t="str">
        <f t="shared" si="47"/>
        <v>Vida</v>
      </c>
    </row>
    <row r="752" spans="1:18" x14ac:dyDescent="0.25">
      <c r="A752">
        <v>561088431</v>
      </c>
      <c r="B752" t="s">
        <v>107</v>
      </c>
      <c r="C752" t="s">
        <v>153</v>
      </c>
      <c r="D752">
        <v>1</v>
      </c>
      <c r="E752">
        <v>0</v>
      </c>
      <c r="F752">
        <v>696.15</v>
      </c>
      <c r="G752">
        <v>45117</v>
      </c>
      <c r="H752" t="s">
        <v>108</v>
      </c>
      <c r="I752" t="s">
        <v>2303</v>
      </c>
      <c r="J752" t="s">
        <v>109</v>
      </c>
      <c r="K752">
        <v>130.36516853932585</v>
      </c>
      <c r="L752" t="s">
        <v>2304</v>
      </c>
      <c r="M752" t="s">
        <v>108</v>
      </c>
      <c r="N752" t="s">
        <v>22</v>
      </c>
      <c r="O752" t="s">
        <v>1102</v>
      </c>
      <c r="P752" t="str">
        <f>_xlfn.IFNA(VLOOKUP(C752,Statusy!A:B,2,0),"Do wyrzucenia")</f>
        <v>Alza</v>
      </c>
      <c r="Q752" t="str">
        <f t="shared" si="46"/>
        <v>Alza</v>
      </c>
      <c r="R752" t="str">
        <f t="shared" si="47"/>
        <v>Vida</v>
      </c>
    </row>
    <row r="753" spans="1:18" x14ac:dyDescent="0.25">
      <c r="A753">
        <v>561088409</v>
      </c>
      <c r="B753" t="s">
        <v>107</v>
      </c>
      <c r="C753" t="s">
        <v>195</v>
      </c>
      <c r="D753">
        <v>0</v>
      </c>
      <c r="E753">
        <v>27</v>
      </c>
      <c r="F753">
        <v>144</v>
      </c>
      <c r="G753">
        <v>45117</v>
      </c>
      <c r="H753" t="s">
        <v>108</v>
      </c>
      <c r="I753" t="s">
        <v>2305</v>
      </c>
      <c r="J753" t="s">
        <v>110</v>
      </c>
      <c r="K753">
        <v>643.67999999999995</v>
      </c>
      <c r="L753" t="s">
        <v>2306</v>
      </c>
      <c r="M753" t="s">
        <v>108</v>
      </c>
      <c r="N753" t="s">
        <v>48</v>
      </c>
      <c r="O753" t="s">
        <v>224</v>
      </c>
      <c r="P753" t="str">
        <f>_xlfn.IFNA(VLOOKUP(C753,Statusy!A:B,2,0),"Do wyrzucenia")</f>
        <v>Shumee</v>
      </c>
      <c r="Q753" t="str">
        <f t="shared" si="46"/>
        <v>Mall</v>
      </c>
      <c r="R753" t="str">
        <f t="shared" si="47"/>
        <v>Vida</v>
      </c>
    </row>
    <row r="754" spans="1:18" x14ac:dyDescent="0.25">
      <c r="A754">
        <v>561062832</v>
      </c>
      <c r="B754" t="s">
        <v>107</v>
      </c>
      <c r="C754" t="s">
        <v>118</v>
      </c>
      <c r="D754">
        <v>1</v>
      </c>
      <c r="E754">
        <v>35</v>
      </c>
      <c r="F754">
        <v>93</v>
      </c>
      <c r="G754">
        <v>45117</v>
      </c>
      <c r="H754" t="s">
        <v>108</v>
      </c>
      <c r="I754" t="s">
        <v>473</v>
      </c>
      <c r="J754" t="s">
        <v>110</v>
      </c>
      <c r="K754">
        <v>415.71</v>
      </c>
      <c r="L754" t="s">
        <v>626</v>
      </c>
      <c r="M754" t="s">
        <v>108</v>
      </c>
      <c r="N754" t="s">
        <v>49</v>
      </c>
      <c r="O754" t="s">
        <v>225</v>
      </c>
      <c r="P754" t="str">
        <f>_xlfn.IFNA(VLOOKUP(C754,Statusy!A:B,2,0),"Do wyrzucenia")</f>
        <v>Greatstore</v>
      </c>
      <c r="Q754" t="str">
        <f t="shared" si="46"/>
        <v>Mall</v>
      </c>
      <c r="R754" t="str">
        <f t="shared" si="47"/>
        <v>Kinghoff</v>
      </c>
    </row>
    <row r="755" spans="1:18" x14ac:dyDescent="0.25">
      <c r="A755">
        <v>561062759</v>
      </c>
      <c r="B755" t="s">
        <v>107</v>
      </c>
      <c r="C755" t="s">
        <v>111</v>
      </c>
      <c r="D755">
        <v>1</v>
      </c>
      <c r="E755">
        <v>0</v>
      </c>
      <c r="F755">
        <v>1435</v>
      </c>
      <c r="G755">
        <v>45117</v>
      </c>
      <c r="H755" t="s">
        <v>108</v>
      </c>
      <c r="I755" t="s">
        <v>142</v>
      </c>
      <c r="J755" t="s">
        <v>109</v>
      </c>
      <c r="K755">
        <v>268.72659176029964</v>
      </c>
      <c r="L755" t="s">
        <v>171</v>
      </c>
      <c r="M755" t="s">
        <v>108</v>
      </c>
      <c r="N755" t="s">
        <v>106</v>
      </c>
      <c r="O755" t="s">
        <v>225</v>
      </c>
      <c r="P755" t="str">
        <f>_xlfn.IFNA(VLOOKUP(C755,Statusy!A:B,2,0),"Do wyrzucenia")</f>
        <v>Greatstore</v>
      </c>
      <c r="Q755" t="str">
        <f t="shared" si="46"/>
        <v>Mall</v>
      </c>
      <c r="R755" t="str">
        <f t="shared" si="47"/>
        <v>aw</v>
      </c>
    </row>
    <row r="756" spans="1:18" x14ac:dyDescent="0.25">
      <c r="A756">
        <v>561062681</v>
      </c>
      <c r="B756" t="s">
        <v>107</v>
      </c>
      <c r="C756" t="s">
        <v>118</v>
      </c>
      <c r="D756">
        <v>1</v>
      </c>
      <c r="E756">
        <v>24</v>
      </c>
      <c r="F756">
        <v>161</v>
      </c>
      <c r="G756">
        <v>45117</v>
      </c>
      <c r="H756" t="s">
        <v>108</v>
      </c>
      <c r="I756" t="s">
        <v>800</v>
      </c>
      <c r="J756" t="s">
        <v>110</v>
      </c>
      <c r="K756">
        <v>719.67</v>
      </c>
      <c r="L756" t="s">
        <v>2308</v>
      </c>
      <c r="M756" t="s">
        <v>108</v>
      </c>
      <c r="N756" t="s">
        <v>48</v>
      </c>
      <c r="O756" t="s">
        <v>225</v>
      </c>
      <c r="P756" t="str">
        <f>_xlfn.IFNA(VLOOKUP(C756,Statusy!A:B,2,0),"Do wyrzucenia")</f>
        <v>Greatstore</v>
      </c>
      <c r="Q756" t="str">
        <f t="shared" si="46"/>
        <v>Mall</v>
      </c>
      <c r="R756" t="str">
        <f t="shared" si="47"/>
        <v>Vida</v>
      </c>
    </row>
    <row r="757" spans="1:18" x14ac:dyDescent="0.25">
      <c r="A757">
        <v>561062002</v>
      </c>
      <c r="B757" t="s">
        <v>107</v>
      </c>
      <c r="C757" t="s">
        <v>120</v>
      </c>
      <c r="D757">
        <v>1</v>
      </c>
      <c r="E757">
        <v>14</v>
      </c>
      <c r="F757">
        <v>61</v>
      </c>
      <c r="G757">
        <v>45117</v>
      </c>
      <c r="H757" t="s">
        <v>108</v>
      </c>
      <c r="I757" t="s">
        <v>2309</v>
      </c>
      <c r="J757" t="s">
        <v>110</v>
      </c>
      <c r="K757">
        <v>272.66999999999996</v>
      </c>
      <c r="L757" t="s">
        <v>2310</v>
      </c>
      <c r="M757" t="s">
        <v>108</v>
      </c>
      <c r="N757" t="s">
        <v>48</v>
      </c>
      <c r="O757" t="s">
        <v>224</v>
      </c>
      <c r="P757" t="str">
        <f>_xlfn.IFNA(VLOOKUP(C757,Statusy!A:B,2,0),"Do wyrzucenia")</f>
        <v>Shumee</v>
      </c>
      <c r="Q757" t="str">
        <f t="shared" si="46"/>
        <v>Mall</v>
      </c>
      <c r="R757" t="str">
        <f t="shared" si="47"/>
        <v>Vida</v>
      </c>
    </row>
    <row r="758" spans="1:18" x14ac:dyDescent="0.25">
      <c r="A758">
        <v>561061706</v>
      </c>
      <c r="B758" t="s">
        <v>107</v>
      </c>
      <c r="C758" t="s">
        <v>120</v>
      </c>
      <c r="D758">
        <v>1</v>
      </c>
      <c r="E758">
        <v>14</v>
      </c>
      <c r="F758">
        <v>55</v>
      </c>
      <c r="G758">
        <v>45117</v>
      </c>
      <c r="H758" t="s">
        <v>108</v>
      </c>
      <c r="I758" t="s">
        <v>2311</v>
      </c>
      <c r="J758" t="s">
        <v>110</v>
      </c>
      <c r="K758">
        <v>245.85</v>
      </c>
      <c r="L758" t="s">
        <v>2312</v>
      </c>
      <c r="M758" t="s">
        <v>108</v>
      </c>
      <c r="N758" t="s">
        <v>48</v>
      </c>
      <c r="O758" t="s">
        <v>224</v>
      </c>
      <c r="P758" t="str">
        <f>_xlfn.IFNA(VLOOKUP(C758,Statusy!A:B,2,0),"Do wyrzucenia")</f>
        <v>Shumee</v>
      </c>
      <c r="Q758" t="str">
        <f t="shared" si="46"/>
        <v>Mall</v>
      </c>
      <c r="R758" t="str">
        <f t="shared" si="47"/>
        <v>Vida</v>
      </c>
    </row>
    <row r="759" spans="1:18" x14ac:dyDescent="0.25">
      <c r="A759">
        <v>561060752</v>
      </c>
      <c r="B759" t="s">
        <v>107</v>
      </c>
      <c r="C759" t="s">
        <v>153</v>
      </c>
      <c r="D759">
        <v>1</v>
      </c>
      <c r="E759">
        <v>0</v>
      </c>
      <c r="F759">
        <v>1316.65</v>
      </c>
      <c r="G759">
        <v>45117</v>
      </c>
      <c r="H759" t="s">
        <v>108</v>
      </c>
      <c r="I759" t="s">
        <v>636</v>
      </c>
      <c r="J759" t="s">
        <v>109</v>
      </c>
      <c r="K759">
        <v>246.56367041198504</v>
      </c>
      <c r="L759" t="s">
        <v>2313</v>
      </c>
      <c r="M759" t="s">
        <v>108</v>
      </c>
      <c r="N759" t="s">
        <v>22</v>
      </c>
      <c r="O759" t="s">
        <v>1102</v>
      </c>
      <c r="P759" t="str">
        <f>_xlfn.IFNA(VLOOKUP(C759,Statusy!A:B,2,0),"Do wyrzucenia")</f>
        <v>Alza</v>
      </c>
      <c r="Q759" t="str">
        <f t="shared" si="46"/>
        <v>Alza</v>
      </c>
      <c r="R759" t="str">
        <f t="shared" si="47"/>
        <v>Vida</v>
      </c>
    </row>
    <row r="760" spans="1:18" x14ac:dyDescent="0.25">
      <c r="A760">
        <v>561060731</v>
      </c>
      <c r="B760" t="s">
        <v>107</v>
      </c>
      <c r="C760" t="s">
        <v>153</v>
      </c>
      <c r="D760">
        <v>1</v>
      </c>
      <c r="E760">
        <v>0</v>
      </c>
      <c r="F760">
        <v>1265.6500000000001</v>
      </c>
      <c r="G760">
        <v>45117</v>
      </c>
      <c r="H760" t="s">
        <v>108</v>
      </c>
      <c r="I760" t="s">
        <v>2314</v>
      </c>
      <c r="J760" t="s">
        <v>109</v>
      </c>
      <c r="K760">
        <v>237.01310861423224</v>
      </c>
      <c r="L760" t="s">
        <v>2315</v>
      </c>
      <c r="M760" t="s">
        <v>108</v>
      </c>
      <c r="N760" t="s">
        <v>22</v>
      </c>
      <c r="O760" t="s">
        <v>1102</v>
      </c>
      <c r="P760" t="str">
        <f>_xlfn.IFNA(VLOOKUP(C760,Statusy!A:B,2,0),"Do wyrzucenia")</f>
        <v>Alza</v>
      </c>
      <c r="Q760" t="str">
        <f t="shared" si="46"/>
        <v>Alza</v>
      </c>
      <c r="R760" t="str">
        <f t="shared" si="47"/>
        <v>Vida</v>
      </c>
    </row>
    <row r="761" spans="1:18" x14ac:dyDescent="0.25">
      <c r="A761">
        <v>561060725</v>
      </c>
      <c r="B761" t="s">
        <v>107</v>
      </c>
      <c r="C761" t="s">
        <v>153</v>
      </c>
      <c r="D761">
        <v>1</v>
      </c>
      <c r="E761">
        <v>0</v>
      </c>
      <c r="F761">
        <v>517.65</v>
      </c>
      <c r="G761">
        <v>45117</v>
      </c>
      <c r="H761" t="s">
        <v>108</v>
      </c>
      <c r="I761" t="s">
        <v>2316</v>
      </c>
      <c r="J761" t="s">
        <v>109</v>
      </c>
      <c r="K761">
        <v>96.938202247191015</v>
      </c>
      <c r="L761" t="s">
        <v>2317</v>
      </c>
      <c r="M761" t="s">
        <v>108</v>
      </c>
      <c r="N761" t="s">
        <v>22</v>
      </c>
      <c r="O761" t="s">
        <v>1102</v>
      </c>
      <c r="P761" t="str">
        <f>_xlfn.IFNA(VLOOKUP(C761,Statusy!A:B,2,0),"Do wyrzucenia")</f>
        <v>Alza</v>
      </c>
      <c r="Q761" t="str">
        <f t="shared" si="46"/>
        <v>Alza</v>
      </c>
      <c r="R761" t="str">
        <f t="shared" si="47"/>
        <v>Vida</v>
      </c>
    </row>
    <row r="762" spans="1:18" x14ac:dyDescent="0.25">
      <c r="A762">
        <v>561060714</v>
      </c>
      <c r="B762" t="s">
        <v>107</v>
      </c>
      <c r="C762" t="s">
        <v>153</v>
      </c>
      <c r="D762">
        <v>1</v>
      </c>
      <c r="E762">
        <v>0</v>
      </c>
      <c r="F762">
        <v>1596.3</v>
      </c>
      <c r="G762">
        <v>45117</v>
      </c>
      <c r="H762" t="s">
        <v>108</v>
      </c>
      <c r="I762" t="s">
        <v>341</v>
      </c>
      <c r="J762" t="s">
        <v>109</v>
      </c>
      <c r="K762">
        <v>298.93258426966293</v>
      </c>
      <c r="L762" t="s">
        <v>2318</v>
      </c>
      <c r="M762" t="s">
        <v>108</v>
      </c>
      <c r="N762" t="s">
        <v>22</v>
      </c>
      <c r="O762" t="s">
        <v>1102</v>
      </c>
      <c r="P762" t="str">
        <f>_xlfn.IFNA(VLOOKUP(C762,Statusy!A:B,2,0),"Do wyrzucenia")</f>
        <v>Alza</v>
      </c>
      <c r="Q762" t="str">
        <f t="shared" si="46"/>
        <v>Alza</v>
      </c>
      <c r="R762" t="str">
        <f t="shared" si="47"/>
        <v>Vida</v>
      </c>
    </row>
    <row r="763" spans="1:18" x14ac:dyDescent="0.25">
      <c r="A763">
        <v>561060710</v>
      </c>
      <c r="B763" t="s">
        <v>107</v>
      </c>
      <c r="C763" t="s">
        <v>153</v>
      </c>
      <c r="D763">
        <v>1</v>
      </c>
      <c r="E763">
        <v>0</v>
      </c>
      <c r="F763">
        <v>2072.3000000000002</v>
      </c>
      <c r="G763">
        <v>45117</v>
      </c>
      <c r="H763" t="s">
        <v>108</v>
      </c>
      <c r="I763" t="s">
        <v>763</v>
      </c>
      <c r="J763" t="s">
        <v>109</v>
      </c>
      <c r="K763">
        <v>388.07116104868919</v>
      </c>
      <c r="L763" t="s">
        <v>2319</v>
      </c>
      <c r="M763" t="s">
        <v>108</v>
      </c>
      <c r="N763" t="s">
        <v>22</v>
      </c>
      <c r="O763" t="s">
        <v>1102</v>
      </c>
      <c r="P763" t="str">
        <f>_xlfn.IFNA(VLOOKUP(C763,Statusy!A:B,2,0),"Do wyrzucenia")</f>
        <v>Alza</v>
      </c>
      <c r="Q763" t="str">
        <f t="shared" si="46"/>
        <v>Alza</v>
      </c>
      <c r="R763" t="str">
        <f t="shared" si="47"/>
        <v>Vida</v>
      </c>
    </row>
    <row r="764" spans="1:18" x14ac:dyDescent="0.25">
      <c r="A764">
        <v>561060705</v>
      </c>
      <c r="B764" t="s">
        <v>107</v>
      </c>
      <c r="C764" t="s">
        <v>113</v>
      </c>
      <c r="D764">
        <v>1</v>
      </c>
      <c r="E764">
        <v>76</v>
      </c>
      <c r="F764">
        <v>352</v>
      </c>
      <c r="G764">
        <v>45117</v>
      </c>
      <c r="H764" t="s">
        <v>108</v>
      </c>
      <c r="I764" t="s">
        <v>2320</v>
      </c>
      <c r="J764" t="s">
        <v>110</v>
      </c>
      <c r="K764">
        <v>1573.4399999999998</v>
      </c>
      <c r="L764" t="s">
        <v>2321</v>
      </c>
      <c r="M764" t="s">
        <v>108</v>
      </c>
      <c r="N764" t="s">
        <v>49</v>
      </c>
      <c r="O764" t="s">
        <v>224</v>
      </c>
      <c r="P764" t="str">
        <f>_xlfn.IFNA(VLOOKUP(C764,Statusy!A:B,2,0),"Do wyrzucenia")</f>
        <v>Shumee</v>
      </c>
      <c r="Q764" t="str">
        <f t="shared" si="46"/>
        <v>Mall</v>
      </c>
      <c r="R764" t="str">
        <f t="shared" si="47"/>
        <v>Vida</v>
      </c>
    </row>
    <row r="765" spans="1:18" x14ac:dyDescent="0.25">
      <c r="A765">
        <v>561060703</v>
      </c>
      <c r="B765" t="s">
        <v>107</v>
      </c>
      <c r="C765" t="s">
        <v>120</v>
      </c>
      <c r="D765">
        <v>1</v>
      </c>
      <c r="E765">
        <v>36</v>
      </c>
      <c r="F765">
        <v>229</v>
      </c>
      <c r="G765">
        <v>45117</v>
      </c>
      <c r="H765" t="s">
        <v>108</v>
      </c>
      <c r="I765" t="s">
        <v>857</v>
      </c>
      <c r="J765" t="s">
        <v>110</v>
      </c>
      <c r="K765">
        <v>1023.63</v>
      </c>
      <c r="L765" t="s">
        <v>2322</v>
      </c>
      <c r="M765" t="s">
        <v>108</v>
      </c>
      <c r="N765" t="s">
        <v>48</v>
      </c>
      <c r="O765" t="s">
        <v>224</v>
      </c>
      <c r="P765" t="str">
        <f>_xlfn.IFNA(VLOOKUP(C765,Statusy!A:B,2,0),"Do wyrzucenia")</f>
        <v>Shumee</v>
      </c>
      <c r="Q765" t="str">
        <f t="shared" si="46"/>
        <v>Mall</v>
      </c>
      <c r="R765" t="str">
        <f t="shared" si="47"/>
        <v>Vida</v>
      </c>
    </row>
    <row r="766" spans="1:18" x14ac:dyDescent="0.25">
      <c r="A766">
        <v>561060700</v>
      </c>
      <c r="B766" t="s">
        <v>107</v>
      </c>
      <c r="C766" t="s">
        <v>113</v>
      </c>
      <c r="D766">
        <v>1</v>
      </c>
      <c r="E766">
        <v>0</v>
      </c>
      <c r="F766">
        <v>691</v>
      </c>
      <c r="G766">
        <v>45117</v>
      </c>
      <c r="H766" t="s">
        <v>108</v>
      </c>
      <c r="I766" t="s">
        <v>2323</v>
      </c>
      <c r="J766" t="s">
        <v>109</v>
      </c>
      <c r="K766">
        <v>129.40074906367042</v>
      </c>
      <c r="L766" t="s">
        <v>2324</v>
      </c>
      <c r="M766" t="s">
        <v>108</v>
      </c>
      <c r="N766" t="s">
        <v>106</v>
      </c>
      <c r="O766" t="s">
        <v>224</v>
      </c>
      <c r="P766" t="str">
        <f>_xlfn.IFNA(VLOOKUP(C766,Statusy!A:B,2,0),"Do wyrzucenia")</f>
        <v>Shumee</v>
      </c>
      <c r="Q766" t="str">
        <f t="shared" si="46"/>
        <v>Mall</v>
      </c>
      <c r="R766" t="str">
        <f t="shared" si="47"/>
        <v>aw</v>
      </c>
    </row>
    <row r="767" spans="1:18" x14ac:dyDescent="0.25">
      <c r="A767">
        <v>561060693</v>
      </c>
      <c r="B767" t="s">
        <v>107</v>
      </c>
      <c r="C767" t="s">
        <v>153</v>
      </c>
      <c r="D767">
        <v>1</v>
      </c>
      <c r="E767">
        <v>0</v>
      </c>
      <c r="F767">
        <v>1308.1600000000001</v>
      </c>
      <c r="G767">
        <v>45117</v>
      </c>
      <c r="H767" t="s">
        <v>108</v>
      </c>
      <c r="I767" t="s">
        <v>600</v>
      </c>
      <c r="J767" t="s">
        <v>109</v>
      </c>
      <c r="K767">
        <v>244.97378277153561</v>
      </c>
      <c r="L767" t="s">
        <v>2325</v>
      </c>
      <c r="M767" t="s">
        <v>108</v>
      </c>
      <c r="N767" t="s">
        <v>22</v>
      </c>
      <c r="O767" t="s">
        <v>1102</v>
      </c>
      <c r="P767" t="str">
        <f>_xlfn.IFNA(VLOOKUP(C767,Statusy!A:B,2,0),"Do wyrzucenia")</f>
        <v>Alza</v>
      </c>
      <c r="Q767" t="str">
        <f t="shared" si="46"/>
        <v>Alza</v>
      </c>
      <c r="R767" t="str">
        <f t="shared" si="47"/>
        <v>Vida</v>
      </c>
    </row>
    <row r="768" spans="1:18" x14ac:dyDescent="0.25">
      <c r="A768">
        <v>561060491</v>
      </c>
      <c r="B768" t="s">
        <v>107</v>
      </c>
      <c r="C768" t="s">
        <v>120</v>
      </c>
      <c r="D768">
        <v>1</v>
      </c>
      <c r="E768">
        <v>19</v>
      </c>
      <c r="F768">
        <v>93</v>
      </c>
      <c r="G768">
        <v>45117</v>
      </c>
      <c r="H768" t="s">
        <v>108</v>
      </c>
      <c r="I768" t="s">
        <v>740</v>
      </c>
      <c r="J768" t="s">
        <v>110</v>
      </c>
      <c r="K768">
        <v>415.71</v>
      </c>
      <c r="L768" t="s">
        <v>2326</v>
      </c>
      <c r="M768" t="s">
        <v>108</v>
      </c>
      <c r="N768" t="s">
        <v>48</v>
      </c>
      <c r="O768" t="s">
        <v>224</v>
      </c>
      <c r="P768" t="str">
        <f>_xlfn.IFNA(VLOOKUP(C768,Statusy!A:B,2,0),"Do wyrzucenia")</f>
        <v>Shumee</v>
      </c>
      <c r="Q768" t="str">
        <f t="shared" si="46"/>
        <v>Mall</v>
      </c>
      <c r="R768" t="str">
        <f t="shared" si="47"/>
        <v>Vida</v>
      </c>
    </row>
    <row r="769" spans="1:18" x14ac:dyDescent="0.25">
      <c r="A769">
        <v>561045124</v>
      </c>
      <c r="B769" t="s">
        <v>107</v>
      </c>
      <c r="C769" t="s">
        <v>153</v>
      </c>
      <c r="D769">
        <v>1</v>
      </c>
      <c r="E769">
        <v>0</v>
      </c>
      <c r="F769">
        <v>3415.3</v>
      </c>
      <c r="G769">
        <v>45117</v>
      </c>
      <c r="H769" t="s">
        <v>108</v>
      </c>
      <c r="I769" t="s">
        <v>1174</v>
      </c>
      <c r="J769" t="s">
        <v>109</v>
      </c>
      <c r="K769">
        <v>639.56928838951319</v>
      </c>
      <c r="L769" t="s">
        <v>2327</v>
      </c>
      <c r="M769" t="s">
        <v>108</v>
      </c>
      <c r="N769" t="s">
        <v>22</v>
      </c>
      <c r="O769" t="s">
        <v>1102</v>
      </c>
      <c r="P769" t="str">
        <f>_xlfn.IFNA(VLOOKUP(C769,Statusy!A:B,2,0),"Do wyrzucenia")</f>
        <v>Alza</v>
      </c>
      <c r="Q769" t="str">
        <f t="shared" si="46"/>
        <v>Alza</v>
      </c>
      <c r="R769" t="str">
        <f t="shared" si="47"/>
        <v>Vida</v>
      </c>
    </row>
    <row r="770" spans="1:18" x14ac:dyDescent="0.25">
      <c r="A770">
        <v>561045082</v>
      </c>
      <c r="B770" t="s">
        <v>107</v>
      </c>
      <c r="C770" t="s">
        <v>153</v>
      </c>
      <c r="D770">
        <v>1</v>
      </c>
      <c r="E770">
        <v>0</v>
      </c>
      <c r="F770">
        <v>1044.6500000000001</v>
      </c>
      <c r="G770">
        <v>45117</v>
      </c>
      <c r="H770" t="s">
        <v>108</v>
      </c>
      <c r="I770" t="s">
        <v>2328</v>
      </c>
      <c r="J770" t="s">
        <v>109</v>
      </c>
      <c r="K770">
        <v>195.62734082397006</v>
      </c>
      <c r="L770" t="s">
        <v>2329</v>
      </c>
      <c r="M770" t="s">
        <v>108</v>
      </c>
      <c r="N770" t="s">
        <v>22</v>
      </c>
      <c r="O770" t="s">
        <v>1102</v>
      </c>
      <c r="P770" t="str">
        <f>_xlfn.IFNA(VLOOKUP(C770,Statusy!A:B,2,0),"Do wyrzucenia")</f>
        <v>Alza</v>
      </c>
      <c r="Q770" t="str">
        <f t="shared" si="46"/>
        <v>Alza</v>
      </c>
      <c r="R770" t="str">
        <f t="shared" si="47"/>
        <v>Vida</v>
      </c>
    </row>
    <row r="771" spans="1:18" x14ac:dyDescent="0.25">
      <c r="A771">
        <v>561045080</v>
      </c>
      <c r="B771" t="s">
        <v>107</v>
      </c>
      <c r="C771" t="s">
        <v>153</v>
      </c>
      <c r="D771">
        <v>1</v>
      </c>
      <c r="E771">
        <v>0</v>
      </c>
      <c r="F771">
        <v>1444.15</v>
      </c>
      <c r="G771">
        <v>45117</v>
      </c>
      <c r="H771" t="s">
        <v>108</v>
      </c>
      <c r="I771" t="s">
        <v>870</v>
      </c>
      <c r="J771" t="s">
        <v>109</v>
      </c>
      <c r="K771">
        <v>270.4400749063671</v>
      </c>
      <c r="L771" t="s">
        <v>2330</v>
      </c>
      <c r="M771" t="s">
        <v>108</v>
      </c>
      <c r="N771" t="s">
        <v>48</v>
      </c>
      <c r="O771" t="s">
        <v>1102</v>
      </c>
      <c r="P771" t="str">
        <f>_xlfn.IFNA(VLOOKUP(C771,Statusy!A:B,2,0),"Do wyrzucenia")</f>
        <v>Alza</v>
      </c>
      <c r="Q771" t="str">
        <f t="shared" si="46"/>
        <v>Alza</v>
      </c>
      <c r="R771" t="str">
        <f t="shared" si="47"/>
        <v>Vida</v>
      </c>
    </row>
    <row r="772" spans="1:18" x14ac:dyDescent="0.25">
      <c r="A772">
        <v>561045073</v>
      </c>
      <c r="B772" t="s">
        <v>107</v>
      </c>
      <c r="C772" t="s">
        <v>120</v>
      </c>
      <c r="D772">
        <v>1</v>
      </c>
      <c r="E772">
        <v>23</v>
      </c>
      <c r="F772">
        <v>129</v>
      </c>
      <c r="G772">
        <v>45117</v>
      </c>
      <c r="H772" t="s">
        <v>108</v>
      </c>
      <c r="I772" t="s">
        <v>379</v>
      </c>
      <c r="J772" t="s">
        <v>110</v>
      </c>
      <c r="K772">
        <v>576.63</v>
      </c>
      <c r="L772" t="s">
        <v>1006</v>
      </c>
      <c r="M772" t="s">
        <v>108</v>
      </c>
      <c r="N772" t="s">
        <v>49</v>
      </c>
      <c r="O772" t="s">
        <v>224</v>
      </c>
      <c r="P772" t="str">
        <f>_xlfn.IFNA(VLOOKUP(C772,Statusy!A:B,2,0),"Do wyrzucenia")</f>
        <v>Shumee</v>
      </c>
      <c r="Q772" t="str">
        <f t="shared" si="46"/>
        <v>Mall</v>
      </c>
      <c r="R772" t="str">
        <f t="shared" si="47"/>
        <v>Vida</v>
      </c>
    </row>
    <row r="773" spans="1:18" x14ac:dyDescent="0.25">
      <c r="A773">
        <v>561045048</v>
      </c>
      <c r="B773" t="s">
        <v>107</v>
      </c>
      <c r="C773" t="s">
        <v>120</v>
      </c>
      <c r="D773">
        <v>1</v>
      </c>
      <c r="E773">
        <v>13</v>
      </c>
      <c r="F773">
        <v>48</v>
      </c>
      <c r="G773">
        <v>45117</v>
      </c>
      <c r="H773" t="s">
        <v>108</v>
      </c>
      <c r="I773" t="s">
        <v>1710</v>
      </c>
      <c r="J773" t="s">
        <v>110</v>
      </c>
      <c r="K773">
        <v>214.56</v>
      </c>
      <c r="L773" t="s">
        <v>2331</v>
      </c>
      <c r="M773" t="s">
        <v>108</v>
      </c>
      <c r="N773" t="s">
        <v>49</v>
      </c>
      <c r="O773" t="s">
        <v>224</v>
      </c>
      <c r="P773" t="str">
        <f>_xlfn.IFNA(VLOOKUP(C773,Statusy!A:B,2,0),"Do wyrzucenia")</f>
        <v>Shumee</v>
      </c>
      <c r="Q773" t="str">
        <f t="shared" ref="Q773:Q809" si="48">IF(P773="alza","Alza",IF(P773="Extra","Extrastore","Mall"))</f>
        <v>Mall</v>
      </c>
      <c r="R773" t="str">
        <f t="shared" ref="R773:R809" si="49">IF(AND(LEN(I773)&lt;=7,ISERROR(FIND("_",I773))),"Vida",IFERROR(LEFT(I773,FIND("_",I773)-1),"Kinghoff"))</f>
        <v>Vida</v>
      </c>
    </row>
    <row r="774" spans="1:18" x14ac:dyDescent="0.25">
      <c r="A774">
        <v>561045045</v>
      </c>
      <c r="B774" t="s">
        <v>107</v>
      </c>
      <c r="C774" t="s">
        <v>120</v>
      </c>
      <c r="D774">
        <v>1</v>
      </c>
      <c r="E774">
        <v>9</v>
      </c>
      <c r="F774">
        <v>37</v>
      </c>
      <c r="G774">
        <v>45117</v>
      </c>
      <c r="H774" t="s">
        <v>108</v>
      </c>
      <c r="I774" t="s">
        <v>2332</v>
      </c>
      <c r="J774" t="s">
        <v>110</v>
      </c>
      <c r="K774">
        <v>165.39</v>
      </c>
      <c r="L774" t="s">
        <v>2333</v>
      </c>
      <c r="M774" t="s">
        <v>108</v>
      </c>
      <c r="N774" t="s">
        <v>49</v>
      </c>
      <c r="O774" t="s">
        <v>224</v>
      </c>
      <c r="P774" t="str">
        <f>_xlfn.IFNA(VLOOKUP(C774,Statusy!A:B,2,0),"Do wyrzucenia")</f>
        <v>Shumee</v>
      </c>
      <c r="Q774" t="str">
        <f t="shared" si="48"/>
        <v>Mall</v>
      </c>
      <c r="R774" t="str">
        <f t="shared" si="49"/>
        <v>Vida</v>
      </c>
    </row>
    <row r="775" spans="1:18" x14ac:dyDescent="0.25">
      <c r="A775">
        <v>561044976</v>
      </c>
      <c r="B775" t="s">
        <v>107</v>
      </c>
      <c r="C775" t="s">
        <v>153</v>
      </c>
      <c r="D775">
        <v>1</v>
      </c>
      <c r="E775">
        <v>0</v>
      </c>
      <c r="F775">
        <v>752.24</v>
      </c>
      <c r="G775">
        <v>45117</v>
      </c>
      <c r="H775" t="s">
        <v>108</v>
      </c>
      <c r="I775" t="s">
        <v>725</v>
      </c>
      <c r="J775" t="s">
        <v>109</v>
      </c>
      <c r="K775">
        <v>140.86891385767791</v>
      </c>
      <c r="L775" t="s">
        <v>2334</v>
      </c>
      <c r="M775" t="s">
        <v>108</v>
      </c>
      <c r="N775" t="s">
        <v>22</v>
      </c>
      <c r="O775" t="s">
        <v>1102</v>
      </c>
      <c r="P775" t="str">
        <f>_xlfn.IFNA(VLOOKUP(C775,Statusy!A:B,2,0),"Do wyrzucenia")</f>
        <v>Alza</v>
      </c>
      <c r="Q775" t="str">
        <f t="shared" si="48"/>
        <v>Alza</v>
      </c>
      <c r="R775" t="str">
        <f t="shared" si="49"/>
        <v>Kinghoff</v>
      </c>
    </row>
    <row r="776" spans="1:18" x14ac:dyDescent="0.25">
      <c r="A776">
        <v>561031394</v>
      </c>
      <c r="B776" t="s">
        <v>107</v>
      </c>
      <c r="C776" t="s">
        <v>111</v>
      </c>
      <c r="D776">
        <v>1</v>
      </c>
      <c r="E776">
        <v>2.4</v>
      </c>
      <c r="F776">
        <v>49.4</v>
      </c>
      <c r="G776">
        <v>45117</v>
      </c>
      <c r="H776" t="s">
        <v>108</v>
      </c>
      <c r="I776" t="s">
        <v>2335</v>
      </c>
      <c r="J776" t="s">
        <v>110</v>
      </c>
      <c r="K776">
        <v>220.81799999999998</v>
      </c>
      <c r="L776" t="s">
        <v>2336</v>
      </c>
      <c r="M776" t="s">
        <v>108</v>
      </c>
      <c r="N776" t="s">
        <v>106</v>
      </c>
      <c r="O776" t="s">
        <v>225</v>
      </c>
      <c r="P776" t="str">
        <f>_xlfn.IFNA(VLOOKUP(C776,Statusy!A:B,2,0),"Do wyrzucenia")</f>
        <v>Greatstore</v>
      </c>
      <c r="Q776" t="str">
        <f t="shared" si="48"/>
        <v>Mall</v>
      </c>
      <c r="R776" t="str">
        <f t="shared" si="49"/>
        <v>aw</v>
      </c>
    </row>
    <row r="777" spans="1:18" x14ac:dyDescent="0.25">
      <c r="A777">
        <v>561031348</v>
      </c>
      <c r="B777" t="s">
        <v>107</v>
      </c>
      <c r="C777" t="s">
        <v>118</v>
      </c>
      <c r="D777">
        <v>1</v>
      </c>
      <c r="E777">
        <v>28</v>
      </c>
      <c r="F777">
        <v>167</v>
      </c>
      <c r="G777">
        <v>45117</v>
      </c>
      <c r="H777" t="s">
        <v>108</v>
      </c>
      <c r="I777" t="s">
        <v>333</v>
      </c>
      <c r="J777" t="s">
        <v>110</v>
      </c>
      <c r="K777">
        <v>746.49</v>
      </c>
      <c r="L777" t="s">
        <v>925</v>
      </c>
      <c r="M777" t="s">
        <v>108</v>
      </c>
      <c r="N777" t="s">
        <v>49</v>
      </c>
      <c r="O777" t="s">
        <v>225</v>
      </c>
      <c r="P777" t="str">
        <f>_xlfn.IFNA(VLOOKUP(C777,Statusy!A:B,2,0),"Do wyrzucenia")</f>
        <v>Greatstore</v>
      </c>
      <c r="Q777" t="str">
        <f t="shared" si="48"/>
        <v>Mall</v>
      </c>
      <c r="R777" t="str">
        <f t="shared" si="49"/>
        <v>Vida</v>
      </c>
    </row>
    <row r="778" spans="1:18" x14ac:dyDescent="0.25">
      <c r="A778">
        <v>561031331</v>
      </c>
      <c r="B778" t="s">
        <v>107</v>
      </c>
      <c r="C778" t="s">
        <v>118</v>
      </c>
      <c r="D778">
        <v>1</v>
      </c>
      <c r="E778">
        <v>13</v>
      </c>
      <c r="F778">
        <v>62</v>
      </c>
      <c r="G778">
        <v>45117</v>
      </c>
      <c r="H778" t="s">
        <v>108</v>
      </c>
      <c r="I778" t="s">
        <v>2337</v>
      </c>
      <c r="J778" t="s">
        <v>110</v>
      </c>
      <c r="K778">
        <v>277.14</v>
      </c>
      <c r="L778" t="s">
        <v>2338</v>
      </c>
      <c r="M778" t="s">
        <v>108</v>
      </c>
      <c r="N778" t="s">
        <v>49</v>
      </c>
      <c r="O778" t="s">
        <v>225</v>
      </c>
      <c r="P778" t="str">
        <f>_xlfn.IFNA(VLOOKUP(C778,Statusy!A:B,2,0),"Do wyrzucenia")</f>
        <v>Greatstore</v>
      </c>
      <c r="Q778" t="str">
        <f t="shared" si="48"/>
        <v>Mall</v>
      </c>
      <c r="R778" t="str">
        <f t="shared" si="49"/>
        <v>Vida</v>
      </c>
    </row>
    <row r="779" spans="1:18" x14ac:dyDescent="0.25">
      <c r="A779">
        <v>561031247</v>
      </c>
      <c r="B779" t="s">
        <v>107</v>
      </c>
      <c r="C779" t="s">
        <v>118</v>
      </c>
      <c r="D779">
        <v>1</v>
      </c>
      <c r="E779">
        <v>129</v>
      </c>
      <c r="F779">
        <v>1527</v>
      </c>
      <c r="G779">
        <v>45117</v>
      </c>
      <c r="H779" t="s">
        <v>108</v>
      </c>
      <c r="I779" t="s">
        <v>2339</v>
      </c>
      <c r="J779" t="s">
        <v>109</v>
      </c>
      <c r="K779">
        <v>285.95505617977528</v>
      </c>
      <c r="L779" t="s">
        <v>2340</v>
      </c>
      <c r="M779" t="s">
        <v>108</v>
      </c>
      <c r="N779" t="s">
        <v>22</v>
      </c>
      <c r="O779" t="s">
        <v>225</v>
      </c>
      <c r="P779" t="str">
        <f>_xlfn.IFNA(VLOOKUP(C779,Statusy!A:B,2,0),"Do wyrzucenia")</f>
        <v>Greatstore</v>
      </c>
      <c r="Q779" t="str">
        <f t="shared" si="48"/>
        <v>Mall</v>
      </c>
      <c r="R779" t="str">
        <f t="shared" si="49"/>
        <v>Vida</v>
      </c>
    </row>
    <row r="780" spans="1:18" x14ac:dyDescent="0.25">
      <c r="A780">
        <v>561028872</v>
      </c>
      <c r="B780" t="s">
        <v>107</v>
      </c>
      <c r="C780" t="s">
        <v>120</v>
      </c>
      <c r="D780">
        <v>1</v>
      </c>
      <c r="E780">
        <v>29</v>
      </c>
      <c r="F780">
        <v>211</v>
      </c>
      <c r="G780">
        <v>45117</v>
      </c>
      <c r="H780" t="s">
        <v>108</v>
      </c>
      <c r="I780" t="s">
        <v>2301</v>
      </c>
      <c r="J780" t="s">
        <v>110</v>
      </c>
      <c r="K780">
        <v>943.17</v>
      </c>
      <c r="L780" t="s">
        <v>2302</v>
      </c>
      <c r="M780" t="s">
        <v>108</v>
      </c>
      <c r="N780" t="s">
        <v>49</v>
      </c>
      <c r="O780" t="s">
        <v>224</v>
      </c>
      <c r="P780" t="str">
        <f>_xlfn.IFNA(VLOOKUP(C780,Statusy!A:B,2,0),"Do wyrzucenia")</f>
        <v>Shumee</v>
      </c>
      <c r="Q780" t="str">
        <f t="shared" si="48"/>
        <v>Mall</v>
      </c>
      <c r="R780" t="str">
        <f t="shared" si="49"/>
        <v>Vida</v>
      </c>
    </row>
    <row r="781" spans="1:18" x14ac:dyDescent="0.25">
      <c r="A781">
        <v>561028864</v>
      </c>
      <c r="B781" t="s">
        <v>107</v>
      </c>
      <c r="C781" t="s">
        <v>153</v>
      </c>
      <c r="D781">
        <v>1</v>
      </c>
      <c r="E781">
        <v>0</v>
      </c>
      <c r="F781">
        <v>1053.1500000000001</v>
      </c>
      <c r="G781">
        <v>45117</v>
      </c>
      <c r="H781" t="s">
        <v>108</v>
      </c>
      <c r="I781" t="s">
        <v>985</v>
      </c>
      <c r="J781" t="s">
        <v>109</v>
      </c>
      <c r="K781">
        <v>197.21910112359555</v>
      </c>
      <c r="L781" t="s">
        <v>2341</v>
      </c>
      <c r="M781" t="s">
        <v>108</v>
      </c>
      <c r="N781" t="s">
        <v>22</v>
      </c>
      <c r="O781" t="s">
        <v>1102</v>
      </c>
      <c r="P781" t="str">
        <f>_xlfn.IFNA(VLOOKUP(C781,Statusy!A:B,2,0),"Do wyrzucenia")</f>
        <v>Alza</v>
      </c>
      <c r="Q781" t="str">
        <f t="shared" si="48"/>
        <v>Alza</v>
      </c>
      <c r="R781" t="str">
        <f t="shared" si="49"/>
        <v>Vida</v>
      </c>
    </row>
    <row r="782" spans="1:18" x14ac:dyDescent="0.25">
      <c r="A782">
        <v>561028855</v>
      </c>
      <c r="B782" t="s">
        <v>107</v>
      </c>
      <c r="C782" t="s">
        <v>153</v>
      </c>
      <c r="D782">
        <v>1</v>
      </c>
      <c r="E782">
        <v>0</v>
      </c>
      <c r="F782">
        <v>424.15</v>
      </c>
      <c r="G782">
        <v>45117</v>
      </c>
      <c r="H782" t="s">
        <v>108</v>
      </c>
      <c r="I782" t="s">
        <v>2342</v>
      </c>
      <c r="J782" t="s">
        <v>109</v>
      </c>
      <c r="K782">
        <v>79.428838951310865</v>
      </c>
      <c r="L782" t="s">
        <v>2343</v>
      </c>
      <c r="M782" t="s">
        <v>108</v>
      </c>
      <c r="N782" t="s">
        <v>22</v>
      </c>
      <c r="O782" t="s">
        <v>1102</v>
      </c>
      <c r="P782" t="str">
        <f>_xlfn.IFNA(VLOOKUP(C782,Statusy!A:B,2,0),"Do wyrzucenia")</f>
        <v>Alza</v>
      </c>
      <c r="Q782" t="str">
        <f t="shared" si="48"/>
        <v>Alza</v>
      </c>
      <c r="R782" t="str">
        <f t="shared" si="49"/>
        <v>Vida</v>
      </c>
    </row>
    <row r="783" spans="1:18" x14ac:dyDescent="0.25">
      <c r="A783">
        <v>561028846</v>
      </c>
      <c r="B783" t="s">
        <v>107</v>
      </c>
      <c r="C783" t="s">
        <v>153</v>
      </c>
      <c r="D783">
        <v>1</v>
      </c>
      <c r="E783">
        <v>0</v>
      </c>
      <c r="F783">
        <v>1580.15</v>
      </c>
      <c r="G783">
        <v>45117</v>
      </c>
      <c r="H783" t="s">
        <v>108</v>
      </c>
      <c r="I783" t="s">
        <v>1014</v>
      </c>
      <c r="J783" t="s">
        <v>109</v>
      </c>
      <c r="K783">
        <v>295.90823970037457</v>
      </c>
      <c r="L783" t="s">
        <v>2344</v>
      </c>
      <c r="M783" t="s">
        <v>108</v>
      </c>
      <c r="N783" t="s">
        <v>22</v>
      </c>
      <c r="O783" t="s">
        <v>1102</v>
      </c>
      <c r="P783" t="str">
        <f>_xlfn.IFNA(VLOOKUP(C783,Statusy!A:B,2,0),"Do wyrzucenia")</f>
        <v>Alza</v>
      </c>
      <c r="Q783" t="str">
        <f t="shared" si="48"/>
        <v>Alza</v>
      </c>
      <c r="R783" t="str">
        <f t="shared" si="49"/>
        <v>Vida</v>
      </c>
    </row>
    <row r="784" spans="1:18" x14ac:dyDescent="0.25">
      <c r="A784">
        <v>561028823</v>
      </c>
      <c r="B784" t="s">
        <v>107</v>
      </c>
      <c r="C784" t="s">
        <v>113</v>
      </c>
      <c r="D784">
        <v>1</v>
      </c>
      <c r="E784">
        <v>20</v>
      </c>
      <c r="F784">
        <v>94</v>
      </c>
      <c r="G784">
        <v>45117</v>
      </c>
      <c r="H784" t="s">
        <v>108</v>
      </c>
      <c r="I784" t="s">
        <v>2345</v>
      </c>
      <c r="J784" t="s">
        <v>110</v>
      </c>
      <c r="K784">
        <v>420.17999999999995</v>
      </c>
      <c r="L784" t="s">
        <v>2346</v>
      </c>
      <c r="M784" t="s">
        <v>108</v>
      </c>
      <c r="N784" t="s">
        <v>49</v>
      </c>
      <c r="O784" t="s">
        <v>224</v>
      </c>
      <c r="P784" t="str">
        <f>_xlfn.IFNA(VLOOKUP(C784,Statusy!A:B,2,0),"Do wyrzucenia")</f>
        <v>Shumee</v>
      </c>
      <c r="Q784" t="str">
        <f t="shared" si="48"/>
        <v>Mall</v>
      </c>
      <c r="R784" t="str">
        <f t="shared" si="49"/>
        <v>Vida</v>
      </c>
    </row>
    <row r="785" spans="1:18" x14ac:dyDescent="0.25">
      <c r="A785">
        <v>561028807</v>
      </c>
      <c r="B785" t="s">
        <v>107</v>
      </c>
      <c r="C785" t="s">
        <v>153</v>
      </c>
      <c r="D785">
        <v>1</v>
      </c>
      <c r="E785">
        <v>0</v>
      </c>
      <c r="F785">
        <v>662.15</v>
      </c>
      <c r="G785">
        <v>45117</v>
      </c>
      <c r="H785" t="s">
        <v>108</v>
      </c>
      <c r="I785" t="s">
        <v>1838</v>
      </c>
      <c r="J785" t="s">
        <v>109</v>
      </c>
      <c r="K785">
        <v>123.99812734082397</v>
      </c>
      <c r="L785" t="s">
        <v>2347</v>
      </c>
      <c r="M785" t="s">
        <v>108</v>
      </c>
      <c r="N785" t="s">
        <v>22</v>
      </c>
      <c r="O785" t="s">
        <v>1102</v>
      </c>
      <c r="P785" t="str">
        <f>_xlfn.IFNA(VLOOKUP(C785,Statusy!A:B,2,0),"Do wyrzucenia")</f>
        <v>Alza</v>
      </c>
      <c r="Q785" t="str">
        <f t="shared" si="48"/>
        <v>Alza</v>
      </c>
      <c r="R785" t="str">
        <f t="shared" si="49"/>
        <v>Vida</v>
      </c>
    </row>
    <row r="786" spans="1:18" x14ac:dyDescent="0.25">
      <c r="A786">
        <v>561028793</v>
      </c>
      <c r="B786" t="s">
        <v>107</v>
      </c>
      <c r="C786" t="s">
        <v>153</v>
      </c>
      <c r="D786">
        <v>1</v>
      </c>
      <c r="E786">
        <v>0</v>
      </c>
      <c r="F786">
        <v>6569.65</v>
      </c>
      <c r="G786">
        <v>45117</v>
      </c>
      <c r="H786" t="s">
        <v>108</v>
      </c>
      <c r="I786" t="s">
        <v>1200</v>
      </c>
      <c r="J786" t="s">
        <v>109</v>
      </c>
      <c r="K786">
        <v>1230.2715355805244</v>
      </c>
      <c r="L786" t="s">
        <v>2348</v>
      </c>
      <c r="M786" t="s">
        <v>108</v>
      </c>
      <c r="N786" t="s">
        <v>22</v>
      </c>
      <c r="O786" t="s">
        <v>1102</v>
      </c>
      <c r="P786" t="str">
        <f>_xlfn.IFNA(VLOOKUP(C786,Statusy!A:B,2,0),"Do wyrzucenia")</f>
        <v>Alza</v>
      </c>
      <c r="Q786" t="str">
        <f t="shared" si="48"/>
        <v>Alza</v>
      </c>
      <c r="R786" t="str">
        <f t="shared" si="49"/>
        <v>Vida</v>
      </c>
    </row>
    <row r="787" spans="1:18" x14ac:dyDescent="0.25">
      <c r="A787">
        <v>561028788</v>
      </c>
      <c r="B787" t="s">
        <v>107</v>
      </c>
      <c r="C787" t="s">
        <v>120</v>
      </c>
      <c r="D787">
        <v>1</v>
      </c>
      <c r="E787">
        <v>23</v>
      </c>
      <c r="F787">
        <v>127</v>
      </c>
      <c r="G787">
        <v>45117</v>
      </c>
      <c r="H787" t="s">
        <v>108</v>
      </c>
      <c r="I787" t="s">
        <v>1450</v>
      </c>
      <c r="J787" t="s">
        <v>110</v>
      </c>
      <c r="K787">
        <v>567.68999999999994</v>
      </c>
      <c r="L787" t="s">
        <v>2349</v>
      </c>
      <c r="M787" t="s">
        <v>108</v>
      </c>
      <c r="N787" t="s">
        <v>49</v>
      </c>
      <c r="O787" t="s">
        <v>224</v>
      </c>
      <c r="P787" t="str">
        <f>_xlfn.IFNA(VLOOKUP(C787,Statusy!A:B,2,0),"Do wyrzucenia")</f>
        <v>Shumee</v>
      </c>
      <c r="Q787" t="str">
        <f t="shared" si="48"/>
        <v>Mall</v>
      </c>
      <c r="R787" t="str">
        <f t="shared" si="49"/>
        <v>Vida</v>
      </c>
    </row>
    <row r="788" spans="1:18" x14ac:dyDescent="0.25">
      <c r="A788">
        <v>561028690</v>
      </c>
      <c r="B788" t="s">
        <v>107</v>
      </c>
      <c r="C788" t="s">
        <v>153</v>
      </c>
      <c r="D788">
        <v>1</v>
      </c>
      <c r="E788">
        <v>0</v>
      </c>
      <c r="F788">
        <v>421.6</v>
      </c>
      <c r="G788">
        <v>45117</v>
      </c>
      <c r="H788" t="s">
        <v>108</v>
      </c>
      <c r="I788" t="s">
        <v>657</v>
      </c>
      <c r="J788" t="s">
        <v>109</v>
      </c>
      <c r="K788">
        <v>78.951310861423224</v>
      </c>
      <c r="L788" t="s">
        <v>2350</v>
      </c>
      <c r="M788" t="s">
        <v>108</v>
      </c>
      <c r="N788" t="s">
        <v>22</v>
      </c>
      <c r="O788" t="s">
        <v>1102</v>
      </c>
      <c r="P788" t="str">
        <f>_xlfn.IFNA(VLOOKUP(C788,Statusy!A:B,2,0),"Do wyrzucenia")</f>
        <v>Alza</v>
      </c>
      <c r="Q788" t="str">
        <f t="shared" si="48"/>
        <v>Alza</v>
      </c>
      <c r="R788" t="str">
        <f t="shared" si="49"/>
        <v>ikonka</v>
      </c>
    </row>
    <row r="789" spans="1:18" x14ac:dyDescent="0.25">
      <c r="A789">
        <v>561028653</v>
      </c>
      <c r="B789" t="s">
        <v>107</v>
      </c>
      <c r="C789" t="s">
        <v>153</v>
      </c>
      <c r="D789">
        <v>1</v>
      </c>
      <c r="E789">
        <v>0</v>
      </c>
      <c r="F789">
        <v>645.15</v>
      </c>
      <c r="G789">
        <v>45117</v>
      </c>
      <c r="H789" t="s">
        <v>108</v>
      </c>
      <c r="I789" t="s">
        <v>2351</v>
      </c>
      <c r="J789" t="s">
        <v>109</v>
      </c>
      <c r="K789">
        <v>120.81460674157304</v>
      </c>
      <c r="L789" t="s">
        <v>2352</v>
      </c>
      <c r="M789" t="s">
        <v>108</v>
      </c>
      <c r="N789" t="s">
        <v>22</v>
      </c>
      <c r="O789" t="s">
        <v>1102</v>
      </c>
      <c r="P789" t="str">
        <f>_xlfn.IFNA(VLOOKUP(C789,Statusy!A:B,2,0),"Do wyrzucenia")</f>
        <v>Alza</v>
      </c>
      <c r="Q789" t="str">
        <f t="shared" si="48"/>
        <v>Alza</v>
      </c>
      <c r="R789" t="str">
        <f t="shared" si="49"/>
        <v>Vida</v>
      </c>
    </row>
    <row r="790" spans="1:18" x14ac:dyDescent="0.25">
      <c r="A790">
        <v>561028640</v>
      </c>
      <c r="B790" t="s">
        <v>107</v>
      </c>
      <c r="C790" t="s">
        <v>153</v>
      </c>
      <c r="D790">
        <v>1</v>
      </c>
      <c r="E790">
        <v>0</v>
      </c>
      <c r="F790">
        <v>3067.65</v>
      </c>
      <c r="G790">
        <v>45117</v>
      </c>
      <c r="H790" t="s">
        <v>108</v>
      </c>
      <c r="I790" t="s">
        <v>2353</v>
      </c>
      <c r="J790" t="s">
        <v>109</v>
      </c>
      <c r="K790">
        <v>574.46629213483152</v>
      </c>
      <c r="L790" t="s">
        <v>2354</v>
      </c>
      <c r="M790" t="s">
        <v>108</v>
      </c>
      <c r="N790" t="s">
        <v>22</v>
      </c>
      <c r="O790" t="s">
        <v>1102</v>
      </c>
      <c r="P790" t="str">
        <f>_xlfn.IFNA(VLOOKUP(C790,Statusy!A:B,2,0),"Do wyrzucenia")</f>
        <v>Alza</v>
      </c>
      <c r="Q790" t="str">
        <f t="shared" si="48"/>
        <v>Alza</v>
      </c>
      <c r="R790" t="str">
        <f t="shared" si="49"/>
        <v>Vida</v>
      </c>
    </row>
    <row r="791" spans="1:18" x14ac:dyDescent="0.25">
      <c r="A791">
        <v>561028410</v>
      </c>
      <c r="B791" t="s">
        <v>107</v>
      </c>
      <c r="C791" t="s">
        <v>120</v>
      </c>
      <c r="D791">
        <v>1</v>
      </c>
      <c r="E791">
        <v>27</v>
      </c>
      <c r="F791">
        <v>155</v>
      </c>
      <c r="G791">
        <v>45117</v>
      </c>
      <c r="H791" t="s">
        <v>108</v>
      </c>
      <c r="I791" t="s">
        <v>558</v>
      </c>
      <c r="J791" t="s">
        <v>110</v>
      </c>
      <c r="K791">
        <v>692.84999999999991</v>
      </c>
      <c r="L791" t="s">
        <v>1235</v>
      </c>
      <c r="M791" t="s">
        <v>108</v>
      </c>
      <c r="N791" t="s">
        <v>48</v>
      </c>
      <c r="O791" t="s">
        <v>224</v>
      </c>
      <c r="P791" t="str">
        <f>_xlfn.IFNA(VLOOKUP(C791,Statusy!A:B,2,0),"Do wyrzucenia")</f>
        <v>Shumee</v>
      </c>
      <c r="Q791" t="str">
        <f t="shared" si="48"/>
        <v>Mall</v>
      </c>
      <c r="R791" t="str">
        <f t="shared" si="49"/>
        <v>Vida</v>
      </c>
    </row>
    <row r="792" spans="1:18" x14ac:dyDescent="0.25">
      <c r="A792">
        <v>561023510</v>
      </c>
      <c r="B792" t="s">
        <v>1107</v>
      </c>
      <c r="C792" t="s">
        <v>119</v>
      </c>
      <c r="D792">
        <v>1</v>
      </c>
      <c r="E792">
        <v>0</v>
      </c>
      <c r="F792">
        <v>1608</v>
      </c>
      <c r="G792">
        <v>45117</v>
      </c>
      <c r="H792" t="s">
        <v>108</v>
      </c>
      <c r="I792" t="s">
        <v>2355</v>
      </c>
      <c r="J792" t="s">
        <v>251</v>
      </c>
      <c r="K792">
        <v>1608</v>
      </c>
      <c r="L792" t="s">
        <v>2356</v>
      </c>
      <c r="M792" t="s">
        <v>108</v>
      </c>
      <c r="N792" t="s">
        <v>106</v>
      </c>
      <c r="O792" t="s">
        <v>224</v>
      </c>
      <c r="P792" t="str">
        <f>_xlfn.IFNA(VLOOKUP(C792,Statusy!A:B,2,0),"Do wyrzucenia")</f>
        <v>Shumee</v>
      </c>
      <c r="Q792" t="str">
        <f t="shared" si="48"/>
        <v>Mall</v>
      </c>
      <c r="R792" t="str">
        <f t="shared" si="49"/>
        <v>Vida</v>
      </c>
    </row>
    <row r="793" spans="1:18" x14ac:dyDescent="0.25">
      <c r="A793">
        <v>561016585</v>
      </c>
      <c r="B793" t="s">
        <v>107</v>
      </c>
      <c r="C793" t="s">
        <v>118</v>
      </c>
      <c r="D793">
        <v>1</v>
      </c>
      <c r="E793">
        <v>129</v>
      </c>
      <c r="F793">
        <v>1619</v>
      </c>
      <c r="G793">
        <v>45117</v>
      </c>
      <c r="H793" t="s">
        <v>108</v>
      </c>
      <c r="I793" t="s">
        <v>2357</v>
      </c>
      <c r="J793" t="s">
        <v>109</v>
      </c>
      <c r="K793">
        <v>303.18352059925098</v>
      </c>
      <c r="L793" t="s">
        <v>2358</v>
      </c>
      <c r="M793" t="s">
        <v>108</v>
      </c>
      <c r="N793" t="s">
        <v>22</v>
      </c>
      <c r="O793" t="s">
        <v>225</v>
      </c>
      <c r="P793" t="str">
        <f>_xlfn.IFNA(VLOOKUP(C793,Statusy!A:B,2,0),"Do wyrzucenia")</f>
        <v>Greatstore</v>
      </c>
      <c r="Q793" t="str">
        <f t="shared" si="48"/>
        <v>Mall</v>
      </c>
      <c r="R793" t="str">
        <f t="shared" si="49"/>
        <v>Vida</v>
      </c>
    </row>
    <row r="794" spans="1:18" x14ac:dyDescent="0.25">
      <c r="A794">
        <v>561016282</v>
      </c>
      <c r="B794" t="s">
        <v>107</v>
      </c>
      <c r="C794" t="s">
        <v>118</v>
      </c>
      <c r="D794">
        <v>1</v>
      </c>
      <c r="E794">
        <v>0</v>
      </c>
      <c r="F794">
        <v>687</v>
      </c>
      <c r="G794">
        <v>45117</v>
      </c>
      <c r="H794" t="s">
        <v>108</v>
      </c>
      <c r="I794" t="s">
        <v>492</v>
      </c>
      <c r="J794" t="s">
        <v>109</v>
      </c>
      <c r="K794">
        <v>128.65168539325845</v>
      </c>
      <c r="L794" t="s">
        <v>2359</v>
      </c>
      <c r="M794" t="s">
        <v>108</v>
      </c>
      <c r="N794" t="s">
        <v>22</v>
      </c>
      <c r="O794" t="s">
        <v>225</v>
      </c>
      <c r="P794" t="str">
        <f>_xlfn.IFNA(VLOOKUP(C794,Statusy!A:B,2,0),"Do wyrzucenia")</f>
        <v>Greatstore</v>
      </c>
      <c r="Q794" t="str">
        <f t="shared" si="48"/>
        <v>Mall</v>
      </c>
      <c r="R794" t="str">
        <f t="shared" si="49"/>
        <v>Vida</v>
      </c>
    </row>
    <row r="795" spans="1:18" x14ac:dyDescent="0.25">
      <c r="A795">
        <v>561016262</v>
      </c>
      <c r="B795" t="s">
        <v>107</v>
      </c>
      <c r="C795" t="s">
        <v>118</v>
      </c>
      <c r="D795">
        <v>1</v>
      </c>
      <c r="E795">
        <v>129</v>
      </c>
      <c r="F795">
        <v>749</v>
      </c>
      <c r="G795">
        <v>45117</v>
      </c>
      <c r="H795" t="s">
        <v>108</v>
      </c>
      <c r="I795" t="s">
        <v>2360</v>
      </c>
      <c r="J795" t="s">
        <v>109</v>
      </c>
      <c r="K795">
        <v>140.26217228464421</v>
      </c>
      <c r="L795" t="s">
        <v>2361</v>
      </c>
      <c r="M795" t="s">
        <v>108</v>
      </c>
      <c r="N795" t="s">
        <v>22</v>
      </c>
      <c r="O795" t="s">
        <v>225</v>
      </c>
      <c r="P795" t="str">
        <f>_xlfn.IFNA(VLOOKUP(C795,Statusy!A:B,2,0),"Do wyrzucenia")</f>
        <v>Greatstore</v>
      </c>
      <c r="Q795" t="str">
        <f t="shared" si="48"/>
        <v>Mall</v>
      </c>
      <c r="R795" t="str">
        <f t="shared" si="49"/>
        <v>Vida</v>
      </c>
    </row>
    <row r="796" spans="1:18" x14ac:dyDescent="0.25">
      <c r="A796">
        <v>561015574</v>
      </c>
      <c r="B796" t="s">
        <v>107</v>
      </c>
      <c r="C796" t="s">
        <v>118</v>
      </c>
      <c r="D796">
        <v>1</v>
      </c>
      <c r="E796">
        <v>0</v>
      </c>
      <c r="F796">
        <v>719</v>
      </c>
      <c r="G796">
        <v>45117</v>
      </c>
      <c r="H796" t="s">
        <v>108</v>
      </c>
      <c r="I796" t="s">
        <v>523</v>
      </c>
      <c r="J796" t="s">
        <v>109</v>
      </c>
      <c r="K796">
        <v>134.64419475655433</v>
      </c>
      <c r="L796" t="s">
        <v>781</v>
      </c>
      <c r="M796" t="s">
        <v>108</v>
      </c>
      <c r="N796" t="s">
        <v>22</v>
      </c>
      <c r="O796" t="s">
        <v>225</v>
      </c>
      <c r="P796" t="str">
        <f>_xlfn.IFNA(VLOOKUP(C796,Statusy!A:B,2,0),"Do wyrzucenia")</f>
        <v>Greatstore</v>
      </c>
      <c r="Q796" t="str">
        <f t="shared" si="48"/>
        <v>Mall</v>
      </c>
      <c r="R796" t="str">
        <f t="shared" si="49"/>
        <v>Vida</v>
      </c>
    </row>
    <row r="797" spans="1:18" x14ac:dyDescent="0.25">
      <c r="A797">
        <v>561015382</v>
      </c>
      <c r="B797" t="s">
        <v>107</v>
      </c>
      <c r="C797" t="s">
        <v>118</v>
      </c>
      <c r="D797">
        <v>1</v>
      </c>
      <c r="E797">
        <v>0</v>
      </c>
      <c r="F797">
        <v>689</v>
      </c>
      <c r="G797">
        <v>45117</v>
      </c>
      <c r="H797" t="s">
        <v>108</v>
      </c>
      <c r="I797" t="s">
        <v>449</v>
      </c>
      <c r="J797" t="s">
        <v>109</v>
      </c>
      <c r="K797">
        <v>129.02621722846442</v>
      </c>
      <c r="L797" t="s">
        <v>798</v>
      </c>
      <c r="M797" t="s">
        <v>108</v>
      </c>
      <c r="N797" t="s">
        <v>22</v>
      </c>
      <c r="O797" t="s">
        <v>225</v>
      </c>
      <c r="P797" t="str">
        <f>_xlfn.IFNA(VLOOKUP(C797,Statusy!A:B,2,0),"Do wyrzucenia")</f>
        <v>Greatstore</v>
      </c>
      <c r="Q797" t="str">
        <f t="shared" si="48"/>
        <v>Mall</v>
      </c>
      <c r="R797" t="str">
        <f t="shared" si="49"/>
        <v>Vida</v>
      </c>
    </row>
    <row r="798" spans="1:18" x14ac:dyDescent="0.25">
      <c r="A798">
        <v>561014541</v>
      </c>
      <c r="B798" t="s">
        <v>107</v>
      </c>
      <c r="C798" t="s">
        <v>111</v>
      </c>
      <c r="D798">
        <v>1</v>
      </c>
      <c r="E798">
        <v>7500</v>
      </c>
      <c r="F798">
        <v>151059</v>
      </c>
      <c r="G798">
        <v>45117</v>
      </c>
      <c r="H798" t="s">
        <v>108</v>
      </c>
      <c r="I798" t="s">
        <v>2362</v>
      </c>
      <c r="J798" t="s">
        <v>116</v>
      </c>
      <c r="K798">
        <v>1812.7080000000001</v>
      </c>
      <c r="L798" t="s">
        <v>2363</v>
      </c>
      <c r="M798" t="s">
        <v>108</v>
      </c>
      <c r="N798" t="s">
        <v>50</v>
      </c>
      <c r="O798" t="s">
        <v>225</v>
      </c>
      <c r="P798" t="str">
        <f>_xlfn.IFNA(VLOOKUP(C798,Statusy!A:B,2,0),"Do wyrzucenia")</f>
        <v>Greatstore</v>
      </c>
      <c r="Q798" t="str">
        <f t="shared" si="48"/>
        <v>Mall</v>
      </c>
      <c r="R798" t="str">
        <f t="shared" si="49"/>
        <v>Vida</v>
      </c>
    </row>
    <row r="799" spans="1:18" x14ac:dyDescent="0.25">
      <c r="A799">
        <v>561014353</v>
      </c>
      <c r="B799" t="s">
        <v>107</v>
      </c>
      <c r="C799" t="s">
        <v>118</v>
      </c>
      <c r="D799">
        <v>1</v>
      </c>
      <c r="E799">
        <v>13</v>
      </c>
      <c r="F799">
        <v>60</v>
      </c>
      <c r="G799">
        <v>45117</v>
      </c>
      <c r="H799" t="s">
        <v>108</v>
      </c>
      <c r="I799" t="s">
        <v>2364</v>
      </c>
      <c r="J799" t="s">
        <v>110</v>
      </c>
      <c r="K799">
        <v>268.2</v>
      </c>
      <c r="L799" t="s">
        <v>2365</v>
      </c>
      <c r="M799" t="s">
        <v>108</v>
      </c>
      <c r="N799" t="s">
        <v>49</v>
      </c>
      <c r="O799" t="s">
        <v>225</v>
      </c>
      <c r="P799" t="str">
        <f>_xlfn.IFNA(VLOOKUP(C799,Statusy!A:B,2,0),"Do wyrzucenia")</f>
        <v>Greatstore</v>
      </c>
      <c r="Q799" t="str">
        <f t="shared" si="48"/>
        <v>Mall</v>
      </c>
      <c r="R799" t="str">
        <f t="shared" si="49"/>
        <v>aw</v>
      </c>
    </row>
    <row r="800" spans="1:18" x14ac:dyDescent="0.25">
      <c r="A800">
        <v>561012123</v>
      </c>
      <c r="B800" t="s">
        <v>107</v>
      </c>
      <c r="C800" t="s">
        <v>120</v>
      </c>
      <c r="D800">
        <v>1</v>
      </c>
      <c r="E800">
        <v>0</v>
      </c>
      <c r="F800">
        <v>909</v>
      </c>
      <c r="G800">
        <v>45117</v>
      </c>
      <c r="H800" t="s">
        <v>108</v>
      </c>
      <c r="I800" t="s">
        <v>826</v>
      </c>
      <c r="J800" t="s">
        <v>109</v>
      </c>
      <c r="K800">
        <v>170.22471910112361</v>
      </c>
      <c r="L800" t="s">
        <v>2366</v>
      </c>
      <c r="M800" t="s">
        <v>108</v>
      </c>
      <c r="N800" t="s">
        <v>22</v>
      </c>
      <c r="O800" t="s">
        <v>224</v>
      </c>
      <c r="P800" t="str">
        <f>_xlfn.IFNA(VLOOKUP(C800,Statusy!A:B,2,0),"Do wyrzucenia")</f>
        <v>Shumee</v>
      </c>
      <c r="Q800" t="str">
        <f t="shared" si="48"/>
        <v>Mall</v>
      </c>
      <c r="R800" t="str">
        <f t="shared" si="49"/>
        <v>Vida</v>
      </c>
    </row>
    <row r="801" spans="1:18" x14ac:dyDescent="0.25">
      <c r="A801">
        <v>561012009</v>
      </c>
      <c r="B801" t="s">
        <v>107</v>
      </c>
      <c r="C801" t="s">
        <v>120</v>
      </c>
      <c r="D801">
        <v>1</v>
      </c>
      <c r="E801">
        <v>14</v>
      </c>
      <c r="F801">
        <v>45</v>
      </c>
      <c r="G801">
        <v>45117</v>
      </c>
      <c r="H801" t="s">
        <v>108</v>
      </c>
      <c r="I801" t="s">
        <v>699</v>
      </c>
      <c r="J801" t="s">
        <v>110</v>
      </c>
      <c r="K801">
        <v>201.14999999999998</v>
      </c>
      <c r="L801" t="s">
        <v>2367</v>
      </c>
      <c r="M801" t="s">
        <v>108</v>
      </c>
      <c r="N801" t="s">
        <v>48</v>
      </c>
      <c r="O801" t="s">
        <v>224</v>
      </c>
      <c r="P801" t="str">
        <f>_xlfn.IFNA(VLOOKUP(C801,Statusy!A:B,2,0),"Do wyrzucenia")</f>
        <v>Shumee</v>
      </c>
      <c r="Q801" t="str">
        <f t="shared" si="48"/>
        <v>Mall</v>
      </c>
      <c r="R801" t="str">
        <f t="shared" si="49"/>
        <v>Vida</v>
      </c>
    </row>
    <row r="802" spans="1:18" x14ac:dyDescent="0.25">
      <c r="A802">
        <v>561011981</v>
      </c>
      <c r="B802" t="s">
        <v>107</v>
      </c>
      <c r="C802" t="s">
        <v>153</v>
      </c>
      <c r="D802">
        <v>1</v>
      </c>
      <c r="E802">
        <v>0</v>
      </c>
      <c r="F802">
        <v>5251.3</v>
      </c>
      <c r="G802">
        <v>45117</v>
      </c>
      <c r="H802" t="s">
        <v>108</v>
      </c>
      <c r="I802" t="s">
        <v>2368</v>
      </c>
      <c r="J802" t="s">
        <v>109</v>
      </c>
      <c r="K802">
        <v>983.38951310861432</v>
      </c>
      <c r="L802" t="s">
        <v>2369</v>
      </c>
      <c r="M802" t="s">
        <v>108</v>
      </c>
      <c r="N802" t="s">
        <v>22</v>
      </c>
      <c r="O802" t="s">
        <v>1102</v>
      </c>
      <c r="P802" t="str">
        <f>_xlfn.IFNA(VLOOKUP(C802,Statusy!A:B,2,0),"Do wyrzucenia")</f>
        <v>Alza</v>
      </c>
      <c r="Q802" t="str">
        <f t="shared" si="48"/>
        <v>Alza</v>
      </c>
      <c r="R802" t="str">
        <f t="shared" si="49"/>
        <v>Vida</v>
      </c>
    </row>
    <row r="803" spans="1:18" x14ac:dyDescent="0.25">
      <c r="A803">
        <v>561011976</v>
      </c>
      <c r="B803" t="s">
        <v>107</v>
      </c>
      <c r="C803" t="s">
        <v>153</v>
      </c>
      <c r="D803">
        <v>1</v>
      </c>
      <c r="E803">
        <v>0</v>
      </c>
      <c r="F803">
        <v>1002.15</v>
      </c>
      <c r="G803">
        <v>45117</v>
      </c>
      <c r="H803" t="s">
        <v>108</v>
      </c>
      <c r="I803" t="s">
        <v>2370</v>
      </c>
      <c r="J803" t="s">
        <v>109</v>
      </c>
      <c r="K803">
        <v>187.66853932584272</v>
      </c>
      <c r="L803" t="s">
        <v>2371</v>
      </c>
      <c r="M803" t="s">
        <v>108</v>
      </c>
      <c r="N803" t="s">
        <v>22</v>
      </c>
      <c r="O803" t="s">
        <v>1102</v>
      </c>
      <c r="P803" t="str">
        <f>_xlfn.IFNA(VLOOKUP(C803,Statusy!A:B,2,0),"Do wyrzucenia")</f>
        <v>Alza</v>
      </c>
      <c r="Q803" t="str">
        <f t="shared" si="48"/>
        <v>Alza</v>
      </c>
      <c r="R803" t="str">
        <f t="shared" si="49"/>
        <v>Vida</v>
      </c>
    </row>
    <row r="804" spans="1:18" x14ac:dyDescent="0.25">
      <c r="A804">
        <v>561011972</v>
      </c>
      <c r="B804" t="s">
        <v>107</v>
      </c>
      <c r="C804" t="s">
        <v>153</v>
      </c>
      <c r="D804">
        <v>1</v>
      </c>
      <c r="E804">
        <v>0</v>
      </c>
      <c r="F804">
        <v>619.65</v>
      </c>
      <c r="G804">
        <v>45117</v>
      </c>
      <c r="H804" t="s">
        <v>108</v>
      </c>
      <c r="I804" t="s">
        <v>929</v>
      </c>
      <c r="J804" t="s">
        <v>109</v>
      </c>
      <c r="K804">
        <v>116.03932584269663</v>
      </c>
      <c r="L804" t="s">
        <v>2372</v>
      </c>
      <c r="M804" t="s">
        <v>108</v>
      </c>
      <c r="N804" t="s">
        <v>22</v>
      </c>
      <c r="O804" t="s">
        <v>1102</v>
      </c>
      <c r="P804" t="str">
        <f>_xlfn.IFNA(VLOOKUP(C804,Statusy!A:B,2,0),"Do wyrzucenia")</f>
        <v>Alza</v>
      </c>
      <c r="Q804" t="str">
        <f t="shared" si="48"/>
        <v>Alza</v>
      </c>
      <c r="R804" t="str">
        <f t="shared" si="49"/>
        <v>Vida</v>
      </c>
    </row>
    <row r="805" spans="1:18" x14ac:dyDescent="0.25">
      <c r="A805">
        <v>561011971</v>
      </c>
      <c r="B805" t="s">
        <v>107</v>
      </c>
      <c r="C805" t="s">
        <v>120</v>
      </c>
      <c r="D805">
        <v>1</v>
      </c>
      <c r="E805">
        <v>23</v>
      </c>
      <c r="F805">
        <v>115</v>
      </c>
      <c r="G805">
        <v>45117</v>
      </c>
      <c r="H805" t="s">
        <v>108</v>
      </c>
      <c r="I805" t="s">
        <v>2373</v>
      </c>
      <c r="J805" t="s">
        <v>110</v>
      </c>
      <c r="K805">
        <v>514.04999999999995</v>
      </c>
      <c r="L805" t="s">
        <v>2374</v>
      </c>
      <c r="M805" t="s">
        <v>108</v>
      </c>
      <c r="N805" t="s">
        <v>48</v>
      </c>
      <c r="O805" t="s">
        <v>224</v>
      </c>
      <c r="P805" t="str">
        <f>_xlfn.IFNA(VLOOKUP(C805,Statusy!A:B,2,0),"Do wyrzucenia")</f>
        <v>Shumee</v>
      </c>
      <c r="Q805" t="str">
        <f t="shared" si="48"/>
        <v>Mall</v>
      </c>
      <c r="R805" t="str">
        <f t="shared" si="49"/>
        <v>Vida</v>
      </c>
    </row>
    <row r="806" spans="1:18" x14ac:dyDescent="0.25">
      <c r="A806">
        <v>561011965</v>
      </c>
      <c r="B806" t="s">
        <v>107</v>
      </c>
      <c r="C806" t="s">
        <v>120</v>
      </c>
      <c r="D806">
        <v>1</v>
      </c>
      <c r="E806">
        <v>59</v>
      </c>
      <c r="F806">
        <v>4866</v>
      </c>
      <c r="G806">
        <v>45117</v>
      </c>
      <c r="H806" t="s">
        <v>108</v>
      </c>
      <c r="I806" t="s">
        <v>2375</v>
      </c>
      <c r="J806" t="s">
        <v>109</v>
      </c>
      <c r="K806">
        <v>911.23595505617982</v>
      </c>
      <c r="L806" t="s">
        <v>2376</v>
      </c>
      <c r="M806" t="s">
        <v>108</v>
      </c>
      <c r="N806" t="s">
        <v>106</v>
      </c>
      <c r="O806" t="s">
        <v>224</v>
      </c>
      <c r="P806" t="str">
        <f>_xlfn.IFNA(VLOOKUP(C806,Statusy!A:B,2,0),"Do wyrzucenia")</f>
        <v>Shumee</v>
      </c>
      <c r="Q806" t="str">
        <f t="shared" si="48"/>
        <v>Mall</v>
      </c>
      <c r="R806" t="str">
        <f t="shared" si="49"/>
        <v>Kinghoff</v>
      </c>
    </row>
    <row r="807" spans="1:18" x14ac:dyDescent="0.25">
      <c r="A807">
        <v>561011964</v>
      </c>
      <c r="B807" t="s">
        <v>107</v>
      </c>
      <c r="C807" t="s">
        <v>120</v>
      </c>
      <c r="D807">
        <v>1</v>
      </c>
      <c r="E807">
        <v>39</v>
      </c>
      <c r="F807">
        <v>261</v>
      </c>
      <c r="G807">
        <v>45117</v>
      </c>
      <c r="H807" t="s">
        <v>108</v>
      </c>
      <c r="I807" t="s">
        <v>2377</v>
      </c>
      <c r="J807" t="s">
        <v>110</v>
      </c>
      <c r="K807">
        <v>1166.6699999999998</v>
      </c>
      <c r="L807" t="s">
        <v>2378</v>
      </c>
      <c r="M807" t="s">
        <v>108</v>
      </c>
      <c r="N807" t="s">
        <v>48</v>
      </c>
      <c r="O807" t="s">
        <v>224</v>
      </c>
      <c r="P807" t="str">
        <f>_xlfn.IFNA(VLOOKUP(C807,Statusy!A:B,2,0),"Do wyrzucenia")</f>
        <v>Shumee</v>
      </c>
      <c r="Q807" t="str">
        <f t="shared" si="48"/>
        <v>Mall</v>
      </c>
      <c r="R807" t="str">
        <f t="shared" si="49"/>
        <v>Vida</v>
      </c>
    </row>
    <row r="808" spans="1:18" x14ac:dyDescent="0.25">
      <c r="A808">
        <v>561011950</v>
      </c>
      <c r="B808" t="s">
        <v>107</v>
      </c>
      <c r="C808" t="s">
        <v>153</v>
      </c>
      <c r="D808">
        <v>1</v>
      </c>
      <c r="E808">
        <v>0</v>
      </c>
      <c r="F808">
        <v>424.15</v>
      </c>
      <c r="G808">
        <v>45117</v>
      </c>
      <c r="H808" t="s">
        <v>108</v>
      </c>
      <c r="I808" t="s">
        <v>1022</v>
      </c>
      <c r="J808" t="s">
        <v>109</v>
      </c>
      <c r="K808">
        <v>79.428838951310865</v>
      </c>
      <c r="L808" t="s">
        <v>2379</v>
      </c>
      <c r="M808" t="s">
        <v>108</v>
      </c>
      <c r="N808" t="s">
        <v>22</v>
      </c>
      <c r="O808" t="s">
        <v>1102</v>
      </c>
      <c r="P808" t="str">
        <f>_xlfn.IFNA(VLOOKUP(C808,Statusy!A:B,2,0),"Do wyrzucenia")</f>
        <v>Alza</v>
      </c>
      <c r="Q808" t="str">
        <f t="shared" si="48"/>
        <v>Alza</v>
      </c>
      <c r="R808" t="str">
        <f t="shared" si="49"/>
        <v>Vida</v>
      </c>
    </row>
    <row r="809" spans="1:18" x14ac:dyDescent="0.25">
      <c r="A809">
        <v>561011949</v>
      </c>
      <c r="B809" t="s">
        <v>107</v>
      </c>
      <c r="C809" t="s">
        <v>153</v>
      </c>
      <c r="D809">
        <v>1</v>
      </c>
      <c r="E809">
        <v>0</v>
      </c>
      <c r="F809">
        <v>4198.16</v>
      </c>
      <c r="G809">
        <v>45117</v>
      </c>
      <c r="H809" t="s">
        <v>108</v>
      </c>
      <c r="I809" t="s">
        <v>1129</v>
      </c>
      <c r="J809" t="s">
        <v>109</v>
      </c>
      <c r="K809">
        <v>786.17228464419475</v>
      </c>
      <c r="L809" t="s">
        <v>2380</v>
      </c>
      <c r="M809" t="s">
        <v>108</v>
      </c>
      <c r="N809" t="s">
        <v>22</v>
      </c>
      <c r="O809" t="s">
        <v>1102</v>
      </c>
      <c r="P809" t="str">
        <f>_xlfn.IFNA(VLOOKUP(C809,Statusy!A:B,2,0),"Do wyrzucenia")</f>
        <v>Alza</v>
      </c>
      <c r="Q809" t="str">
        <f t="shared" si="48"/>
        <v>Alza</v>
      </c>
      <c r="R809" t="str">
        <f t="shared" si="49"/>
        <v>Vida</v>
      </c>
    </row>
    <row r="810" spans="1:18" x14ac:dyDescent="0.25">
      <c r="A810">
        <v>560981338</v>
      </c>
      <c r="B810" t="s">
        <v>107</v>
      </c>
      <c r="C810" t="s">
        <v>118</v>
      </c>
      <c r="D810">
        <v>1</v>
      </c>
      <c r="E810">
        <v>4.7</v>
      </c>
      <c r="F810">
        <v>41.7</v>
      </c>
      <c r="G810">
        <v>45117</v>
      </c>
      <c r="H810" t="s">
        <v>108</v>
      </c>
      <c r="I810" t="s">
        <v>682</v>
      </c>
      <c r="J810" t="s">
        <v>110</v>
      </c>
      <c r="K810">
        <v>186.399</v>
      </c>
      <c r="L810" t="s">
        <v>683</v>
      </c>
      <c r="M810" t="s">
        <v>108</v>
      </c>
      <c r="N810" t="s">
        <v>106</v>
      </c>
      <c r="O810" t="s">
        <v>225</v>
      </c>
      <c r="P810" t="str">
        <f>_xlfn.IFNA(VLOOKUP(C810,Statusy!A:B,2,0),"Do wyrzucenia")</f>
        <v>Greatstore</v>
      </c>
      <c r="Q810" t="str">
        <f t="shared" ref="Q810:Q827" si="50">IF(P810="alza","Alza",IF(P810="Extra","Extrastore","Mall"))</f>
        <v>Mall</v>
      </c>
      <c r="R810" t="str">
        <f t="shared" ref="R810:R827" si="51">IF(AND(LEN(I810)&lt;=7,ISERROR(FIND("_",I810))),"Vida",IFERROR(LEFT(I810,FIND("_",I810)-1),"Kinghoff"))</f>
        <v>Kinghoff</v>
      </c>
    </row>
    <row r="811" spans="1:18" x14ac:dyDescent="0.25">
      <c r="A811">
        <v>560981326</v>
      </c>
      <c r="B811" t="s">
        <v>107</v>
      </c>
      <c r="C811" t="s">
        <v>118</v>
      </c>
      <c r="D811">
        <v>1</v>
      </c>
      <c r="E811">
        <v>118</v>
      </c>
      <c r="F811">
        <v>617</v>
      </c>
      <c r="G811">
        <v>45117</v>
      </c>
      <c r="H811" t="s">
        <v>108</v>
      </c>
      <c r="I811" t="s">
        <v>285</v>
      </c>
      <c r="J811" t="s">
        <v>109</v>
      </c>
      <c r="K811">
        <v>115.5430711610487</v>
      </c>
      <c r="L811" t="s">
        <v>2384</v>
      </c>
      <c r="M811" t="s">
        <v>108</v>
      </c>
      <c r="N811" t="s">
        <v>106</v>
      </c>
      <c r="O811" t="s">
        <v>225</v>
      </c>
      <c r="P811" t="str">
        <f>_xlfn.IFNA(VLOOKUP(C811,Statusy!A:B,2,0),"Do wyrzucenia")</f>
        <v>Greatstore</v>
      </c>
      <c r="Q811" t="str">
        <f t="shared" si="50"/>
        <v>Mall</v>
      </c>
      <c r="R811" t="str">
        <f t="shared" si="51"/>
        <v>Kinghoff</v>
      </c>
    </row>
    <row r="812" spans="1:18" x14ac:dyDescent="0.25">
      <c r="A812">
        <v>560981189</v>
      </c>
      <c r="B812" t="s">
        <v>107</v>
      </c>
      <c r="C812" t="s">
        <v>118</v>
      </c>
      <c r="D812">
        <v>1</v>
      </c>
      <c r="E812">
        <v>4.7</v>
      </c>
      <c r="F812">
        <v>21.7</v>
      </c>
      <c r="G812">
        <v>45117</v>
      </c>
      <c r="H812" t="s">
        <v>108</v>
      </c>
      <c r="I812" t="s">
        <v>2385</v>
      </c>
      <c r="J812" t="s">
        <v>110</v>
      </c>
      <c r="K812">
        <v>96.998999999999995</v>
      </c>
      <c r="L812" t="s">
        <v>2386</v>
      </c>
      <c r="M812" t="s">
        <v>108</v>
      </c>
      <c r="N812" t="s">
        <v>106</v>
      </c>
      <c r="O812" t="s">
        <v>225</v>
      </c>
      <c r="P812" t="str">
        <f>_xlfn.IFNA(VLOOKUP(C812,Statusy!A:B,2,0),"Do wyrzucenia")</f>
        <v>Greatstore</v>
      </c>
      <c r="Q812" t="str">
        <f t="shared" si="50"/>
        <v>Mall</v>
      </c>
      <c r="R812" t="str">
        <f t="shared" si="51"/>
        <v>aw</v>
      </c>
    </row>
    <row r="813" spans="1:18" x14ac:dyDescent="0.25">
      <c r="A813">
        <v>560978101</v>
      </c>
      <c r="B813" t="s">
        <v>107</v>
      </c>
      <c r="C813" t="s">
        <v>153</v>
      </c>
      <c r="D813">
        <v>1</v>
      </c>
      <c r="E813">
        <v>0</v>
      </c>
      <c r="F813">
        <v>1546.15</v>
      </c>
      <c r="G813">
        <v>45117</v>
      </c>
      <c r="H813" t="s">
        <v>108</v>
      </c>
      <c r="I813" t="s">
        <v>2387</v>
      </c>
      <c r="J813" t="s">
        <v>109</v>
      </c>
      <c r="K813">
        <v>289.54119850187271</v>
      </c>
      <c r="L813" t="s">
        <v>2388</v>
      </c>
      <c r="M813" t="s">
        <v>108</v>
      </c>
      <c r="N813" t="s">
        <v>22</v>
      </c>
      <c r="O813" t="s">
        <v>1102</v>
      </c>
      <c r="P813" t="str">
        <f>_xlfn.IFNA(VLOOKUP(C813,Statusy!A:B,2,0),"Do wyrzucenia")</f>
        <v>Alza</v>
      </c>
      <c r="Q813" t="str">
        <f t="shared" si="50"/>
        <v>Alza</v>
      </c>
      <c r="R813" t="str">
        <f t="shared" si="51"/>
        <v>Vida</v>
      </c>
    </row>
    <row r="814" spans="1:18" x14ac:dyDescent="0.25">
      <c r="A814">
        <v>560978073</v>
      </c>
      <c r="B814" t="s">
        <v>107</v>
      </c>
      <c r="C814" t="s">
        <v>153</v>
      </c>
      <c r="D814">
        <v>1</v>
      </c>
      <c r="E814">
        <v>0</v>
      </c>
      <c r="F814">
        <v>466.65</v>
      </c>
      <c r="G814">
        <v>45117</v>
      </c>
      <c r="H814" t="s">
        <v>108</v>
      </c>
      <c r="I814" t="s">
        <v>2389</v>
      </c>
      <c r="J814" t="s">
        <v>109</v>
      </c>
      <c r="K814">
        <v>87.387640449438209</v>
      </c>
      <c r="L814" t="s">
        <v>2390</v>
      </c>
      <c r="M814" t="s">
        <v>108</v>
      </c>
      <c r="N814" t="s">
        <v>22</v>
      </c>
      <c r="O814" t="s">
        <v>1102</v>
      </c>
      <c r="P814" t="str">
        <f>_xlfn.IFNA(VLOOKUP(C814,Statusy!A:B,2,0),"Do wyrzucenia")</f>
        <v>Alza</v>
      </c>
      <c r="Q814" t="str">
        <f t="shared" si="50"/>
        <v>Alza</v>
      </c>
      <c r="R814" t="str">
        <f t="shared" si="51"/>
        <v>Vida</v>
      </c>
    </row>
    <row r="815" spans="1:18" x14ac:dyDescent="0.25">
      <c r="A815">
        <v>560978064</v>
      </c>
      <c r="B815" t="s">
        <v>107</v>
      </c>
      <c r="C815" t="s">
        <v>153</v>
      </c>
      <c r="D815">
        <v>1</v>
      </c>
      <c r="E815">
        <v>0</v>
      </c>
      <c r="F815">
        <v>1750.16</v>
      </c>
      <c r="G815">
        <v>45117</v>
      </c>
      <c r="H815" t="s">
        <v>108</v>
      </c>
      <c r="I815" t="s">
        <v>621</v>
      </c>
      <c r="J815" t="s">
        <v>109</v>
      </c>
      <c r="K815">
        <v>327.74531835205994</v>
      </c>
      <c r="L815" t="s">
        <v>2391</v>
      </c>
      <c r="M815" t="s">
        <v>108</v>
      </c>
      <c r="N815" t="s">
        <v>22</v>
      </c>
      <c r="O815" t="s">
        <v>1102</v>
      </c>
      <c r="P815" t="str">
        <f>_xlfn.IFNA(VLOOKUP(C815,Statusy!A:B,2,0),"Do wyrzucenia")</f>
        <v>Alza</v>
      </c>
      <c r="Q815" t="str">
        <f t="shared" si="50"/>
        <v>Alza</v>
      </c>
      <c r="R815" t="str">
        <f t="shared" si="51"/>
        <v>Vida</v>
      </c>
    </row>
    <row r="816" spans="1:18" x14ac:dyDescent="0.25">
      <c r="A816">
        <v>560978053</v>
      </c>
      <c r="B816" t="s">
        <v>107</v>
      </c>
      <c r="C816" t="s">
        <v>153</v>
      </c>
      <c r="D816">
        <v>1</v>
      </c>
      <c r="E816">
        <v>0</v>
      </c>
      <c r="F816">
        <v>4733.6499999999996</v>
      </c>
      <c r="G816">
        <v>45117</v>
      </c>
      <c r="H816" t="s">
        <v>108</v>
      </c>
      <c r="I816" t="s">
        <v>2392</v>
      </c>
      <c r="J816" t="s">
        <v>109</v>
      </c>
      <c r="K816">
        <v>886.45131086142317</v>
      </c>
      <c r="L816" t="s">
        <v>2393</v>
      </c>
      <c r="M816" t="s">
        <v>108</v>
      </c>
      <c r="N816" t="s">
        <v>22</v>
      </c>
      <c r="O816" t="s">
        <v>1102</v>
      </c>
      <c r="P816" t="str">
        <f>_xlfn.IFNA(VLOOKUP(C816,Statusy!A:B,2,0),"Do wyrzucenia")</f>
        <v>Alza</v>
      </c>
      <c r="Q816" t="str">
        <f t="shared" si="50"/>
        <v>Alza</v>
      </c>
      <c r="R816" t="str">
        <f t="shared" si="51"/>
        <v>Vida</v>
      </c>
    </row>
    <row r="817" spans="1:18" x14ac:dyDescent="0.25">
      <c r="A817">
        <v>560978040</v>
      </c>
      <c r="B817" t="s">
        <v>107</v>
      </c>
      <c r="C817" t="s">
        <v>153</v>
      </c>
      <c r="D817">
        <v>1</v>
      </c>
      <c r="E817">
        <v>0</v>
      </c>
      <c r="F817">
        <v>976.65</v>
      </c>
      <c r="G817">
        <v>45117</v>
      </c>
      <c r="H817" t="s">
        <v>108</v>
      </c>
      <c r="I817" t="s">
        <v>2394</v>
      </c>
      <c r="J817" t="s">
        <v>109</v>
      </c>
      <c r="K817">
        <v>182.8932584269663</v>
      </c>
      <c r="L817" t="s">
        <v>2395</v>
      </c>
      <c r="M817" t="s">
        <v>108</v>
      </c>
      <c r="N817" t="s">
        <v>22</v>
      </c>
      <c r="O817" t="s">
        <v>1102</v>
      </c>
      <c r="P817" t="str">
        <f>_xlfn.IFNA(VLOOKUP(C817,Statusy!A:B,2,0),"Do wyrzucenia")</f>
        <v>Alza</v>
      </c>
      <c r="Q817" t="str">
        <f t="shared" si="50"/>
        <v>Alza</v>
      </c>
      <c r="R817" t="str">
        <f t="shared" si="51"/>
        <v>Vida</v>
      </c>
    </row>
    <row r="818" spans="1:18" x14ac:dyDescent="0.25">
      <c r="A818">
        <v>560978030</v>
      </c>
      <c r="B818" t="s">
        <v>107</v>
      </c>
      <c r="C818" t="s">
        <v>153</v>
      </c>
      <c r="D818">
        <v>1</v>
      </c>
      <c r="E818">
        <v>0</v>
      </c>
      <c r="F818">
        <v>1027.6500000000001</v>
      </c>
      <c r="G818">
        <v>45117</v>
      </c>
      <c r="H818" t="s">
        <v>108</v>
      </c>
      <c r="I818" t="s">
        <v>385</v>
      </c>
      <c r="J818" t="s">
        <v>109</v>
      </c>
      <c r="K818">
        <v>192.44382022471913</v>
      </c>
      <c r="L818" t="s">
        <v>2396</v>
      </c>
      <c r="M818" t="s">
        <v>108</v>
      </c>
      <c r="N818" t="s">
        <v>22</v>
      </c>
      <c r="O818" t="s">
        <v>1102</v>
      </c>
      <c r="P818" t="str">
        <f>_xlfn.IFNA(VLOOKUP(C818,Statusy!A:B,2,0),"Do wyrzucenia")</f>
        <v>Alza</v>
      </c>
      <c r="Q818" t="str">
        <f t="shared" si="50"/>
        <v>Alza</v>
      </c>
      <c r="R818" t="str">
        <f t="shared" si="51"/>
        <v>Vida</v>
      </c>
    </row>
    <row r="819" spans="1:18" x14ac:dyDescent="0.25">
      <c r="A819">
        <v>560977928</v>
      </c>
      <c r="B819" t="s">
        <v>107</v>
      </c>
      <c r="C819" t="s">
        <v>153</v>
      </c>
      <c r="D819">
        <v>1</v>
      </c>
      <c r="E819">
        <v>0</v>
      </c>
      <c r="F819">
        <v>3059.15</v>
      </c>
      <c r="G819">
        <v>45117</v>
      </c>
      <c r="H819" t="s">
        <v>108</v>
      </c>
      <c r="I819" t="s">
        <v>2397</v>
      </c>
      <c r="J819" t="s">
        <v>109</v>
      </c>
      <c r="K819">
        <v>572.87453183520608</v>
      </c>
      <c r="L819" t="s">
        <v>2398</v>
      </c>
      <c r="M819" t="s">
        <v>108</v>
      </c>
      <c r="N819" t="s">
        <v>22</v>
      </c>
      <c r="O819" t="s">
        <v>1102</v>
      </c>
      <c r="P819" t="str">
        <f>_xlfn.IFNA(VLOOKUP(C819,Statusy!A:B,2,0),"Do wyrzucenia")</f>
        <v>Alza</v>
      </c>
      <c r="Q819" t="str">
        <f t="shared" si="50"/>
        <v>Alza</v>
      </c>
      <c r="R819" t="str">
        <f t="shared" si="51"/>
        <v>Vida</v>
      </c>
    </row>
    <row r="820" spans="1:18" x14ac:dyDescent="0.25">
      <c r="A820">
        <v>560977918</v>
      </c>
      <c r="B820" t="s">
        <v>107</v>
      </c>
      <c r="C820" t="s">
        <v>153</v>
      </c>
      <c r="D820">
        <v>1</v>
      </c>
      <c r="E820">
        <v>0</v>
      </c>
      <c r="F820">
        <v>1571.64</v>
      </c>
      <c r="G820">
        <v>45117</v>
      </c>
      <c r="H820" t="s">
        <v>108</v>
      </c>
      <c r="I820" t="s">
        <v>2399</v>
      </c>
      <c r="J820" t="s">
        <v>109</v>
      </c>
      <c r="K820">
        <v>294.31460674157307</v>
      </c>
      <c r="L820" t="s">
        <v>2400</v>
      </c>
      <c r="M820" t="s">
        <v>108</v>
      </c>
      <c r="N820" t="s">
        <v>22</v>
      </c>
      <c r="O820" t="s">
        <v>1102</v>
      </c>
      <c r="P820" t="str">
        <f>_xlfn.IFNA(VLOOKUP(C820,Statusy!A:B,2,0),"Do wyrzucenia")</f>
        <v>Alza</v>
      </c>
      <c r="Q820" t="str">
        <f t="shared" si="50"/>
        <v>Alza</v>
      </c>
      <c r="R820" t="str">
        <f t="shared" si="51"/>
        <v>Vida</v>
      </c>
    </row>
    <row r="821" spans="1:18" x14ac:dyDescent="0.25">
      <c r="A821">
        <v>560977801</v>
      </c>
      <c r="B821" t="s">
        <v>107</v>
      </c>
      <c r="C821" t="s">
        <v>153</v>
      </c>
      <c r="D821">
        <v>1</v>
      </c>
      <c r="E821">
        <v>0</v>
      </c>
      <c r="F821">
        <v>3951.65</v>
      </c>
      <c r="G821">
        <v>45117</v>
      </c>
      <c r="H821" t="s">
        <v>108</v>
      </c>
      <c r="I821" t="s">
        <v>2401</v>
      </c>
      <c r="J821" t="s">
        <v>109</v>
      </c>
      <c r="K821">
        <v>740.00936329588023</v>
      </c>
      <c r="L821" t="s">
        <v>2402</v>
      </c>
      <c r="M821" t="s">
        <v>108</v>
      </c>
      <c r="N821" t="s">
        <v>22</v>
      </c>
      <c r="O821" t="s">
        <v>1102</v>
      </c>
      <c r="P821" t="str">
        <f>_xlfn.IFNA(VLOOKUP(C821,Statusy!A:B,2,0),"Do wyrzucenia")</f>
        <v>Alza</v>
      </c>
      <c r="Q821" t="str">
        <f t="shared" si="50"/>
        <v>Alza</v>
      </c>
      <c r="R821" t="str">
        <f t="shared" si="51"/>
        <v>Vida</v>
      </c>
    </row>
    <row r="822" spans="1:18" x14ac:dyDescent="0.25">
      <c r="A822">
        <v>560977790</v>
      </c>
      <c r="B822" t="s">
        <v>107</v>
      </c>
      <c r="C822" t="s">
        <v>153</v>
      </c>
      <c r="D822">
        <v>1</v>
      </c>
      <c r="E822">
        <v>0</v>
      </c>
      <c r="F822">
        <v>747.15</v>
      </c>
      <c r="G822">
        <v>45117</v>
      </c>
      <c r="H822" t="s">
        <v>108</v>
      </c>
      <c r="I822" t="s">
        <v>312</v>
      </c>
      <c r="J822" t="s">
        <v>109</v>
      </c>
      <c r="K822">
        <v>139.91573033707866</v>
      </c>
      <c r="L822" t="s">
        <v>2403</v>
      </c>
      <c r="M822" t="s">
        <v>108</v>
      </c>
      <c r="N822" t="s">
        <v>48</v>
      </c>
      <c r="O822" t="s">
        <v>1102</v>
      </c>
      <c r="P822" t="str">
        <f>_xlfn.IFNA(VLOOKUP(C822,Statusy!A:B,2,0),"Do wyrzucenia")</f>
        <v>Alza</v>
      </c>
      <c r="Q822" t="str">
        <f t="shared" si="50"/>
        <v>Alza</v>
      </c>
      <c r="R822" t="str">
        <f t="shared" si="51"/>
        <v>Vida</v>
      </c>
    </row>
    <row r="823" spans="1:18" x14ac:dyDescent="0.25">
      <c r="A823">
        <v>560977779</v>
      </c>
      <c r="B823" t="s">
        <v>107</v>
      </c>
      <c r="C823" t="s">
        <v>153</v>
      </c>
      <c r="D823">
        <v>1</v>
      </c>
      <c r="E823">
        <v>0</v>
      </c>
      <c r="F823">
        <v>2378.3000000000002</v>
      </c>
      <c r="G823">
        <v>45117</v>
      </c>
      <c r="H823" t="s">
        <v>108</v>
      </c>
      <c r="I823" t="s">
        <v>2404</v>
      </c>
      <c r="J823" t="s">
        <v>109</v>
      </c>
      <c r="K823">
        <v>445.37453183520608</v>
      </c>
      <c r="L823" t="s">
        <v>2405</v>
      </c>
      <c r="M823" t="s">
        <v>108</v>
      </c>
      <c r="N823" t="s">
        <v>22</v>
      </c>
      <c r="O823" t="s">
        <v>1102</v>
      </c>
      <c r="P823" t="str">
        <f>_xlfn.IFNA(VLOOKUP(C823,Statusy!A:B,2,0),"Do wyrzucenia")</f>
        <v>Alza</v>
      </c>
      <c r="Q823" t="str">
        <f t="shared" si="50"/>
        <v>Alza</v>
      </c>
      <c r="R823" t="str">
        <f t="shared" si="51"/>
        <v>Vida</v>
      </c>
    </row>
    <row r="824" spans="1:18" x14ac:dyDescent="0.25">
      <c r="A824">
        <v>560962086</v>
      </c>
      <c r="B824" t="s">
        <v>107</v>
      </c>
      <c r="C824" t="s">
        <v>195</v>
      </c>
      <c r="D824">
        <v>0</v>
      </c>
      <c r="E824">
        <v>29</v>
      </c>
      <c r="F824">
        <v>200</v>
      </c>
      <c r="G824">
        <v>45117</v>
      </c>
      <c r="H824" t="s">
        <v>108</v>
      </c>
      <c r="I824" t="s">
        <v>2407</v>
      </c>
      <c r="J824" t="s">
        <v>110</v>
      </c>
      <c r="K824">
        <v>894</v>
      </c>
      <c r="L824" t="s">
        <v>2408</v>
      </c>
      <c r="M824" t="s">
        <v>108</v>
      </c>
      <c r="N824" t="s">
        <v>49</v>
      </c>
      <c r="O824" t="s">
        <v>224</v>
      </c>
      <c r="P824" t="str">
        <f>_xlfn.IFNA(VLOOKUP(C824,Statusy!A:B,2,0),"Do wyrzucenia")</f>
        <v>Shumee</v>
      </c>
      <c r="Q824" t="str">
        <f t="shared" si="50"/>
        <v>Mall</v>
      </c>
      <c r="R824" t="str">
        <f t="shared" si="51"/>
        <v>Vida</v>
      </c>
    </row>
    <row r="825" spans="1:18" x14ac:dyDescent="0.25">
      <c r="A825">
        <v>560961723</v>
      </c>
      <c r="B825" t="s">
        <v>107</v>
      </c>
      <c r="C825" t="s">
        <v>120</v>
      </c>
      <c r="D825">
        <v>1</v>
      </c>
      <c r="E825">
        <v>40</v>
      </c>
      <c r="F825">
        <v>75</v>
      </c>
      <c r="G825">
        <v>45117</v>
      </c>
      <c r="H825" t="s">
        <v>108</v>
      </c>
      <c r="I825" t="s">
        <v>2409</v>
      </c>
      <c r="J825" t="s">
        <v>110</v>
      </c>
      <c r="K825">
        <v>335.25</v>
      </c>
      <c r="L825" t="s">
        <v>2410</v>
      </c>
      <c r="M825" t="s">
        <v>108</v>
      </c>
      <c r="N825" t="s">
        <v>49</v>
      </c>
      <c r="O825" t="s">
        <v>224</v>
      </c>
      <c r="P825" t="str">
        <f>_xlfn.IFNA(VLOOKUP(C825,Statusy!A:B,2,0),"Do wyrzucenia")</f>
        <v>Shumee</v>
      </c>
      <c r="Q825" t="str">
        <f t="shared" si="50"/>
        <v>Mall</v>
      </c>
      <c r="R825" t="str">
        <f t="shared" si="51"/>
        <v>Vida</v>
      </c>
    </row>
    <row r="826" spans="1:18" x14ac:dyDescent="0.25">
      <c r="A826">
        <v>560961701</v>
      </c>
      <c r="B826" t="s">
        <v>107</v>
      </c>
      <c r="C826" t="s">
        <v>153</v>
      </c>
      <c r="D826">
        <v>1</v>
      </c>
      <c r="E826">
        <v>0</v>
      </c>
      <c r="F826">
        <v>1112.6600000000001</v>
      </c>
      <c r="G826">
        <v>45117</v>
      </c>
      <c r="H826" t="s">
        <v>108</v>
      </c>
      <c r="I826" t="s">
        <v>2411</v>
      </c>
      <c r="J826" t="s">
        <v>109</v>
      </c>
      <c r="K826">
        <v>208.36329588014985</v>
      </c>
      <c r="L826" t="s">
        <v>2412</v>
      </c>
      <c r="M826" t="s">
        <v>108</v>
      </c>
      <c r="N826" t="s">
        <v>22</v>
      </c>
      <c r="O826" t="s">
        <v>1102</v>
      </c>
      <c r="P826" t="str">
        <f>_xlfn.IFNA(VLOOKUP(C826,Statusy!A:B,2,0),"Do wyrzucenia")</f>
        <v>Alza</v>
      </c>
      <c r="Q826" t="str">
        <f t="shared" si="50"/>
        <v>Alza</v>
      </c>
      <c r="R826" t="str">
        <f t="shared" si="51"/>
        <v>Vida</v>
      </c>
    </row>
    <row r="827" spans="1:18" x14ac:dyDescent="0.25">
      <c r="A827">
        <v>560961583</v>
      </c>
      <c r="B827" t="s">
        <v>107</v>
      </c>
      <c r="C827" t="s">
        <v>153</v>
      </c>
      <c r="D827">
        <v>1</v>
      </c>
      <c r="E827">
        <v>0</v>
      </c>
      <c r="F827">
        <v>517.65</v>
      </c>
      <c r="G827">
        <v>45117</v>
      </c>
      <c r="H827" t="s">
        <v>108</v>
      </c>
      <c r="I827" t="s">
        <v>594</v>
      </c>
      <c r="J827" t="s">
        <v>109</v>
      </c>
      <c r="K827">
        <v>96.938202247191015</v>
      </c>
      <c r="L827" t="s">
        <v>2413</v>
      </c>
      <c r="M827" t="s">
        <v>108</v>
      </c>
      <c r="N827" t="s">
        <v>22</v>
      </c>
      <c r="O827" t="s">
        <v>1102</v>
      </c>
      <c r="P827" t="str">
        <f>_xlfn.IFNA(VLOOKUP(C827,Statusy!A:B,2,0),"Do wyrzucenia")</f>
        <v>Alza</v>
      </c>
      <c r="Q827" t="str">
        <f t="shared" si="50"/>
        <v>Alza</v>
      </c>
      <c r="R827" t="str">
        <f t="shared" si="51"/>
        <v>Vida</v>
      </c>
    </row>
    <row r="828" spans="1:18" x14ac:dyDescent="0.25">
      <c r="A828">
        <v>560950619</v>
      </c>
      <c r="B828" t="s">
        <v>107</v>
      </c>
      <c r="C828" t="s">
        <v>118</v>
      </c>
      <c r="D828">
        <v>1</v>
      </c>
      <c r="E828">
        <v>0</v>
      </c>
      <c r="F828">
        <v>815</v>
      </c>
      <c r="G828">
        <v>45117</v>
      </c>
      <c r="H828" t="s">
        <v>108</v>
      </c>
      <c r="I828" t="s">
        <v>2414</v>
      </c>
      <c r="J828" t="s">
        <v>109</v>
      </c>
      <c r="K828">
        <v>152.62172284644197</v>
      </c>
      <c r="L828" t="s">
        <v>2415</v>
      </c>
      <c r="M828" t="s">
        <v>108</v>
      </c>
      <c r="N828" t="s">
        <v>22</v>
      </c>
      <c r="O828" t="s">
        <v>225</v>
      </c>
      <c r="P828" t="str">
        <f>_xlfn.IFNA(VLOOKUP(C828,Statusy!A:B,2,0),"Do wyrzucenia")</f>
        <v>Greatstore</v>
      </c>
      <c r="Q828" t="str">
        <f t="shared" ref="Q828:Q855" si="52">IF(P828="alza","Alza",IF(P828="Extra","Extrastore","Mall"))</f>
        <v>Mall</v>
      </c>
      <c r="R828" t="str">
        <f t="shared" ref="R828:R855" si="53">IF(AND(LEN(I828)&lt;=7,ISERROR(FIND("_",I828))),"Vida",IFERROR(LEFT(I828,FIND("_",I828)-1),"Kinghoff"))</f>
        <v>Vida</v>
      </c>
    </row>
    <row r="829" spans="1:18" x14ac:dyDescent="0.25">
      <c r="A829">
        <v>560948982</v>
      </c>
      <c r="B829" t="s">
        <v>107</v>
      </c>
      <c r="C829" t="s">
        <v>114</v>
      </c>
      <c r="D829">
        <v>0</v>
      </c>
      <c r="E829">
        <v>24</v>
      </c>
      <c r="F829">
        <v>132</v>
      </c>
      <c r="G829">
        <v>45117</v>
      </c>
      <c r="H829" t="s">
        <v>108</v>
      </c>
      <c r="I829" t="s">
        <v>2416</v>
      </c>
      <c r="J829" t="s">
        <v>110</v>
      </c>
      <c r="K829">
        <v>590.04</v>
      </c>
      <c r="L829" t="s">
        <v>2417</v>
      </c>
      <c r="M829" t="s">
        <v>108</v>
      </c>
      <c r="N829" t="s">
        <v>49</v>
      </c>
      <c r="O829" t="s">
        <v>225</v>
      </c>
      <c r="P829" t="str">
        <f>_xlfn.IFNA(VLOOKUP(C829,Statusy!A:B,2,0),"Do wyrzucenia")</f>
        <v>Greatstore</v>
      </c>
      <c r="Q829" t="str">
        <f t="shared" si="52"/>
        <v>Mall</v>
      </c>
      <c r="R829" t="str">
        <f t="shared" si="53"/>
        <v>Vida</v>
      </c>
    </row>
    <row r="830" spans="1:18" x14ac:dyDescent="0.25">
      <c r="A830">
        <v>560948492</v>
      </c>
      <c r="B830" t="s">
        <v>107</v>
      </c>
      <c r="C830" t="s">
        <v>111</v>
      </c>
      <c r="D830">
        <v>1</v>
      </c>
      <c r="E830">
        <v>589</v>
      </c>
      <c r="F830">
        <v>2281</v>
      </c>
      <c r="G830">
        <v>45117</v>
      </c>
      <c r="H830" t="s">
        <v>108</v>
      </c>
      <c r="I830" t="s">
        <v>2418</v>
      </c>
      <c r="J830" t="s">
        <v>109</v>
      </c>
      <c r="K830">
        <v>427.15355805243451</v>
      </c>
      <c r="L830" t="s">
        <v>2419</v>
      </c>
      <c r="M830" t="s">
        <v>108</v>
      </c>
      <c r="N830" t="s">
        <v>22</v>
      </c>
      <c r="O830" t="s">
        <v>225</v>
      </c>
      <c r="P830" t="str">
        <f>_xlfn.IFNA(VLOOKUP(C830,Statusy!A:B,2,0),"Do wyrzucenia")</f>
        <v>Greatstore</v>
      </c>
      <c r="Q830" t="str">
        <f t="shared" si="52"/>
        <v>Mall</v>
      </c>
      <c r="R830" t="str">
        <f t="shared" si="53"/>
        <v>Vida</v>
      </c>
    </row>
    <row r="831" spans="1:18" x14ac:dyDescent="0.25">
      <c r="A831">
        <v>560948470</v>
      </c>
      <c r="B831" t="s">
        <v>107</v>
      </c>
      <c r="C831" t="s">
        <v>118</v>
      </c>
      <c r="D831">
        <v>1</v>
      </c>
      <c r="E831">
        <v>0</v>
      </c>
      <c r="F831">
        <v>454</v>
      </c>
      <c r="G831">
        <v>45117</v>
      </c>
      <c r="H831" t="s">
        <v>108</v>
      </c>
      <c r="I831" t="s">
        <v>2420</v>
      </c>
      <c r="J831" t="s">
        <v>109</v>
      </c>
      <c r="K831">
        <v>85.018726591760299</v>
      </c>
      <c r="L831" t="s">
        <v>2421</v>
      </c>
      <c r="M831" t="s">
        <v>108</v>
      </c>
      <c r="N831" t="s">
        <v>22</v>
      </c>
      <c r="O831" t="s">
        <v>225</v>
      </c>
      <c r="P831" t="str">
        <f>_xlfn.IFNA(VLOOKUP(C831,Statusy!A:B,2,0),"Do wyrzucenia")</f>
        <v>Greatstore</v>
      </c>
      <c r="Q831" t="str">
        <f t="shared" si="52"/>
        <v>Mall</v>
      </c>
      <c r="R831" t="str">
        <f t="shared" si="53"/>
        <v>Vida</v>
      </c>
    </row>
    <row r="832" spans="1:18" x14ac:dyDescent="0.25">
      <c r="A832">
        <v>560948436</v>
      </c>
      <c r="B832" t="s">
        <v>107</v>
      </c>
      <c r="C832" t="s">
        <v>118</v>
      </c>
      <c r="D832">
        <v>1</v>
      </c>
      <c r="E832">
        <v>10</v>
      </c>
      <c r="F832">
        <v>43</v>
      </c>
      <c r="G832">
        <v>45117</v>
      </c>
      <c r="H832" t="s">
        <v>108</v>
      </c>
      <c r="I832" t="s">
        <v>2422</v>
      </c>
      <c r="J832" t="s">
        <v>110</v>
      </c>
      <c r="K832">
        <v>192.20999999999998</v>
      </c>
      <c r="L832" t="s">
        <v>2423</v>
      </c>
      <c r="M832" t="s">
        <v>108</v>
      </c>
      <c r="N832" t="s">
        <v>49</v>
      </c>
      <c r="O832" t="s">
        <v>225</v>
      </c>
      <c r="P832" t="str">
        <f>_xlfn.IFNA(VLOOKUP(C832,Statusy!A:B,2,0),"Do wyrzucenia")</f>
        <v>Greatstore</v>
      </c>
      <c r="Q832" t="str">
        <f t="shared" si="52"/>
        <v>Mall</v>
      </c>
      <c r="R832" t="str">
        <f t="shared" si="53"/>
        <v>aw</v>
      </c>
    </row>
    <row r="833" spans="1:18" x14ac:dyDescent="0.25">
      <c r="A833">
        <v>560944980</v>
      </c>
      <c r="B833" t="s">
        <v>107</v>
      </c>
      <c r="C833" t="s">
        <v>153</v>
      </c>
      <c r="D833">
        <v>1</v>
      </c>
      <c r="E833">
        <v>0</v>
      </c>
      <c r="F833">
        <v>2029.8000000000002</v>
      </c>
      <c r="G833">
        <v>45117</v>
      </c>
      <c r="H833" t="s">
        <v>108</v>
      </c>
      <c r="I833" t="s">
        <v>878</v>
      </c>
      <c r="J833" t="s">
        <v>109</v>
      </c>
      <c r="K833">
        <v>380.11235955056185</v>
      </c>
      <c r="L833" t="s">
        <v>2425</v>
      </c>
      <c r="M833" t="s">
        <v>108</v>
      </c>
      <c r="N833" t="s">
        <v>22</v>
      </c>
      <c r="O833" t="s">
        <v>1102</v>
      </c>
      <c r="P833" t="str">
        <f>_xlfn.IFNA(VLOOKUP(C833,Statusy!A:B,2,0),"Do wyrzucenia")</f>
        <v>Alza</v>
      </c>
      <c r="Q833" t="str">
        <f t="shared" si="52"/>
        <v>Alza</v>
      </c>
      <c r="R833" t="str">
        <f t="shared" si="53"/>
        <v>Vida</v>
      </c>
    </row>
    <row r="834" spans="1:18" x14ac:dyDescent="0.25">
      <c r="A834">
        <v>560944765</v>
      </c>
      <c r="B834" t="s">
        <v>107</v>
      </c>
      <c r="C834" t="s">
        <v>120</v>
      </c>
      <c r="D834">
        <v>1</v>
      </c>
      <c r="E834">
        <v>98</v>
      </c>
      <c r="F834">
        <v>661</v>
      </c>
      <c r="G834">
        <v>45117</v>
      </c>
      <c r="H834" t="s">
        <v>108</v>
      </c>
      <c r="I834" t="s">
        <v>2426</v>
      </c>
      <c r="J834" t="s">
        <v>109</v>
      </c>
      <c r="K834">
        <v>123.78277153558054</v>
      </c>
      <c r="L834" t="s">
        <v>2427</v>
      </c>
      <c r="M834" t="s">
        <v>108</v>
      </c>
      <c r="N834" t="s">
        <v>106</v>
      </c>
      <c r="O834" t="s">
        <v>224</v>
      </c>
      <c r="P834" t="str">
        <f>_xlfn.IFNA(VLOOKUP(C834,Statusy!A:B,2,0),"Do wyrzucenia")</f>
        <v>Shumee</v>
      </c>
      <c r="Q834" t="str">
        <f t="shared" si="52"/>
        <v>Mall</v>
      </c>
      <c r="R834" t="str">
        <f t="shared" si="53"/>
        <v>unimet</v>
      </c>
    </row>
    <row r="835" spans="1:18" x14ac:dyDescent="0.25">
      <c r="A835">
        <v>560944722</v>
      </c>
      <c r="B835" t="s">
        <v>107</v>
      </c>
      <c r="C835" t="s">
        <v>153</v>
      </c>
      <c r="D835">
        <v>1</v>
      </c>
      <c r="E835">
        <v>0</v>
      </c>
      <c r="F835">
        <v>2642.65</v>
      </c>
      <c r="G835">
        <v>45117</v>
      </c>
      <c r="H835" t="s">
        <v>108</v>
      </c>
      <c r="I835" t="s">
        <v>2428</v>
      </c>
      <c r="J835" t="s">
        <v>109</v>
      </c>
      <c r="K835">
        <v>494.87827715355809</v>
      </c>
      <c r="L835" t="s">
        <v>2429</v>
      </c>
      <c r="M835" t="s">
        <v>108</v>
      </c>
      <c r="N835" t="s">
        <v>22</v>
      </c>
      <c r="O835" t="s">
        <v>1102</v>
      </c>
      <c r="P835" t="str">
        <f>_xlfn.IFNA(VLOOKUP(C835,Statusy!A:B,2,0),"Do wyrzucenia")</f>
        <v>Alza</v>
      </c>
      <c r="Q835" t="str">
        <f t="shared" si="52"/>
        <v>Alza</v>
      </c>
      <c r="R835" t="str">
        <f t="shared" si="53"/>
        <v>Vida</v>
      </c>
    </row>
    <row r="836" spans="1:18" x14ac:dyDescent="0.25">
      <c r="A836">
        <v>560944607</v>
      </c>
      <c r="B836" t="s">
        <v>107</v>
      </c>
      <c r="C836" t="s">
        <v>153</v>
      </c>
      <c r="D836">
        <v>1</v>
      </c>
      <c r="E836">
        <v>0</v>
      </c>
      <c r="F836">
        <v>449.65</v>
      </c>
      <c r="G836">
        <v>45117</v>
      </c>
      <c r="H836" t="s">
        <v>108</v>
      </c>
      <c r="I836" t="s">
        <v>988</v>
      </c>
      <c r="J836" t="s">
        <v>109</v>
      </c>
      <c r="K836">
        <v>84.204119850187269</v>
      </c>
      <c r="L836" t="s">
        <v>2430</v>
      </c>
      <c r="M836" t="s">
        <v>108</v>
      </c>
      <c r="N836" t="s">
        <v>22</v>
      </c>
      <c r="O836" t="s">
        <v>1102</v>
      </c>
      <c r="P836" t="str">
        <f>_xlfn.IFNA(VLOOKUP(C836,Statusy!A:B,2,0),"Do wyrzucenia")</f>
        <v>Alza</v>
      </c>
      <c r="Q836" t="str">
        <f t="shared" si="52"/>
        <v>Alza</v>
      </c>
      <c r="R836" t="str">
        <f t="shared" si="53"/>
        <v>Vida</v>
      </c>
    </row>
    <row r="837" spans="1:18" x14ac:dyDescent="0.25">
      <c r="A837">
        <v>560929772</v>
      </c>
      <c r="B837" t="s">
        <v>107</v>
      </c>
      <c r="C837" t="s">
        <v>153</v>
      </c>
      <c r="D837">
        <v>1</v>
      </c>
      <c r="E837">
        <v>0</v>
      </c>
      <c r="F837">
        <v>560.15</v>
      </c>
      <c r="G837">
        <v>45117</v>
      </c>
      <c r="H837" t="s">
        <v>108</v>
      </c>
      <c r="I837" t="s">
        <v>2051</v>
      </c>
      <c r="J837" t="s">
        <v>109</v>
      </c>
      <c r="K837">
        <v>104.89700374531836</v>
      </c>
      <c r="L837" t="s">
        <v>2431</v>
      </c>
      <c r="M837" t="s">
        <v>108</v>
      </c>
      <c r="N837" t="s">
        <v>22</v>
      </c>
      <c r="O837" t="s">
        <v>1102</v>
      </c>
      <c r="P837" t="str">
        <f>_xlfn.IFNA(VLOOKUP(C837,Statusy!A:B,2,0),"Do wyrzucenia")</f>
        <v>Alza</v>
      </c>
      <c r="Q837" t="str">
        <f t="shared" si="52"/>
        <v>Alza</v>
      </c>
      <c r="R837" t="str">
        <f t="shared" si="53"/>
        <v>Vida</v>
      </c>
    </row>
    <row r="838" spans="1:18" x14ac:dyDescent="0.25">
      <c r="A838">
        <v>560929245</v>
      </c>
      <c r="B838" t="s">
        <v>107</v>
      </c>
      <c r="C838" t="s">
        <v>120</v>
      </c>
      <c r="D838">
        <v>1</v>
      </c>
      <c r="E838">
        <v>13</v>
      </c>
      <c r="F838">
        <v>56</v>
      </c>
      <c r="G838">
        <v>45117</v>
      </c>
      <c r="H838" t="s">
        <v>108</v>
      </c>
      <c r="I838" t="s">
        <v>601</v>
      </c>
      <c r="J838" t="s">
        <v>110</v>
      </c>
      <c r="K838">
        <v>250.32</v>
      </c>
      <c r="L838" t="s">
        <v>2432</v>
      </c>
      <c r="M838" t="s">
        <v>108</v>
      </c>
      <c r="N838" t="s">
        <v>49</v>
      </c>
      <c r="O838" t="s">
        <v>224</v>
      </c>
      <c r="P838" t="str">
        <f>_xlfn.IFNA(VLOOKUP(C838,Statusy!A:B,2,0),"Do wyrzucenia")</f>
        <v>Shumee</v>
      </c>
      <c r="Q838" t="str">
        <f t="shared" si="52"/>
        <v>Mall</v>
      </c>
      <c r="R838" t="str">
        <f t="shared" si="53"/>
        <v>Vida</v>
      </c>
    </row>
    <row r="839" spans="1:18" x14ac:dyDescent="0.25">
      <c r="A839">
        <v>560929230</v>
      </c>
      <c r="B839" t="s">
        <v>107</v>
      </c>
      <c r="C839" t="s">
        <v>153</v>
      </c>
      <c r="D839">
        <v>1</v>
      </c>
      <c r="E839">
        <v>0</v>
      </c>
      <c r="F839">
        <v>525.29999999999995</v>
      </c>
      <c r="G839">
        <v>45117</v>
      </c>
      <c r="H839" t="s">
        <v>108</v>
      </c>
      <c r="I839" t="s">
        <v>372</v>
      </c>
      <c r="J839" t="s">
        <v>109</v>
      </c>
      <c r="K839">
        <v>98.370786516853926</v>
      </c>
      <c r="L839" t="s">
        <v>2433</v>
      </c>
      <c r="M839" t="s">
        <v>108</v>
      </c>
      <c r="N839" t="s">
        <v>22</v>
      </c>
      <c r="O839" t="s">
        <v>1102</v>
      </c>
      <c r="P839" t="str">
        <f>_xlfn.IFNA(VLOOKUP(C839,Statusy!A:B,2,0),"Do wyrzucenia")</f>
        <v>Alza</v>
      </c>
      <c r="Q839" t="str">
        <f t="shared" si="52"/>
        <v>Alza</v>
      </c>
      <c r="R839" t="str">
        <f t="shared" si="53"/>
        <v>Kinghoff</v>
      </c>
    </row>
    <row r="840" spans="1:18" x14ac:dyDescent="0.25">
      <c r="A840">
        <v>560929227</v>
      </c>
      <c r="B840" t="s">
        <v>107</v>
      </c>
      <c r="C840" t="s">
        <v>120</v>
      </c>
      <c r="D840">
        <v>1</v>
      </c>
      <c r="E840">
        <v>23</v>
      </c>
      <c r="F840">
        <v>117</v>
      </c>
      <c r="G840">
        <v>45117</v>
      </c>
      <c r="H840" t="s">
        <v>108</v>
      </c>
      <c r="I840" t="s">
        <v>1032</v>
      </c>
      <c r="J840" t="s">
        <v>110</v>
      </c>
      <c r="K840">
        <v>522.99</v>
      </c>
      <c r="L840" t="s">
        <v>1033</v>
      </c>
      <c r="M840" t="s">
        <v>108</v>
      </c>
      <c r="N840" t="s">
        <v>49</v>
      </c>
      <c r="O840" t="s">
        <v>224</v>
      </c>
      <c r="P840" t="str">
        <f>_xlfn.IFNA(VLOOKUP(C840,Statusy!A:B,2,0),"Do wyrzucenia")</f>
        <v>Shumee</v>
      </c>
      <c r="Q840" t="str">
        <f t="shared" si="52"/>
        <v>Mall</v>
      </c>
      <c r="R840" t="str">
        <f t="shared" si="53"/>
        <v>Vida</v>
      </c>
    </row>
    <row r="841" spans="1:18" x14ac:dyDescent="0.25">
      <c r="A841">
        <v>560929220</v>
      </c>
      <c r="B841" t="s">
        <v>107</v>
      </c>
      <c r="C841" t="s">
        <v>153</v>
      </c>
      <c r="D841">
        <v>1</v>
      </c>
      <c r="E841">
        <v>0</v>
      </c>
      <c r="F841">
        <v>585.65</v>
      </c>
      <c r="G841">
        <v>45117</v>
      </c>
      <c r="H841" t="s">
        <v>108</v>
      </c>
      <c r="I841" t="s">
        <v>530</v>
      </c>
      <c r="J841" t="s">
        <v>109</v>
      </c>
      <c r="K841">
        <v>109.67228464419476</v>
      </c>
      <c r="L841" t="s">
        <v>2434</v>
      </c>
      <c r="M841" t="s">
        <v>108</v>
      </c>
      <c r="N841" t="s">
        <v>48</v>
      </c>
      <c r="O841" t="s">
        <v>1102</v>
      </c>
      <c r="P841" t="str">
        <f>_xlfn.IFNA(VLOOKUP(C841,Statusy!A:B,2,0),"Do wyrzucenia")</f>
        <v>Alza</v>
      </c>
      <c r="Q841" t="str">
        <f t="shared" si="52"/>
        <v>Alza</v>
      </c>
      <c r="R841" t="str">
        <f t="shared" si="53"/>
        <v>Vida</v>
      </c>
    </row>
    <row r="842" spans="1:18" x14ac:dyDescent="0.25">
      <c r="A842">
        <v>560929193</v>
      </c>
      <c r="B842" t="s">
        <v>107</v>
      </c>
      <c r="C842" t="s">
        <v>120</v>
      </c>
      <c r="D842">
        <v>1</v>
      </c>
      <c r="E842">
        <v>13</v>
      </c>
      <c r="F842">
        <v>59</v>
      </c>
      <c r="G842">
        <v>45117</v>
      </c>
      <c r="H842" t="s">
        <v>108</v>
      </c>
      <c r="I842" t="s">
        <v>1095</v>
      </c>
      <c r="J842" t="s">
        <v>110</v>
      </c>
      <c r="K842">
        <v>263.72999999999996</v>
      </c>
      <c r="L842" t="s">
        <v>2435</v>
      </c>
      <c r="M842" t="s">
        <v>108</v>
      </c>
      <c r="N842" t="s">
        <v>49</v>
      </c>
      <c r="O842" t="s">
        <v>224</v>
      </c>
      <c r="P842" t="str">
        <f>_xlfn.IFNA(VLOOKUP(C842,Statusy!A:B,2,0),"Do wyrzucenia")</f>
        <v>Shumee</v>
      </c>
      <c r="Q842" t="str">
        <f t="shared" si="52"/>
        <v>Mall</v>
      </c>
      <c r="R842" t="str">
        <f t="shared" si="53"/>
        <v>Vida</v>
      </c>
    </row>
    <row r="843" spans="1:18" x14ac:dyDescent="0.25">
      <c r="A843">
        <v>560929187</v>
      </c>
      <c r="B843" t="s">
        <v>107</v>
      </c>
      <c r="C843" t="s">
        <v>153</v>
      </c>
      <c r="D843">
        <v>1</v>
      </c>
      <c r="E843">
        <v>0</v>
      </c>
      <c r="F843">
        <v>1256.3</v>
      </c>
      <c r="G843">
        <v>45117</v>
      </c>
      <c r="H843" t="s">
        <v>108</v>
      </c>
      <c r="I843" t="s">
        <v>2096</v>
      </c>
      <c r="J843" t="s">
        <v>109</v>
      </c>
      <c r="K843">
        <v>235.26217228464421</v>
      </c>
      <c r="L843" t="s">
        <v>2436</v>
      </c>
      <c r="M843" t="s">
        <v>108</v>
      </c>
      <c r="N843" t="s">
        <v>22</v>
      </c>
      <c r="O843" t="s">
        <v>1102</v>
      </c>
      <c r="P843" t="str">
        <f>_xlfn.IFNA(VLOOKUP(C843,Statusy!A:B,2,0),"Do wyrzucenia")</f>
        <v>Alza</v>
      </c>
      <c r="Q843" t="str">
        <f t="shared" si="52"/>
        <v>Alza</v>
      </c>
      <c r="R843" t="str">
        <f t="shared" si="53"/>
        <v>Vida</v>
      </c>
    </row>
    <row r="844" spans="1:18" x14ac:dyDescent="0.25">
      <c r="A844">
        <v>560929184</v>
      </c>
      <c r="B844" t="s">
        <v>107</v>
      </c>
      <c r="C844" t="s">
        <v>153</v>
      </c>
      <c r="D844">
        <v>1</v>
      </c>
      <c r="E844">
        <v>0</v>
      </c>
      <c r="F844">
        <v>736.95</v>
      </c>
      <c r="G844">
        <v>45117</v>
      </c>
      <c r="H844" t="s">
        <v>108</v>
      </c>
      <c r="I844" t="s">
        <v>401</v>
      </c>
      <c r="J844" t="s">
        <v>109</v>
      </c>
      <c r="K844">
        <v>138.00561797752812</v>
      </c>
      <c r="L844" t="s">
        <v>2437</v>
      </c>
      <c r="M844" t="s">
        <v>108</v>
      </c>
      <c r="N844" t="s">
        <v>22</v>
      </c>
      <c r="O844" t="s">
        <v>1102</v>
      </c>
      <c r="P844" t="str">
        <f>_xlfn.IFNA(VLOOKUP(C844,Statusy!A:B,2,0),"Do wyrzucenia")</f>
        <v>Alza</v>
      </c>
      <c r="Q844" t="str">
        <f t="shared" si="52"/>
        <v>Alza</v>
      </c>
      <c r="R844" t="str">
        <f t="shared" si="53"/>
        <v>Kinghoff</v>
      </c>
    </row>
    <row r="845" spans="1:18" x14ac:dyDescent="0.25">
      <c r="A845">
        <v>560929168</v>
      </c>
      <c r="B845" t="s">
        <v>107</v>
      </c>
      <c r="C845" t="s">
        <v>120</v>
      </c>
      <c r="D845">
        <v>1</v>
      </c>
      <c r="E845">
        <v>0</v>
      </c>
      <c r="F845">
        <v>1639</v>
      </c>
      <c r="G845">
        <v>45117</v>
      </c>
      <c r="H845" t="s">
        <v>108</v>
      </c>
      <c r="I845" t="s">
        <v>2438</v>
      </c>
      <c r="J845" t="s">
        <v>109</v>
      </c>
      <c r="K845">
        <v>306.92883895131087</v>
      </c>
      <c r="L845" t="s">
        <v>2439</v>
      </c>
      <c r="M845" t="s">
        <v>108</v>
      </c>
      <c r="N845" t="s">
        <v>22</v>
      </c>
      <c r="O845" t="s">
        <v>224</v>
      </c>
      <c r="P845" t="str">
        <f>_xlfn.IFNA(VLOOKUP(C845,Statusy!A:B,2,0),"Do wyrzucenia")</f>
        <v>Shumee</v>
      </c>
      <c r="Q845" t="str">
        <f t="shared" si="52"/>
        <v>Mall</v>
      </c>
      <c r="R845" t="str">
        <f t="shared" si="53"/>
        <v>Vida</v>
      </c>
    </row>
    <row r="846" spans="1:18" x14ac:dyDescent="0.25">
      <c r="A846">
        <v>560929106</v>
      </c>
      <c r="B846" t="s">
        <v>107</v>
      </c>
      <c r="C846" t="s">
        <v>153</v>
      </c>
      <c r="D846">
        <v>1</v>
      </c>
      <c r="E846">
        <v>0</v>
      </c>
      <c r="F846">
        <v>968.15</v>
      </c>
      <c r="G846">
        <v>45117</v>
      </c>
      <c r="H846" t="s">
        <v>108</v>
      </c>
      <c r="I846" t="s">
        <v>2440</v>
      </c>
      <c r="J846" t="s">
        <v>109</v>
      </c>
      <c r="K846">
        <v>181.30149812734084</v>
      </c>
      <c r="L846" t="s">
        <v>2441</v>
      </c>
      <c r="M846" t="s">
        <v>108</v>
      </c>
      <c r="N846" t="s">
        <v>22</v>
      </c>
      <c r="O846" t="s">
        <v>1102</v>
      </c>
      <c r="P846" t="str">
        <f>_xlfn.IFNA(VLOOKUP(C846,Statusy!A:B,2,0),"Do wyrzucenia")</f>
        <v>Alza</v>
      </c>
      <c r="Q846" t="str">
        <f t="shared" si="52"/>
        <v>Alza</v>
      </c>
      <c r="R846" t="str">
        <f t="shared" si="53"/>
        <v>Kinghoff</v>
      </c>
    </row>
    <row r="847" spans="1:18" x14ac:dyDescent="0.25">
      <c r="A847">
        <v>560916596</v>
      </c>
      <c r="B847" t="s">
        <v>107</v>
      </c>
      <c r="C847" t="s">
        <v>118</v>
      </c>
      <c r="D847">
        <v>1</v>
      </c>
      <c r="E847">
        <v>0</v>
      </c>
      <c r="F847">
        <v>12</v>
      </c>
      <c r="G847">
        <v>45117</v>
      </c>
      <c r="H847" t="s">
        <v>108</v>
      </c>
      <c r="I847" t="s">
        <v>1225</v>
      </c>
      <c r="J847" t="s">
        <v>110</v>
      </c>
      <c r="K847">
        <v>53.64</v>
      </c>
      <c r="L847" t="s">
        <v>1226</v>
      </c>
      <c r="M847" t="s">
        <v>108</v>
      </c>
      <c r="N847" t="s">
        <v>106</v>
      </c>
      <c r="O847" t="s">
        <v>225</v>
      </c>
      <c r="P847" t="str">
        <f>_xlfn.IFNA(VLOOKUP(C847,Statusy!A:B,2,0),"Do wyrzucenia")</f>
        <v>Greatstore</v>
      </c>
      <c r="Q847" t="str">
        <f t="shared" si="52"/>
        <v>Mall</v>
      </c>
      <c r="R847" t="str">
        <f t="shared" si="53"/>
        <v>ikonka</v>
      </c>
    </row>
    <row r="848" spans="1:18" x14ac:dyDescent="0.25">
      <c r="A848">
        <v>560916579</v>
      </c>
      <c r="B848" t="s">
        <v>107</v>
      </c>
      <c r="C848" t="s">
        <v>118</v>
      </c>
      <c r="D848">
        <v>1</v>
      </c>
      <c r="E848">
        <v>129</v>
      </c>
      <c r="F848">
        <v>1568</v>
      </c>
      <c r="G848">
        <v>45117</v>
      </c>
      <c r="H848" t="s">
        <v>108</v>
      </c>
      <c r="I848" t="s">
        <v>2442</v>
      </c>
      <c r="J848" t="s">
        <v>109</v>
      </c>
      <c r="K848">
        <v>293.63295880149815</v>
      </c>
      <c r="L848" t="s">
        <v>2443</v>
      </c>
      <c r="M848" t="s">
        <v>108</v>
      </c>
      <c r="N848" t="s">
        <v>22</v>
      </c>
      <c r="O848" t="s">
        <v>225</v>
      </c>
      <c r="P848" t="str">
        <f>_xlfn.IFNA(VLOOKUP(C848,Statusy!A:B,2,0),"Do wyrzucenia")</f>
        <v>Greatstore</v>
      </c>
      <c r="Q848" t="str">
        <f t="shared" si="52"/>
        <v>Mall</v>
      </c>
      <c r="R848" t="str">
        <f t="shared" si="53"/>
        <v>Vida</v>
      </c>
    </row>
    <row r="849" spans="1:18" x14ac:dyDescent="0.25">
      <c r="A849">
        <v>560914857</v>
      </c>
      <c r="B849" t="s">
        <v>107</v>
      </c>
      <c r="C849" t="s">
        <v>120</v>
      </c>
      <c r="D849">
        <v>1</v>
      </c>
      <c r="E849">
        <v>8</v>
      </c>
      <c r="F849">
        <v>32</v>
      </c>
      <c r="G849">
        <v>45117</v>
      </c>
      <c r="H849" t="s">
        <v>108</v>
      </c>
      <c r="I849" t="s">
        <v>2444</v>
      </c>
      <c r="J849" t="s">
        <v>110</v>
      </c>
      <c r="K849">
        <v>143.04</v>
      </c>
      <c r="L849" t="s">
        <v>2445</v>
      </c>
      <c r="M849" t="s">
        <v>108</v>
      </c>
      <c r="N849" t="s">
        <v>48</v>
      </c>
      <c r="O849" t="s">
        <v>224</v>
      </c>
      <c r="P849" t="str">
        <f>_xlfn.IFNA(VLOOKUP(C849,Statusy!A:B,2,0),"Do wyrzucenia")</f>
        <v>Shumee</v>
      </c>
      <c r="Q849" t="str">
        <f t="shared" si="52"/>
        <v>Mall</v>
      </c>
      <c r="R849" t="str">
        <f t="shared" si="53"/>
        <v>Vida</v>
      </c>
    </row>
    <row r="850" spans="1:18" x14ac:dyDescent="0.25">
      <c r="A850">
        <v>560914069</v>
      </c>
      <c r="B850" t="s">
        <v>107</v>
      </c>
      <c r="C850" t="s">
        <v>153</v>
      </c>
      <c r="D850">
        <v>1</v>
      </c>
      <c r="E850">
        <v>0</v>
      </c>
      <c r="F850">
        <v>1800.32</v>
      </c>
      <c r="G850">
        <v>45117</v>
      </c>
      <c r="H850" t="s">
        <v>108</v>
      </c>
      <c r="I850" t="s">
        <v>292</v>
      </c>
      <c r="J850" t="s">
        <v>109</v>
      </c>
      <c r="K850">
        <v>337.13857677902621</v>
      </c>
      <c r="L850" t="s">
        <v>2446</v>
      </c>
      <c r="M850" t="s">
        <v>108</v>
      </c>
      <c r="N850" t="s">
        <v>22</v>
      </c>
      <c r="O850" t="s">
        <v>1102</v>
      </c>
      <c r="P850" t="str">
        <f>_xlfn.IFNA(VLOOKUP(C850,Statusy!A:B,2,0),"Do wyrzucenia")</f>
        <v>Alza</v>
      </c>
      <c r="Q850" t="str">
        <f t="shared" si="52"/>
        <v>Alza</v>
      </c>
      <c r="R850" t="str">
        <f t="shared" si="53"/>
        <v>Vida</v>
      </c>
    </row>
    <row r="851" spans="1:18" x14ac:dyDescent="0.25">
      <c r="A851">
        <v>560914058</v>
      </c>
      <c r="B851" t="s">
        <v>107</v>
      </c>
      <c r="C851" t="s">
        <v>153</v>
      </c>
      <c r="D851">
        <v>1</v>
      </c>
      <c r="E851">
        <v>0</v>
      </c>
      <c r="F851">
        <v>483.65</v>
      </c>
      <c r="G851">
        <v>45117</v>
      </c>
      <c r="H851" t="s">
        <v>108</v>
      </c>
      <c r="I851" t="s">
        <v>362</v>
      </c>
      <c r="J851" t="s">
        <v>109</v>
      </c>
      <c r="K851">
        <v>90.571161048689135</v>
      </c>
      <c r="L851" t="s">
        <v>2447</v>
      </c>
      <c r="M851" t="s">
        <v>108</v>
      </c>
      <c r="N851" t="s">
        <v>22</v>
      </c>
      <c r="O851" t="s">
        <v>1102</v>
      </c>
      <c r="P851" t="str">
        <f>_xlfn.IFNA(VLOOKUP(C851,Statusy!A:B,2,0),"Do wyrzucenia")</f>
        <v>Alza</v>
      </c>
      <c r="Q851" t="str">
        <f t="shared" si="52"/>
        <v>Alza</v>
      </c>
      <c r="R851" t="str">
        <f t="shared" si="53"/>
        <v>Vida</v>
      </c>
    </row>
    <row r="852" spans="1:18" x14ac:dyDescent="0.25">
      <c r="A852">
        <v>560914028</v>
      </c>
      <c r="B852" t="s">
        <v>107</v>
      </c>
      <c r="C852" t="s">
        <v>153</v>
      </c>
      <c r="D852">
        <v>1</v>
      </c>
      <c r="E852">
        <v>0</v>
      </c>
      <c r="F852">
        <v>891.65</v>
      </c>
      <c r="G852">
        <v>45117</v>
      </c>
      <c r="H852" t="s">
        <v>108</v>
      </c>
      <c r="I852" t="s">
        <v>2448</v>
      </c>
      <c r="J852" t="s">
        <v>109</v>
      </c>
      <c r="K852">
        <v>166.97565543071161</v>
      </c>
      <c r="L852" t="s">
        <v>2449</v>
      </c>
      <c r="M852" t="s">
        <v>108</v>
      </c>
      <c r="N852" t="s">
        <v>22</v>
      </c>
      <c r="O852" t="s">
        <v>1102</v>
      </c>
      <c r="P852" t="str">
        <f>_xlfn.IFNA(VLOOKUP(C852,Statusy!A:B,2,0),"Do wyrzucenia")</f>
        <v>Alza</v>
      </c>
      <c r="Q852" t="str">
        <f t="shared" si="52"/>
        <v>Alza</v>
      </c>
      <c r="R852" t="str">
        <f t="shared" si="53"/>
        <v>Vida</v>
      </c>
    </row>
    <row r="853" spans="1:18" x14ac:dyDescent="0.25">
      <c r="A853">
        <v>560913983</v>
      </c>
      <c r="B853" t="s">
        <v>107</v>
      </c>
      <c r="C853" t="s">
        <v>153</v>
      </c>
      <c r="D853">
        <v>1</v>
      </c>
      <c r="E853">
        <v>0</v>
      </c>
      <c r="F853">
        <v>3874.3</v>
      </c>
      <c r="G853">
        <v>45117</v>
      </c>
      <c r="H853" t="s">
        <v>108</v>
      </c>
      <c r="I853" t="s">
        <v>2450</v>
      </c>
      <c r="J853" t="s">
        <v>109</v>
      </c>
      <c r="K853">
        <v>725.52434456928847</v>
      </c>
      <c r="L853" t="s">
        <v>2451</v>
      </c>
      <c r="M853" t="s">
        <v>108</v>
      </c>
      <c r="N853" t="s">
        <v>22</v>
      </c>
      <c r="O853" t="s">
        <v>1102</v>
      </c>
      <c r="P853" t="str">
        <f>_xlfn.IFNA(VLOOKUP(C853,Statusy!A:B,2,0),"Do wyrzucenia")</f>
        <v>Alza</v>
      </c>
      <c r="Q853" t="str">
        <f t="shared" si="52"/>
        <v>Alza</v>
      </c>
      <c r="R853" t="str">
        <f t="shared" si="53"/>
        <v>beliani</v>
      </c>
    </row>
    <row r="854" spans="1:18" x14ac:dyDescent="0.25">
      <c r="A854">
        <v>560913967</v>
      </c>
      <c r="B854" t="s">
        <v>107</v>
      </c>
      <c r="C854" t="s">
        <v>153</v>
      </c>
      <c r="D854">
        <v>1</v>
      </c>
      <c r="E854">
        <v>0</v>
      </c>
      <c r="F854">
        <v>1129.6600000000001</v>
      </c>
      <c r="G854">
        <v>45117</v>
      </c>
      <c r="H854" t="s">
        <v>108</v>
      </c>
      <c r="I854" t="s">
        <v>2452</v>
      </c>
      <c r="J854" t="s">
        <v>109</v>
      </c>
      <c r="K854">
        <v>211.54681647940077</v>
      </c>
      <c r="L854" t="s">
        <v>2453</v>
      </c>
      <c r="M854" t="s">
        <v>108</v>
      </c>
      <c r="N854" t="s">
        <v>22</v>
      </c>
      <c r="O854" t="s">
        <v>1102</v>
      </c>
      <c r="P854" t="str">
        <f>_xlfn.IFNA(VLOOKUP(C854,Statusy!A:B,2,0),"Do wyrzucenia")</f>
        <v>Alza</v>
      </c>
      <c r="Q854" t="str">
        <f t="shared" si="52"/>
        <v>Alza</v>
      </c>
      <c r="R854" t="str">
        <f t="shared" si="53"/>
        <v>Vida</v>
      </c>
    </row>
    <row r="855" spans="1:18" x14ac:dyDescent="0.25">
      <c r="A855">
        <v>560913960</v>
      </c>
      <c r="B855" t="s">
        <v>107</v>
      </c>
      <c r="C855" t="s">
        <v>153</v>
      </c>
      <c r="D855">
        <v>1</v>
      </c>
      <c r="E855">
        <v>0</v>
      </c>
      <c r="F855">
        <v>653.65</v>
      </c>
      <c r="G855">
        <v>45117</v>
      </c>
      <c r="H855" t="s">
        <v>108</v>
      </c>
      <c r="I855" t="s">
        <v>487</v>
      </c>
      <c r="J855" t="s">
        <v>109</v>
      </c>
      <c r="K855">
        <v>122.40636704119851</v>
      </c>
      <c r="L855" t="s">
        <v>2454</v>
      </c>
      <c r="M855" t="s">
        <v>108</v>
      </c>
      <c r="N855" t="s">
        <v>22</v>
      </c>
      <c r="O855" t="s">
        <v>1102</v>
      </c>
      <c r="P855" t="str">
        <f>_xlfn.IFNA(VLOOKUP(C855,Statusy!A:B,2,0),"Do wyrzucenia")</f>
        <v>Alza</v>
      </c>
      <c r="Q855" t="str">
        <f t="shared" si="52"/>
        <v>Alza</v>
      </c>
      <c r="R855" t="str">
        <f t="shared" si="53"/>
        <v>Vida</v>
      </c>
    </row>
    <row r="856" spans="1:18" x14ac:dyDescent="0.25">
      <c r="A856">
        <v>560913940</v>
      </c>
      <c r="B856" t="s">
        <v>107</v>
      </c>
      <c r="C856" t="s">
        <v>190</v>
      </c>
      <c r="D856">
        <v>0</v>
      </c>
      <c r="E856">
        <v>0</v>
      </c>
      <c r="F856">
        <v>1766.3</v>
      </c>
      <c r="G856">
        <v>45117</v>
      </c>
      <c r="H856" t="s">
        <v>108</v>
      </c>
      <c r="I856" t="s">
        <v>295</v>
      </c>
      <c r="J856" t="s">
        <v>109</v>
      </c>
      <c r="K856">
        <v>330.7677902621723</v>
      </c>
      <c r="L856" t="s">
        <v>2455</v>
      </c>
      <c r="M856" t="s">
        <v>108</v>
      </c>
      <c r="N856" t="s">
        <v>22</v>
      </c>
      <c r="O856" t="s">
        <v>1102</v>
      </c>
      <c r="P856" t="str">
        <f>_xlfn.IFNA(VLOOKUP(C856,Statusy!A:B,2,0),"Do wyrzucenia")</f>
        <v>Alza</v>
      </c>
      <c r="Q856" t="str">
        <f t="shared" ref="Q856:Q881" si="54">IF(P856="alza","Alza",IF(P856="Extra","Extrastore","Mall"))</f>
        <v>Alza</v>
      </c>
      <c r="R856" t="str">
        <f t="shared" ref="R856:R881" si="55">IF(AND(LEN(I856)&lt;=7,ISERROR(FIND("_",I856))),"Vida",IFERROR(LEFT(I856,FIND("_",I856)-1),"Kinghoff"))</f>
        <v>Vida</v>
      </c>
    </row>
    <row r="857" spans="1:18" x14ac:dyDescent="0.25">
      <c r="A857">
        <v>560902681</v>
      </c>
      <c r="B857" t="s">
        <v>107</v>
      </c>
      <c r="C857" t="s">
        <v>118</v>
      </c>
      <c r="D857">
        <v>1</v>
      </c>
      <c r="E857">
        <v>13</v>
      </c>
      <c r="F857">
        <v>60</v>
      </c>
      <c r="G857">
        <v>45117</v>
      </c>
      <c r="H857" t="s">
        <v>108</v>
      </c>
      <c r="I857" t="s">
        <v>969</v>
      </c>
      <c r="J857" t="s">
        <v>110</v>
      </c>
      <c r="K857">
        <v>268.2</v>
      </c>
      <c r="L857" t="s">
        <v>2456</v>
      </c>
      <c r="M857" t="s">
        <v>108</v>
      </c>
      <c r="N857" t="s">
        <v>49</v>
      </c>
      <c r="O857" t="s">
        <v>225</v>
      </c>
      <c r="P857" t="str">
        <f>_xlfn.IFNA(VLOOKUP(C857,Statusy!A:B,2,0),"Do wyrzucenia")</f>
        <v>Greatstore</v>
      </c>
      <c r="Q857" t="str">
        <f t="shared" si="54"/>
        <v>Mall</v>
      </c>
      <c r="R857" t="str">
        <f t="shared" si="55"/>
        <v>Vida</v>
      </c>
    </row>
    <row r="858" spans="1:18" x14ac:dyDescent="0.25">
      <c r="A858">
        <v>560901405</v>
      </c>
      <c r="B858" t="s">
        <v>107</v>
      </c>
      <c r="C858" t="s">
        <v>120</v>
      </c>
      <c r="D858">
        <v>1</v>
      </c>
      <c r="E858">
        <v>14</v>
      </c>
      <c r="F858">
        <v>53</v>
      </c>
      <c r="G858">
        <v>45117</v>
      </c>
      <c r="H858" t="s">
        <v>108</v>
      </c>
      <c r="I858" t="s">
        <v>1973</v>
      </c>
      <c r="J858" t="s">
        <v>110</v>
      </c>
      <c r="K858">
        <v>236.91</v>
      </c>
      <c r="L858" t="s">
        <v>2457</v>
      </c>
      <c r="M858" t="s">
        <v>108</v>
      </c>
      <c r="N858" t="s">
        <v>48</v>
      </c>
      <c r="O858" t="s">
        <v>224</v>
      </c>
      <c r="P858" t="str">
        <f>_xlfn.IFNA(VLOOKUP(C858,Statusy!A:B,2,0),"Do wyrzucenia")</f>
        <v>Shumee</v>
      </c>
      <c r="Q858" t="str">
        <f t="shared" si="54"/>
        <v>Mall</v>
      </c>
      <c r="R858" t="str">
        <f t="shared" si="55"/>
        <v>Vida</v>
      </c>
    </row>
    <row r="859" spans="1:18" x14ac:dyDescent="0.25">
      <c r="A859">
        <v>560901404</v>
      </c>
      <c r="B859" t="s">
        <v>107</v>
      </c>
      <c r="C859" t="s">
        <v>153</v>
      </c>
      <c r="D859">
        <v>1</v>
      </c>
      <c r="E859">
        <v>0</v>
      </c>
      <c r="F859">
        <v>1427.15</v>
      </c>
      <c r="G859">
        <v>45117</v>
      </c>
      <c r="H859" t="s">
        <v>108</v>
      </c>
      <c r="I859" t="s">
        <v>616</v>
      </c>
      <c r="J859" t="s">
        <v>109</v>
      </c>
      <c r="K859">
        <v>267.25655430711612</v>
      </c>
      <c r="L859" t="s">
        <v>2458</v>
      </c>
      <c r="M859" t="s">
        <v>108</v>
      </c>
      <c r="N859" t="s">
        <v>22</v>
      </c>
      <c r="O859" t="s">
        <v>1102</v>
      </c>
      <c r="P859" t="str">
        <f>_xlfn.IFNA(VLOOKUP(C859,Statusy!A:B,2,0),"Do wyrzucenia")</f>
        <v>Alza</v>
      </c>
      <c r="Q859" t="str">
        <f t="shared" si="54"/>
        <v>Alza</v>
      </c>
      <c r="R859" t="str">
        <f t="shared" si="55"/>
        <v>Vida</v>
      </c>
    </row>
    <row r="860" spans="1:18" x14ac:dyDescent="0.25">
      <c r="A860">
        <v>560901315</v>
      </c>
      <c r="B860" t="s">
        <v>107</v>
      </c>
      <c r="C860" t="s">
        <v>190</v>
      </c>
      <c r="D860">
        <v>0</v>
      </c>
      <c r="E860">
        <v>0</v>
      </c>
      <c r="F860">
        <v>4215.16</v>
      </c>
      <c r="G860">
        <v>45117</v>
      </c>
      <c r="H860" t="s">
        <v>108</v>
      </c>
      <c r="I860" t="s">
        <v>2459</v>
      </c>
      <c r="J860" t="s">
        <v>109</v>
      </c>
      <c r="K860">
        <v>789.35580524344573</v>
      </c>
      <c r="L860" t="s">
        <v>2460</v>
      </c>
      <c r="M860" t="s">
        <v>108</v>
      </c>
      <c r="N860" t="s">
        <v>252</v>
      </c>
      <c r="O860" t="s">
        <v>1102</v>
      </c>
      <c r="P860" t="str">
        <f>_xlfn.IFNA(VLOOKUP(C860,Statusy!A:B,2,0),"Do wyrzucenia")</f>
        <v>Alza</v>
      </c>
      <c r="Q860" t="str">
        <f t="shared" si="54"/>
        <v>Alza</v>
      </c>
      <c r="R860" t="str">
        <f t="shared" si="55"/>
        <v>Vida</v>
      </c>
    </row>
    <row r="861" spans="1:18" x14ac:dyDescent="0.25">
      <c r="A861">
        <v>560893479</v>
      </c>
      <c r="B861" t="s">
        <v>107</v>
      </c>
      <c r="C861" t="s">
        <v>118</v>
      </c>
      <c r="D861">
        <v>1</v>
      </c>
      <c r="E861">
        <v>10</v>
      </c>
      <c r="F861">
        <v>45</v>
      </c>
      <c r="G861">
        <v>45117</v>
      </c>
      <c r="H861" t="s">
        <v>108</v>
      </c>
      <c r="I861" t="s">
        <v>2461</v>
      </c>
      <c r="J861" t="s">
        <v>110</v>
      </c>
      <c r="K861">
        <v>201.14999999999998</v>
      </c>
      <c r="L861" t="s">
        <v>2462</v>
      </c>
      <c r="M861" t="s">
        <v>108</v>
      </c>
      <c r="N861" t="s">
        <v>49</v>
      </c>
      <c r="O861" t="s">
        <v>225</v>
      </c>
      <c r="P861" t="str">
        <f>_xlfn.IFNA(VLOOKUP(C861,Statusy!A:B,2,0),"Do wyrzucenia")</f>
        <v>Greatstore</v>
      </c>
      <c r="Q861" t="str">
        <f t="shared" si="54"/>
        <v>Mall</v>
      </c>
      <c r="R861" t="str">
        <f t="shared" si="55"/>
        <v>Vida</v>
      </c>
    </row>
    <row r="862" spans="1:18" x14ac:dyDescent="0.25">
      <c r="A862">
        <v>560893371</v>
      </c>
      <c r="B862" t="s">
        <v>107</v>
      </c>
      <c r="C862" t="s">
        <v>118</v>
      </c>
      <c r="D862">
        <v>1</v>
      </c>
      <c r="E862">
        <v>36</v>
      </c>
      <c r="F862">
        <v>251</v>
      </c>
      <c r="G862">
        <v>45117</v>
      </c>
      <c r="H862" t="s">
        <v>108</v>
      </c>
      <c r="I862" t="s">
        <v>470</v>
      </c>
      <c r="J862" t="s">
        <v>110</v>
      </c>
      <c r="K862">
        <v>1121.97</v>
      </c>
      <c r="L862" t="s">
        <v>785</v>
      </c>
      <c r="M862" t="s">
        <v>108</v>
      </c>
      <c r="N862" t="s">
        <v>49</v>
      </c>
      <c r="O862" t="s">
        <v>225</v>
      </c>
      <c r="P862" t="str">
        <f>_xlfn.IFNA(VLOOKUP(C862,Statusy!A:B,2,0),"Do wyrzucenia")</f>
        <v>Greatstore</v>
      </c>
      <c r="Q862" t="str">
        <f t="shared" si="54"/>
        <v>Mall</v>
      </c>
      <c r="R862" t="str">
        <f t="shared" si="55"/>
        <v>Vida</v>
      </c>
    </row>
    <row r="863" spans="1:18" x14ac:dyDescent="0.25">
      <c r="A863">
        <v>560892915</v>
      </c>
      <c r="B863" t="s">
        <v>107</v>
      </c>
      <c r="C863" t="s">
        <v>118</v>
      </c>
      <c r="D863">
        <v>1</v>
      </c>
      <c r="E863">
        <v>24</v>
      </c>
      <c r="F863">
        <v>133</v>
      </c>
      <c r="G863">
        <v>45117</v>
      </c>
      <c r="H863" t="s">
        <v>108</v>
      </c>
      <c r="I863" t="s">
        <v>2463</v>
      </c>
      <c r="J863" t="s">
        <v>110</v>
      </c>
      <c r="K863">
        <v>594.51</v>
      </c>
      <c r="L863" t="s">
        <v>2464</v>
      </c>
      <c r="M863" t="s">
        <v>108</v>
      </c>
      <c r="N863" t="s">
        <v>49</v>
      </c>
      <c r="O863" t="s">
        <v>225</v>
      </c>
      <c r="P863" t="str">
        <f>_xlfn.IFNA(VLOOKUP(C863,Statusy!A:B,2,0),"Do wyrzucenia")</f>
        <v>Greatstore</v>
      </c>
      <c r="Q863" t="str">
        <f t="shared" si="54"/>
        <v>Mall</v>
      </c>
      <c r="R863" t="str">
        <f t="shared" si="55"/>
        <v>Vida</v>
      </c>
    </row>
    <row r="864" spans="1:18" x14ac:dyDescent="0.25">
      <c r="A864">
        <v>560891928</v>
      </c>
      <c r="B864" t="s">
        <v>107</v>
      </c>
      <c r="C864" t="s">
        <v>118</v>
      </c>
      <c r="D864">
        <v>1</v>
      </c>
      <c r="E864">
        <v>24</v>
      </c>
      <c r="F864">
        <v>136</v>
      </c>
      <c r="G864">
        <v>45117</v>
      </c>
      <c r="H864" t="s">
        <v>108</v>
      </c>
      <c r="I864" t="s">
        <v>2465</v>
      </c>
      <c r="J864" t="s">
        <v>110</v>
      </c>
      <c r="K864">
        <v>607.91999999999996</v>
      </c>
      <c r="L864" t="s">
        <v>2466</v>
      </c>
      <c r="M864" t="s">
        <v>108</v>
      </c>
      <c r="N864" t="s">
        <v>49</v>
      </c>
      <c r="O864" t="s">
        <v>225</v>
      </c>
      <c r="P864" t="str">
        <f>_xlfn.IFNA(VLOOKUP(C864,Statusy!A:B,2,0),"Do wyrzucenia")</f>
        <v>Greatstore</v>
      </c>
      <c r="Q864" t="str">
        <f t="shared" si="54"/>
        <v>Mall</v>
      </c>
      <c r="R864" t="str">
        <f t="shared" si="55"/>
        <v>Vida</v>
      </c>
    </row>
    <row r="865" spans="1:18" x14ac:dyDescent="0.25">
      <c r="A865">
        <v>560891579</v>
      </c>
      <c r="B865" t="s">
        <v>107</v>
      </c>
      <c r="C865" t="s">
        <v>118</v>
      </c>
      <c r="D865">
        <v>1</v>
      </c>
      <c r="E865">
        <v>28</v>
      </c>
      <c r="F865">
        <v>160</v>
      </c>
      <c r="G865">
        <v>45117</v>
      </c>
      <c r="H865" t="s">
        <v>108</v>
      </c>
      <c r="I865" t="s">
        <v>2467</v>
      </c>
      <c r="J865" t="s">
        <v>110</v>
      </c>
      <c r="K865">
        <v>715.19999999999993</v>
      </c>
      <c r="L865" t="s">
        <v>2468</v>
      </c>
      <c r="M865" t="s">
        <v>108</v>
      </c>
      <c r="N865" t="s">
        <v>49</v>
      </c>
      <c r="O865" t="s">
        <v>225</v>
      </c>
      <c r="P865" t="str">
        <f>_xlfn.IFNA(VLOOKUP(C865,Statusy!A:B,2,0),"Do wyrzucenia")</f>
        <v>Greatstore</v>
      </c>
      <c r="Q865" t="str">
        <f t="shared" si="54"/>
        <v>Mall</v>
      </c>
      <c r="R865" t="str">
        <f t="shared" si="55"/>
        <v>Vida</v>
      </c>
    </row>
    <row r="866" spans="1:18" x14ac:dyDescent="0.25">
      <c r="A866">
        <v>560891397</v>
      </c>
      <c r="B866" t="s">
        <v>107</v>
      </c>
      <c r="C866" t="s">
        <v>114</v>
      </c>
      <c r="D866">
        <v>0</v>
      </c>
      <c r="E866">
        <v>56</v>
      </c>
      <c r="F866">
        <v>1064</v>
      </c>
      <c r="G866">
        <v>45117</v>
      </c>
      <c r="H866" t="s">
        <v>108</v>
      </c>
      <c r="I866" t="s">
        <v>786</v>
      </c>
      <c r="J866" t="s">
        <v>110</v>
      </c>
      <c r="K866">
        <v>4756.08</v>
      </c>
      <c r="L866" t="s">
        <v>2469</v>
      </c>
      <c r="M866" t="s">
        <v>108</v>
      </c>
      <c r="N866" t="s">
        <v>49</v>
      </c>
      <c r="O866" t="s">
        <v>225</v>
      </c>
      <c r="P866" t="str">
        <f>_xlfn.IFNA(VLOOKUP(C866,Statusy!A:B,2,0),"Do wyrzucenia")</f>
        <v>Greatstore</v>
      </c>
      <c r="Q866" t="str">
        <f t="shared" si="54"/>
        <v>Mall</v>
      </c>
      <c r="R866" t="str">
        <f t="shared" si="55"/>
        <v>Vida</v>
      </c>
    </row>
    <row r="867" spans="1:18" x14ac:dyDescent="0.25">
      <c r="A867">
        <v>560890571</v>
      </c>
      <c r="B867" t="s">
        <v>107</v>
      </c>
      <c r="C867" t="s">
        <v>120</v>
      </c>
      <c r="D867">
        <v>1</v>
      </c>
      <c r="E867">
        <v>9</v>
      </c>
      <c r="F867">
        <v>35</v>
      </c>
      <c r="G867">
        <v>45117</v>
      </c>
      <c r="H867" t="s">
        <v>108</v>
      </c>
      <c r="I867" t="s">
        <v>2470</v>
      </c>
      <c r="J867" t="s">
        <v>110</v>
      </c>
      <c r="K867">
        <v>156.44999999999999</v>
      </c>
      <c r="L867" t="s">
        <v>2471</v>
      </c>
      <c r="M867" t="s">
        <v>108</v>
      </c>
      <c r="N867" t="s">
        <v>49</v>
      </c>
      <c r="O867" t="s">
        <v>224</v>
      </c>
      <c r="P867" t="str">
        <f>_xlfn.IFNA(VLOOKUP(C867,Statusy!A:B,2,0),"Do wyrzucenia")</f>
        <v>Shumee</v>
      </c>
      <c r="Q867" t="str">
        <f t="shared" si="54"/>
        <v>Mall</v>
      </c>
      <c r="R867" t="str">
        <f t="shared" si="55"/>
        <v>Vida</v>
      </c>
    </row>
    <row r="868" spans="1:18" x14ac:dyDescent="0.25">
      <c r="A868">
        <v>560890506</v>
      </c>
      <c r="B868" t="s">
        <v>107</v>
      </c>
      <c r="C868" t="s">
        <v>120</v>
      </c>
      <c r="D868">
        <v>1</v>
      </c>
      <c r="E868">
        <v>9</v>
      </c>
      <c r="F868">
        <v>41</v>
      </c>
      <c r="G868">
        <v>45117</v>
      </c>
      <c r="H868" t="s">
        <v>108</v>
      </c>
      <c r="I868" t="s">
        <v>2472</v>
      </c>
      <c r="J868" t="s">
        <v>110</v>
      </c>
      <c r="K868">
        <v>183.26999999999998</v>
      </c>
      <c r="L868" t="s">
        <v>2473</v>
      </c>
      <c r="M868" t="s">
        <v>108</v>
      </c>
      <c r="N868" t="s">
        <v>49</v>
      </c>
      <c r="O868" t="s">
        <v>224</v>
      </c>
      <c r="P868" t="str">
        <f>_xlfn.IFNA(VLOOKUP(C868,Statusy!A:B,2,0),"Do wyrzucenia")</f>
        <v>Shumee</v>
      </c>
      <c r="Q868" t="str">
        <f t="shared" si="54"/>
        <v>Mall</v>
      </c>
      <c r="R868" t="str">
        <f t="shared" si="55"/>
        <v>Vida</v>
      </c>
    </row>
    <row r="869" spans="1:18" x14ac:dyDescent="0.25">
      <c r="A869">
        <v>560890460</v>
      </c>
      <c r="B869" t="s">
        <v>107</v>
      </c>
      <c r="C869" t="s">
        <v>120</v>
      </c>
      <c r="D869">
        <v>1</v>
      </c>
      <c r="E869">
        <v>9</v>
      </c>
      <c r="F869">
        <v>42</v>
      </c>
      <c r="G869">
        <v>45117</v>
      </c>
      <c r="H869" t="s">
        <v>108</v>
      </c>
      <c r="I869" t="s">
        <v>2474</v>
      </c>
      <c r="J869" t="s">
        <v>110</v>
      </c>
      <c r="K869">
        <v>187.73999999999998</v>
      </c>
      <c r="L869" t="s">
        <v>2475</v>
      </c>
      <c r="M869" t="s">
        <v>108</v>
      </c>
      <c r="N869" t="s">
        <v>49</v>
      </c>
      <c r="O869" t="s">
        <v>224</v>
      </c>
      <c r="P869" t="str">
        <f>_xlfn.IFNA(VLOOKUP(C869,Statusy!A:B,2,0),"Do wyrzucenia")</f>
        <v>Shumee</v>
      </c>
      <c r="Q869" t="str">
        <f t="shared" si="54"/>
        <v>Mall</v>
      </c>
      <c r="R869" t="str">
        <f t="shared" si="55"/>
        <v>Vida</v>
      </c>
    </row>
    <row r="870" spans="1:18" x14ac:dyDescent="0.25">
      <c r="A870">
        <v>560890397</v>
      </c>
      <c r="B870" t="s">
        <v>107</v>
      </c>
      <c r="C870" t="s">
        <v>120</v>
      </c>
      <c r="D870">
        <v>1</v>
      </c>
      <c r="E870">
        <v>9</v>
      </c>
      <c r="F870">
        <v>36</v>
      </c>
      <c r="G870">
        <v>45117</v>
      </c>
      <c r="H870" t="s">
        <v>108</v>
      </c>
      <c r="I870" t="s">
        <v>2476</v>
      </c>
      <c r="J870" t="s">
        <v>110</v>
      </c>
      <c r="K870">
        <v>160.91999999999999</v>
      </c>
      <c r="L870" t="s">
        <v>2477</v>
      </c>
      <c r="M870" t="s">
        <v>108</v>
      </c>
      <c r="N870" t="s">
        <v>49</v>
      </c>
      <c r="O870" t="s">
        <v>224</v>
      </c>
      <c r="P870" t="str">
        <f>_xlfn.IFNA(VLOOKUP(C870,Statusy!A:B,2,0),"Do wyrzucenia")</f>
        <v>Shumee</v>
      </c>
      <c r="Q870" t="str">
        <f t="shared" si="54"/>
        <v>Mall</v>
      </c>
      <c r="R870" t="str">
        <f t="shared" si="55"/>
        <v>Vida</v>
      </c>
    </row>
    <row r="871" spans="1:18" x14ac:dyDescent="0.25">
      <c r="A871">
        <v>560890393</v>
      </c>
      <c r="B871" t="s">
        <v>107</v>
      </c>
      <c r="C871" t="s">
        <v>120</v>
      </c>
      <c r="D871">
        <v>1</v>
      </c>
      <c r="E871">
        <v>0</v>
      </c>
      <c r="F871">
        <v>20</v>
      </c>
      <c r="G871">
        <v>45117</v>
      </c>
      <c r="H871" t="s">
        <v>108</v>
      </c>
      <c r="I871" t="s">
        <v>423</v>
      </c>
      <c r="J871" t="s">
        <v>110</v>
      </c>
      <c r="K871">
        <v>89.399999999999991</v>
      </c>
      <c r="L871" t="s">
        <v>184</v>
      </c>
      <c r="M871" t="s">
        <v>108</v>
      </c>
      <c r="N871" t="s">
        <v>49</v>
      </c>
      <c r="O871" t="s">
        <v>224</v>
      </c>
      <c r="P871" t="str">
        <f>_xlfn.IFNA(VLOOKUP(C871,Statusy!A:B,2,0),"Do wyrzucenia")</f>
        <v>Shumee</v>
      </c>
      <c r="Q871" t="str">
        <f t="shared" si="54"/>
        <v>Mall</v>
      </c>
      <c r="R871" t="str">
        <f t="shared" si="55"/>
        <v>Vida</v>
      </c>
    </row>
    <row r="872" spans="1:18" x14ac:dyDescent="0.25">
      <c r="A872">
        <v>560890387</v>
      </c>
      <c r="B872" t="s">
        <v>107</v>
      </c>
      <c r="C872" t="s">
        <v>120</v>
      </c>
      <c r="D872">
        <v>1</v>
      </c>
      <c r="E872">
        <v>29</v>
      </c>
      <c r="F872">
        <v>289</v>
      </c>
      <c r="G872">
        <v>45117</v>
      </c>
      <c r="H872" t="s">
        <v>108</v>
      </c>
      <c r="I872" t="s">
        <v>2478</v>
      </c>
      <c r="J872" t="s">
        <v>110</v>
      </c>
      <c r="K872">
        <v>1291.83</v>
      </c>
      <c r="L872" t="s">
        <v>2479</v>
      </c>
      <c r="M872" t="s">
        <v>108</v>
      </c>
      <c r="N872" t="s">
        <v>49</v>
      </c>
      <c r="O872" t="s">
        <v>224</v>
      </c>
      <c r="P872" t="str">
        <f>_xlfn.IFNA(VLOOKUP(C872,Statusy!A:B,2,0),"Do wyrzucenia")</f>
        <v>Shumee</v>
      </c>
      <c r="Q872" t="str">
        <f t="shared" si="54"/>
        <v>Mall</v>
      </c>
      <c r="R872" t="str">
        <f t="shared" si="55"/>
        <v>Vida</v>
      </c>
    </row>
    <row r="873" spans="1:18" x14ac:dyDescent="0.25">
      <c r="A873">
        <v>560890363</v>
      </c>
      <c r="B873" t="s">
        <v>107</v>
      </c>
      <c r="C873" t="s">
        <v>120</v>
      </c>
      <c r="D873">
        <v>1</v>
      </c>
      <c r="E873">
        <v>23</v>
      </c>
      <c r="F873">
        <v>141</v>
      </c>
      <c r="G873">
        <v>45117</v>
      </c>
      <c r="H873" t="s">
        <v>108</v>
      </c>
      <c r="I873" t="s">
        <v>688</v>
      </c>
      <c r="J873" t="s">
        <v>110</v>
      </c>
      <c r="K873">
        <v>630.27</v>
      </c>
      <c r="L873" t="s">
        <v>689</v>
      </c>
      <c r="M873" t="s">
        <v>108</v>
      </c>
      <c r="N873" t="s">
        <v>49</v>
      </c>
      <c r="O873" t="s">
        <v>224</v>
      </c>
      <c r="P873" t="str">
        <f>_xlfn.IFNA(VLOOKUP(C873,Statusy!A:B,2,0),"Do wyrzucenia")</f>
        <v>Shumee</v>
      </c>
      <c r="Q873" t="str">
        <f t="shared" si="54"/>
        <v>Mall</v>
      </c>
      <c r="R873" t="str">
        <f t="shared" si="55"/>
        <v>Vida</v>
      </c>
    </row>
    <row r="874" spans="1:18" x14ac:dyDescent="0.25">
      <c r="A874">
        <v>560890361</v>
      </c>
      <c r="B874" t="s">
        <v>107</v>
      </c>
      <c r="C874" t="s">
        <v>120</v>
      </c>
      <c r="D874">
        <v>1</v>
      </c>
      <c r="E874">
        <v>23</v>
      </c>
      <c r="F874">
        <v>140</v>
      </c>
      <c r="G874">
        <v>45117</v>
      </c>
      <c r="H874" t="s">
        <v>108</v>
      </c>
      <c r="I874" t="s">
        <v>2480</v>
      </c>
      <c r="J874" t="s">
        <v>110</v>
      </c>
      <c r="K874">
        <v>625.79999999999995</v>
      </c>
      <c r="L874" t="s">
        <v>2481</v>
      </c>
      <c r="M874" t="s">
        <v>108</v>
      </c>
      <c r="N874" t="s">
        <v>49</v>
      </c>
      <c r="O874" t="s">
        <v>224</v>
      </c>
      <c r="P874" t="str">
        <f>_xlfn.IFNA(VLOOKUP(C874,Statusy!A:B,2,0),"Do wyrzucenia")</f>
        <v>Shumee</v>
      </c>
      <c r="Q874" t="str">
        <f t="shared" si="54"/>
        <v>Mall</v>
      </c>
      <c r="R874" t="str">
        <f t="shared" si="55"/>
        <v>Vida</v>
      </c>
    </row>
    <row r="875" spans="1:18" x14ac:dyDescent="0.25">
      <c r="A875">
        <v>560890344</v>
      </c>
      <c r="B875" t="s">
        <v>107</v>
      </c>
      <c r="C875" t="s">
        <v>120</v>
      </c>
      <c r="D875">
        <v>1</v>
      </c>
      <c r="E875">
        <v>9</v>
      </c>
      <c r="F875">
        <v>62</v>
      </c>
      <c r="G875">
        <v>45117</v>
      </c>
      <c r="H875" t="s">
        <v>108</v>
      </c>
      <c r="I875" t="s">
        <v>2482</v>
      </c>
      <c r="J875" t="s">
        <v>110</v>
      </c>
      <c r="K875">
        <v>277.14</v>
      </c>
      <c r="L875" t="s">
        <v>2483</v>
      </c>
      <c r="M875" t="s">
        <v>108</v>
      </c>
      <c r="N875" t="s">
        <v>49</v>
      </c>
      <c r="O875" t="s">
        <v>224</v>
      </c>
      <c r="P875" t="str">
        <f>_xlfn.IFNA(VLOOKUP(C875,Statusy!A:B,2,0),"Do wyrzucenia")</f>
        <v>Shumee</v>
      </c>
      <c r="Q875" t="str">
        <f t="shared" si="54"/>
        <v>Mall</v>
      </c>
      <c r="R875" t="str">
        <f t="shared" si="55"/>
        <v>Kinghoff</v>
      </c>
    </row>
    <row r="876" spans="1:18" x14ac:dyDescent="0.25">
      <c r="A876">
        <v>560889980</v>
      </c>
      <c r="B876" t="s">
        <v>107</v>
      </c>
      <c r="C876" t="s">
        <v>113</v>
      </c>
      <c r="D876">
        <v>1</v>
      </c>
      <c r="E876">
        <v>39</v>
      </c>
      <c r="F876">
        <v>806</v>
      </c>
      <c r="G876">
        <v>45117</v>
      </c>
      <c r="H876" t="s">
        <v>108</v>
      </c>
      <c r="I876" t="s">
        <v>764</v>
      </c>
      <c r="J876" t="s">
        <v>110</v>
      </c>
      <c r="K876">
        <v>3602.8199999999997</v>
      </c>
      <c r="L876" t="s">
        <v>2486</v>
      </c>
      <c r="M876" t="s">
        <v>108</v>
      </c>
      <c r="N876" t="s">
        <v>49</v>
      </c>
      <c r="O876" t="s">
        <v>224</v>
      </c>
      <c r="P876" t="str">
        <f>_xlfn.IFNA(VLOOKUP(C876,Statusy!A:B,2,0),"Do wyrzucenia")</f>
        <v>Shumee</v>
      </c>
      <c r="Q876" t="str">
        <f t="shared" si="54"/>
        <v>Mall</v>
      </c>
      <c r="R876" t="str">
        <f t="shared" si="55"/>
        <v>Vida</v>
      </c>
    </row>
    <row r="877" spans="1:18" x14ac:dyDescent="0.25">
      <c r="A877">
        <v>560889911</v>
      </c>
      <c r="B877" t="s">
        <v>107</v>
      </c>
      <c r="C877" t="s">
        <v>113</v>
      </c>
      <c r="D877">
        <v>1</v>
      </c>
      <c r="E877">
        <v>29</v>
      </c>
      <c r="F877">
        <v>344</v>
      </c>
      <c r="G877">
        <v>45117</v>
      </c>
      <c r="H877" t="s">
        <v>108</v>
      </c>
      <c r="I877" t="s">
        <v>2487</v>
      </c>
      <c r="J877" t="s">
        <v>110</v>
      </c>
      <c r="K877">
        <v>1537.6799999999998</v>
      </c>
      <c r="L877" t="s">
        <v>2488</v>
      </c>
      <c r="M877" t="s">
        <v>108</v>
      </c>
      <c r="N877" t="s">
        <v>49</v>
      </c>
      <c r="O877" t="s">
        <v>224</v>
      </c>
      <c r="P877" t="str">
        <f>_xlfn.IFNA(VLOOKUP(C877,Statusy!A:B,2,0),"Do wyrzucenia")</f>
        <v>Shumee</v>
      </c>
      <c r="Q877" t="str">
        <f t="shared" si="54"/>
        <v>Mall</v>
      </c>
      <c r="R877" t="str">
        <f t="shared" si="55"/>
        <v>Vida</v>
      </c>
    </row>
    <row r="878" spans="1:18" x14ac:dyDescent="0.25">
      <c r="A878">
        <v>560889853</v>
      </c>
      <c r="B878" t="s">
        <v>107</v>
      </c>
      <c r="C878" t="s">
        <v>113</v>
      </c>
      <c r="D878">
        <v>1</v>
      </c>
      <c r="E878">
        <v>84</v>
      </c>
      <c r="F878">
        <v>249</v>
      </c>
      <c r="G878">
        <v>45117</v>
      </c>
      <c r="H878" t="s">
        <v>108</v>
      </c>
      <c r="I878" t="s">
        <v>2489</v>
      </c>
      <c r="J878" t="s">
        <v>110</v>
      </c>
      <c r="K878">
        <v>1113.03</v>
      </c>
      <c r="L878" t="s">
        <v>2490</v>
      </c>
      <c r="M878" t="s">
        <v>108</v>
      </c>
      <c r="N878" t="s">
        <v>49</v>
      </c>
      <c r="O878" t="s">
        <v>224</v>
      </c>
      <c r="P878" t="str">
        <f>_xlfn.IFNA(VLOOKUP(C878,Statusy!A:B,2,0),"Do wyrzucenia")</f>
        <v>Shumee</v>
      </c>
      <c r="Q878" t="str">
        <f t="shared" si="54"/>
        <v>Mall</v>
      </c>
      <c r="R878" t="str">
        <f t="shared" si="55"/>
        <v>Vida</v>
      </c>
    </row>
    <row r="879" spans="1:18" x14ac:dyDescent="0.25">
      <c r="A879">
        <v>560889839</v>
      </c>
      <c r="B879" t="s">
        <v>107</v>
      </c>
      <c r="C879" t="s">
        <v>153</v>
      </c>
      <c r="D879">
        <v>1</v>
      </c>
      <c r="E879">
        <v>0</v>
      </c>
      <c r="F879">
        <v>730.15</v>
      </c>
      <c r="G879">
        <v>45117</v>
      </c>
      <c r="H879" t="s">
        <v>108</v>
      </c>
      <c r="I879" t="s">
        <v>2491</v>
      </c>
      <c r="J879" t="s">
        <v>109</v>
      </c>
      <c r="K879">
        <v>136.73220973782773</v>
      </c>
      <c r="L879" t="s">
        <v>2492</v>
      </c>
      <c r="M879" t="s">
        <v>108</v>
      </c>
      <c r="N879" t="s">
        <v>22</v>
      </c>
      <c r="O879" t="s">
        <v>1102</v>
      </c>
      <c r="P879" t="str">
        <f>_xlfn.IFNA(VLOOKUP(C879,Statusy!A:B,2,0),"Do wyrzucenia")</f>
        <v>Alza</v>
      </c>
      <c r="Q879" t="str">
        <f t="shared" si="54"/>
        <v>Alza</v>
      </c>
      <c r="R879" t="str">
        <f t="shared" si="55"/>
        <v>Vida</v>
      </c>
    </row>
    <row r="880" spans="1:18" x14ac:dyDescent="0.25">
      <c r="A880">
        <v>560889836</v>
      </c>
      <c r="B880" t="s">
        <v>107</v>
      </c>
      <c r="C880" t="s">
        <v>153</v>
      </c>
      <c r="D880">
        <v>1</v>
      </c>
      <c r="E880">
        <v>0</v>
      </c>
      <c r="F880">
        <v>900.16</v>
      </c>
      <c r="G880">
        <v>45117</v>
      </c>
      <c r="H880" t="s">
        <v>108</v>
      </c>
      <c r="I880" t="s">
        <v>292</v>
      </c>
      <c r="J880" t="s">
        <v>109</v>
      </c>
      <c r="K880">
        <v>168.5692883895131</v>
      </c>
      <c r="L880" t="s">
        <v>2493</v>
      </c>
      <c r="M880" t="s">
        <v>108</v>
      </c>
      <c r="N880" t="s">
        <v>22</v>
      </c>
      <c r="O880" t="s">
        <v>1102</v>
      </c>
      <c r="P880" t="str">
        <f>_xlfn.IFNA(VLOOKUP(C880,Statusy!A:B,2,0),"Do wyrzucenia")</f>
        <v>Alza</v>
      </c>
      <c r="Q880" t="str">
        <f t="shared" si="54"/>
        <v>Alza</v>
      </c>
      <c r="R880" t="str">
        <f t="shared" si="55"/>
        <v>Vida</v>
      </c>
    </row>
    <row r="881" spans="1:18" x14ac:dyDescent="0.25">
      <c r="A881">
        <v>560889832</v>
      </c>
      <c r="B881" t="s">
        <v>107</v>
      </c>
      <c r="C881" t="s">
        <v>120</v>
      </c>
      <c r="D881">
        <v>1</v>
      </c>
      <c r="E881">
        <v>0</v>
      </c>
      <c r="F881">
        <v>21</v>
      </c>
      <c r="G881">
        <v>45117</v>
      </c>
      <c r="H881" t="s">
        <v>108</v>
      </c>
      <c r="I881" t="s">
        <v>512</v>
      </c>
      <c r="J881" t="s">
        <v>110</v>
      </c>
      <c r="K881">
        <v>93.86999999999999</v>
      </c>
      <c r="L881" t="s">
        <v>613</v>
      </c>
      <c r="M881" t="s">
        <v>108</v>
      </c>
      <c r="N881" t="s">
        <v>48</v>
      </c>
      <c r="O881" t="s">
        <v>224</v>
      </c>
      <c r="P881" t="str">
        <f>_xlfn.IFNA(VLOOKUP(C881,Statusy!A:B,2,0),"Do wyrzucenia")</f>
        <v>Shumee</v>
      </c>
      <c r="Q881" t="str">
        <f t="shared" si="54"/>
        <v>Mall</v>
      </c>
      <c r="R881" t="str">
        <f t="shared" si="55"/>
        <v>Vida</v>
      </c>
    </row>
    <row r="882" spans="1:18" x14ac:dyDescent="0.25">
      <c r="A882">
        <v>560881339</v>
      </c>
      <c r="B882" t="s">
        <v>107</v>
      </c>
      <c r="C882" t="s">
        <v>153</v>
      </c>
      <c r="D882">
        <v>1</v>
      </c>
      <c r="E882">
        <v>0</v>
      </c>
      <c r="F882">
        <v>1036.1500000000001</v>
      </c>
      <c r="G882">
        <v>45117</v>
      </c>
      <c r="H882" t="s">
        <v>108</v>
      </c>
      <c r="I882" t="s">
        <v>763</v>
      </c>
      <c r="J882" t="s">
        <v>109</v>
      </c>
      <c r="K882">
        <v>194.0355805243446</v>
      </c>
      <c r="L882" t="s">
        <v>2494</v>
      </c>
      <c r="M882" t="s">
        <v>108</v>
      </c>
      <c r="N882" t="s">
        <v>22</v>
      </c>
      <c r="O882" t="s">
        <v>1102</v>
      </c>
      <c r="P882" t="str">
        <f>_xlfn.IFNA(VLOOKUP(C882,Statusy!A:B,2,0),"Do wyrzucenia")</f>
        <v>Alza</v>
      </c>
      <c r="Q882" t="str">
        <f t="shared" ref="Q882:Q926" si="56">IF(P882="alza","Alza",IF(P882="Extra","Extrastore","Mall"))</f>
        <v>Alza</v>
      </c>
      <c r="R882" t="str">
        <f t="shared" ref="R882:R926" si="57">IF(AND(LEN(I882)&lt;=7,ISERROR(FIND("_",I882))),"Vida",IFERROR(LEFT(I882,FIND("_",I882)-1),"Kinghoff"))</f>
        <v>Vida</v>
      </c>
    </row>
    <row r="883" spans="1:18" x14ac:dyDescent="0.25">
      <c r="A883">
        <v>560881033</v>
      </c>
      <c r="B883" t="s">
        <v>107</v>
      </c>
      <c r="C883" t="s">
        <v>153</v>
      </c>
      <c r="D883">
        <v>1</v>
      </c>
      <c r="E883">
        <v>0</v>
      </c>
      <c r="F883">
        <v>363.8</v>
      </c>
      <c r="G883">
        <v>45117</v>
      </c>
      <c r="H883" t="s">
        <v>108</v>
      </c>
      <c r="I883" t="s">
        <v>591</v>
      </c>
      <c r="J883" t="s">
        <v>109</v>
      </c>
      <c r="K883">
        <v>68.127340823970044</v>
      </c>
      <c r="L883" t="s">
        <v>2495</v>
      </c>
      <c r="M883" t="s">
        <v>108</v>
      </c>
      <c r="N883" t="s">
        <v>22</v>
      </c>
      <c r="O883" t="s">
        <v>1102</v>
      </c>
      <c r="P883" t="str">
        <f>_xlfn.IFNA(VLOOKUP(C883,Statusy!A:B,2,0),"Do wyrzucenia")</f>
        <v>Alza</v>
      </c>
      <c r="Q883" t="str">
        <f t="shared" si="56"/>
        <v>Alza</v>
      </c>
      <c r="R883" t="str">
        <f t="shared" si="57"/>
        <v>Kinghoff</v>
      </c>
    </row>
    <row r="884" spans="1:18" x14ac:dyDescent="0.25">
      <c r="A884">
        <v>560874844</v>
      </c>
      <c r="B884" t="s">
        <v>107</v>
      </c>
      <c r="C884" t="s">
        <v>120</v>
      </c>
      <c r="D884">
        <v>1</v>
      </c>
      <c r="E884">
        <v>60</v>
      </c>
      <c r="F884">
        <v>144</v>
      </c>
      <c r="G884">
        <v>45117</v>
      </c>
      <c r="H884" t="s">
        <v>108</v>
      </c>
      <c r="I884" t="s">
        <v>2496</v>
      </c>
      <c r="J884" t="s">
        <v>110</v>
      </c>
      <c r="K884">
        <v>643.67999999999995</v>
      </c>
      <c r="L884" t="s">
        <v>2497</v>
      </c>
      <c r="M884" t="s">
        <v>108</v>
      </c>
      <c r="N884" t="s">
        <v>49</v>
      </c>
      <c r="O884" t="s">
        <v>224</v>
      </c>
      <c r="P884" t="str">
        <f>_xlfn.IFNA(VLOOKUP(C884,Statusy!A:B,2,0),"Do wyrzucenia")</f>
        <v>Shumee</v>
      </c>
      <c r="Q884" t="str">
        <f t="shared" si="56"/>
        <v>Mall</v>
      </c>
      <c r="R884" t="str">
        <f t="shared" si="57"/>
        <v>Vida</v>
      </c>
    </row>
    <row r="885" spans="1:18" x14ac:dyDescent="0.25">
      <c r="A885">
        <v>560874832</v>
      </c>
      <c r="B885" t="s">
        <v>107</v>
      </c>
      <c r="C885" t="s">
        <v>153</v>
      </c>
      <c r="D885">
        <v>1</v>
      </c>
      <c r="E885">
        <v>0</v>
      </c>
      <c r="F885">
        <v>585.65</v>
      </c>
      <c r="G885">
        <v>45117</v>
      </c>
      <c r="H885" t="s">
        <v>108</v>
      </c>
      <c r="I885" t="s">
        <v>530</v>
      </c>
      <c r="J885" t="s">
        <v>109</v>
      </c>
      <c r="K885">
        <v>109.67228464419476</v>
      </c>
      <c r="L885" t="s">
        <v>2498</v>
      </c>
      <c r="M885" t="s">
        <v>108</v>
      </c>
      <c r="N885" t="s">
        <v>48</v>
      </c>
      <c r="O885" t="s">
        <v>1102</v>
      </c>
      <c r="P885" t="str">
        <f>_xlfn.IFNA(VLOOKUP(C885,Statusy!A:B,2,0),"Do wyrzucenia")</f>
        <v>Alza</v>
      </c>
      <c r="Q885" t="str">
        <f t="shared" si="56"/>
        <v>Alza</v>
      </c>
      <c r="R885" t="str">
        <f t="shared" si="57"/>
        <v>Vida</v>
      </c>
    </row>
    <row r="886" spans="1:18" x14ac:dyDescent="0.25">
      <c r="A886">
        <v>560870671</v>
      </c>
      <c r="B886" t="s">
        <v>107</v>
      </c>
      <c r="C886" t="s">
        <v>118</v>
      </c>
      <c r="D886">
        <v>1</v>
      </c>
      <c r="E886">
        <v>2.4</v>
      </c>
      <c r="F886">
        <v>37.4</v>
      </c>
      <c r="G886">
        <v>45117</v>
      </c>
      <c r="H886" t="s">
        <v>108</v>
      </c>
      <c r="I886" t="s">
        <v>935</v>
      </c>
      <c r="J886" t="s">
        <v>110</v>
      </c>
      <c r="K886">
        <v>167.178</v>
      </c>
      <c r="L886" t="s">
        <v>2499</v>
      </c>
      <c r="M886" t="s">
        <v>108</v>
      </c>
      <c r="N886" t="s">
        <v>106</v>
      </c>
      <c r="O886" t="s">
        <v>225</v>
      </c>
      <c r="P886" t="str">
        <f>_xlfn.IFNA(VLOOKUP(C886,Statusy!A:B,2,0),"Do wyrzucenia")</f>
        <v>Greatstore</v>
      </c>
      <c r="Q886" t="str">
        <f t="shared" si="56"/>
        <v>Mall</v>
      </c>
      <c r="R886" t="str">
        <f t="shared" si="57"/>
        <v>ikonka</v>
      </c>
    </row>
    <row r="887" spans="1:18" x14ac:dyDescent="0.25">
      <c r="A887">
        <v>560870328</v>
      </c>
      <c r="B887" t="s">
        <v>107</v>
      </c>
      <c r="C887" t="s">
        <v>120</v>
      </c>
      <c r="D887">
        <v>1</v>
      </c>
      <c r="E887">
        <v>19</v>
      </c>
      <c r="F887">
        <v>79</v>
      </c>
      <c r="G887">
        <v>45117</v>
      </c>
      <c r="H887" t="s">
        <v>108</v>
      </c>
      <c r="I887" t="s">
        <v>2500</v>
      </c>
      <c r="J887" t="s">
        <v>110</v>
      </c>
      <c r="K887">
        <v>353.13</v>
      </c>
      <c r="L887" t="s">
        <v>2501</v>
      </c>
      <c r="M887" t="s">
        <v>108</v>
      </c>
      <c r="N887" t="s">
        <v>48</v>
      </c>
      <c r="O887" t="s">
        <v>224</v>
      </c>
      <c r="P887" t="str">
        <f>_xlfn.IFNA(VLOOKUP(C887,Statusy!A:B,2,0),"Do wyrzucenia")</f>
        <v>Shumee</v>
      </c>
      <c r="Q887" t="str">
        <f t="shared" si="56"/>
        <v>Mall</v>
      </c>
      <c r="R887" t="str">
        <f t="shared" si="57"/>
        <v>Vida</v>
      </c>
    </row>
    <row r="888" spans="1:18" x14ac:dyDescent="0.25">
      <c r="A888">
        <v>560865663</v>
      </c>
      <c r="B888" t="s">
        <v>107</v>
      </c>
      <c r="C888" t="s">
        <v>153</v>
      </c>
      <c r="D888">
        <v>1</v>
      </c>
      <c r="E888">
        <v>0</v>
      </c>
      <c r="F888">
        <v>849.15</v>
      </c>
      <c r="G888">
        <v>45117</v>
      </c>
      <c r="H888" t="s">
        <v>108</v>
      </c>
      <c r="I888" t="s">
        <v>1184</v>
      </c>
      <c r="J888" t="s">
        <v>109</v>
      </c>
      <c r="K888">
        <v>159.01685393258427</v>
      </c>
      <c r="L888" t="s">
        <v>2502</v>
      </c>
      <c r="M888" t="s">
        <v>108</v>
      </c>
      <c r="N888" t="s">
        <v>22</v>
      </c>
      <c r="O888" t="s">
        <v>1102</v>
      </c>
      <c r="P888" t="str">
        <f>_xlfn.IFNA(VLOOKUP(C888,Statusy!A:B,2,0),"Do wyrzucenia")</f>
        <v>Alza</v>
      </c>
      <c r="Q888" t="str">
        <f t="shared" si="56"/>
        <v>Alza</v>
      </c>
      <c r="R888" t="str">
        <f t="shared" si="57"/>
        <v>Vida</v>
      </c>
    </row>
    <row r="889" spans="1:18" x14ac:dyDescent="0.25">
      <c r="A889">
        <v>560865480</v>
      </c>
      <c r="B889" t="s">
        <v>107</v>
      </c>
      <c r="C889" t="s">
        <v>190</v>
      </c>
      <c r="D889">
        <v>0</v>
      </c>
      <c r="E889">
        <v>0</v>
      </c>
      <c r="F889">
        <v>696.15</v>
      </c>
      <c r="G889">
        <v>45117</v>
      </c>
      <c r="H889" t="s">
        <v>108</v>
      </c>
      <c r="I889" t="s">
        <v>2503</v>
      </c>
      <c r="J889" t="s">
        <v>109</v>
      </c>
      <c r="K889">
        <v>130.36516853932585</v>
      </c>
      <c r="L889" t="s">
        <v>2504</v>
      </c>
      <c r="M889" t="s">
        <v>108</v>
      </c>
      <c r="N889" t="s">
        <v>252</v>
      </c>
      <c r="O889" t="s">
        <v>1102</v>
      </c>
      <c r="P889" t="str">
        <f>_xlfn.IFNA(VLOOKUP(C889,Statusy!A:B,2,0),"Do wyrzucenia")</f>
        <v>Alza</v>
      </c>
      <c r="Q889" t="str">
        <f t="shared" si="56"/>
        <v>Alza</v>
      </c>
      <c r="R889" t="str">
        <f t="shared" si="57"/>
        <v>Vida</v>
      </c>
    </row>
    <row r="890" spans="1:18" x14ac:dyDescent="0.25">
      <c r="A890">
        <v>560865479</v>
      </c>
      <c r="B890" t="s">
        <v>107</v>
      </c>
      <c r="C890" t="s">
        <v>190</v>
      </c>
      <c r="D890">
        <v>0</v>
      </c>
      <c r="E890">
        <v>0</v>
      </c>
      <c r="F890">
        <v>3271.65</v>
      </c>
      <c r="G890">
        <v>45117</v>
      </c>
      <c r="H890" t="s">
        <v>108</v>
      </c>
      <c r="I890" t="s">
        <v>2505</v>
      </c>
      <c r="J890" t="s">
        <v>109</v>
      </c>
      <c r="K890">
        <v>612.66853932584274</v>
      </c>
      <c r="L890" t="s">
        <v>2506</v>
      </c>
      <c r="M890" t="s">
        <v>108</v>
      </c>
      <c r="N890" t="s">
        <v>252</v>
      </c>
      <c r="O890" t="s">
        <v>1102</v>
      </c>
      <c r="P890" t="str">
        <f>_xlfn.IFNA(VLOOKUP(C890,Statusy!A:B,2,0),"Do wyrzucenia")</f>
        <v>Alza</v>
      </c>
      <c r="Q890" t="str">
        <f t="shared" si="56"/>
        <v>Alza</v>
      </c>
      <c r="R890" t="str">
        <f t="shared" si="57"/>
        <v>Vida</v>
      </c>
    </row>
    <row r="891" spans="1:18" x14ac:dyDescent="0.25">
      <c r="A891">
        <v>560864565</v>
      </c>
      <c r="B891" t="s">
        <v>107</v>
      </c>
      <c r="C891" t="s">
        <v>149</v>
      </c>
      <c r="D891">
        <v>1</v>
      </c>
      <c r="E891">
        <v>98</v>
      </c>
      <c r="F891">
        <v>1606</v>
      </c>
      <c r="G891">
        <v>45117</v>
      </c>
      <c r="H891" t="s">
        <v>108</v>
      </c>
      <c r="I891" t="s">
        <v>125</v>
      </c>
      <c r="J891" t="s">
        <v>109</v>
      </c>
      <c r="K891">
        <v>300.749063670412</v>
      </c>
      <c r="L891" t="s">
        <v>165</v>
      </c>
      <c r="M891" t="s">
        <v>108</v>
      </c>
      <c r="N891" t="s">
        <v>106</v>
      </c>
      <c r="O891" t="s">
        <v>225</v>
      </c>
      <c r="P891" t="str">
        <f>_xlfn.IFNA(VLOOKUP(C891,Statusy!A:B,2,0),"Do wyrzucenia")</f>
        <v>Greatstore</v>
      </c>
      <c r="Q891" t="str">
        <f t="shared" si="56"/>
        <v>Mall</v>
      </c>
      <c r="R891" t="str">
        <f t="shared" si="57"/>
        <v>ikonka</v>
      </c>
    </row>
    <row r="892" spans="1:18" x14ac:dyDescent="0.25">
      <c r="A892">
        <v>560864212</v>
      </c>
      <c r="B892" t="s">
        <v>107</v>
      </c>
      <c r="C892" t="s">
        <v>153</v>
      </c>
      <c r="D892">
        <v>1</v>
      </c>
      <c r="E892">
        <v>0</v>
      </c>
      <c r="F892">
        <v>678.3</v>
      </c>
      <c r="G892">
        <v>45117</v>
      </c>
      <c r="H892" t="s">
        <v>108</v>
      </c>
      <c r="I892" t="s">
        <v>322</v>
      </c>
      <c r="J892" t="s">
        <v>109</v>
      </c>
      <c r="K892">
        <v>127.02247191011236</v>
      </c>
      <c r="L892" t="s">
        <v>2507</v>
      </c>
      <c r="M892" t="s">
        <v>108</v>
      </c>
      <c r="N892" t="s">
        <v>22</v>
      </c>
      <c r="O892" t="s">
        <v>1102</v>
      </c>
      <c r="P892" t="str">
        <f>_xlfn.IFNA(VLOOKUP(C892,Statusy!A:B,2,0),"Do wyrzucenia")</f>
        <v>Alza</v>
      </c>
      <c r="Q892" t="str">
        <f t="shared" si="56"/>
        <v>Alza</v>
      </c>
      <c r="R892" t="str">
        <f t="shared" si="57"/>
        <v>Kinghoff</v>
      </c>
    </row>
    <row r="893" spans="1:18" x14ac:dyDescent="0.25">
      <c r="A893">
        <v>560862807</v>
      </c>
      <c r="B893" t="s">
        <v>107</v>
      </c>
      <c r="C893" t="s">
        <v>357</v>
      </c>
      <c r="D893">
        <v>1</v>
      </c>
      <c r="E893">
        <v>39</v>
      </c>
      <c r="F893">
        <v>730</v>
      </c>
      <c r="G893">
        <v>45117</v>
      </c>
      <c r="H893" t="s">
        <v>108</v>
      </c>
      <c r="I893" t="s">
        <v>2508</v>
      </c>
      <c r="J893" t="s">
        <v>109</v>
      </c>
      <c r="K893">
        <v>136.70411985018728</v>
      </c>
      <c r="L893" t="s">
        <v>2509</v>
      </c>
      <c r="M893" t="s">
        <v>108</v>
      </c>
      <c r="N893" t="s">
        <v>106</v>
      </c>
      <c r="O893" t="s">
        <v>1101</v>
      </c>
      <c r="P893" t="str">
        <f>_xlfn.IFNA(VLOOKUP(C893,Statusy!A:B,2,0),"Do wyrzucenia")</f>
        <v>Extra</v>
      </c>
      <c r="Q893" t="str">
        <f t="shared" si="56"/>
        <v>Extrastore</v>
      </c>
      <c r="R893" t="str">
        <f t="shared" si="57"/>
        <v>ikonka</v>
      </c>
    </row>
    <row r="894" spans="1:18" x14ac:dyDescent="0.25">
      <c r="A894">
        <v>560862802</v>
      </c>
      <c r="B894" t="s">
        <v>107</v>
      </c>
      <c r="C894" t="s">
        <v>245</v>
      </c>
      <c r="D894">
        <v>1</v>
      </c>
      <c r="E894">
        <v>59</v>
      </c>
      <c r="F894">
        <v>559</v>
      </c>
      <c r="G894">
        <v>45117</v>
      </c>
      <c r="H894" t="s">
        <v>108</v>
      </c>
      <c r="I894" t="s">
        <v>176</v>
      </c>
      <c r="J894" t="s">
        <v>109</v>
      </c>
      <c r="K894">
        <v>104.68164794007491</v>
      </c>
      <c r="L894" t="s">
        <v>2510</v>
      </c>
      <c r="M894" t="s">
        <v>108</v>
      </c>
      <c r="N894" t="s">
        <v>106</v>
      </c>
      <c r="O894" t="s">
        <v>1101</v>
      </c>
      <c r="P894" t="str">
        <f>_xlfn.IFNA(VLOOKUP(C894,Statusy!A:B,2,0),"Do wyrzucenia")</f>
        <v>Extra</v>
      </c>
      <c r="Q894" t="str">
        <f t="shared" si="56"/>
        <v>Extrastore</v>
      </c>
      <c r="R894" t="str">
        <f t="shared" si="57"/>
        <v>aw</v>
      </c>
    </row>
    <row r="895" spans="1:18" x14ac:dyDescent="0.25">
      <c r="A895">
        <v>560862800</v>
      </c>
      <c r="B895" t="s">
        <v>107</v>
      </c>
      <c r="C895" t="s">
        <v>357</v>
      </c>
      <c r="D895">
        <v>1</v>
      </c>
      <c r="E895">
        <v>59</v>
      </c>
      <c r="F895">
        <v>416</v>
      </c>
      <c r="G895">
        <v>45117</v>
      </c>
      <c r="H895" t="s">
        <v>108</v>
      </c>
      <c r="I895" t="s">
        <v>2106</v>
      </c>
      <c r="J895" t="s">
        <v>109</v>
      </c>
      <c r="K895">
        <v>77.902621722846447</v>
      </c>
      <c r="L895" t="s">
        <v>2107</v>
      </c>
      <c r="M895" t="s">
        <v>108</v>
      </c>
      <c r="N895" t="s">
        <v>106</v>
      </c>
      <c r="O895" t="s">
        <v>1101</v>
      </c>
      <c r="P895" t="str">
        <f>_xlfn.IFNA(VLOOKUP(C895,Statusy!A:B,2,0),"Do wyrzucenia")</f>
        <v>Extra</v>
      </c>
      <c r="Q895" t="str">
        <f t="shared" si="56"/>
        <v>Extrastore</v>
      </c>
      <c r="R895" t="str">
        <f t="shared" si="57"/>
        <v>Kinghoff</v>
      </c>
    </row>
    <row r="896" spans="1:18" x14ac:dyDescent="0.25">
      <c r="A896">
        <v>560862799</v>
      </c>
      <c r="B896" t="s">
        <v>107</v>
      </c>
      <c r="C896" t="s">
        <v>357</v>
      </c>
      <c r="D896">
        <v>1</v>
      </c>
      <c r="E896">
        <v>39</v>
      </c>
      <c r="F896">
        <v>790</v>
      </c>
      <c r="G896">
        <v>45117</v>
      </c>
      <c r="H896" t="s">
        <v>108</v>
      </c>
      <c r="I896" t="s">
        <v>125</v>
      </c>
      <c r="J896" t="s">
        <v>109</v>
      </c>
      <c r="K896">
        <v>147.94007490636704</v>
      </c>
      <c r="L896" t="s">
        <v>2100</v>
      </c>
      <c r="M896" t="s">
        <v>108</v>
      </c>
      <c r="N896" t="s">
        <v>106</v>
      </c>
      <c r="O896" t="s">
        <v>1101</v>
      </c>
      <c r="P896" t="str">
        <f>_xlfn.IFNA(VLOOKUP(C896,Statusy!A:B,2,0),"Do wyrzucenia")</f>
        <v>Extra</v>
      </c>
      <c r="Q896" t="str">
        <f t="shared" si="56"/>
        <v>Extrastore</v>
      </c>
      <c r="R896" t="str">
        <f t="shared" si="57"/>
        <v>ikonka</v>
      </c>
    </row>
    <row r="897" spans="1:18" x14ac:dyDescent="0.25">
      <c r="A897">
        <v>560862798</v>
      </c>
      <c r="B897" t="s">
        <v>107</v>
      </c>
      <c r="C897" t="s">
        <v>357</v>
      </c>
      <c r="D897">
        <v>1</v>
      </c>
      <c r="E897">
        <v>4.7</v>
      </c>
      <c r="F897">
        <v>33.700000000000003</v>
      </c>
      <c r="G897">
        <v>45117</v>
      </c>
      <c r="H897" t="s">
        <v>108</v>
      </c>
      <c r="I897" t="s">
        <v>125</v>
      </c>
      <c r="J897" t="s">
        <v>110</v>
      </c>
      <c r="K897">
        <v>150.63900000000001</v>
      </c>
      <c r="L897" t="s">
        <v>2511</v>
      </c>
      <c r="M897" t="s">
        <v>108</v>
      </c>
      <c r="N897" t="s">
        <v>106</v>
      </c>
      <c r="O897" t="s">
        <v>1101</v>
      </c>
      <c r="P897" t="str">
        <f>_xlfn.IFNA(VLOOKUP(C897,Statusy!A:B,2,0),"Do wyrzucenia")</f>
        <v>Extra</v>
      </c>
      <c r="Q897" t="str">
        <f t="shared" si="56"/>
        <v>Extrastore</v>
      </c>
      <c r="R897" t="str">
        <f t="shared" si="57"/>
        <v>ikonka</v>
      </c>
    </row>
    <row r="898" spans="1:18" x14ac:dyDescent="0.25">
      <c r="A898">
        <v>560862796</v>
      </c>
      <c r="B898" t="s">
        <v>107</v>
      </c>
      <c r="C898" t="s">
        <v>357</v>
      </c>
      <c r="D898">
        <v>1</v>
      </c>
      <c r="E898">
        <v>4.7</v>
      </c>
      <c r="F898">
        <v>45.7</v>
      </c>
      <c r="G898">
        <v>45117</v>
      </c>
      <c r="H898" t="s">
        <v>108</v>
      </c>
      <c r="I898" t="s">
        <v>995</v>
      </c>
      <c r="J898" t="s">
        <v>110</v>
      </c>
      <c r="K898">
        <v>204.279</v>
      </c>
      <c r="L898" t="s">
        <v>996</v>
      </c>
      <c r="M898" t="s">
        <v>108</v>
      </c>
      <c r="N898" t="s">
        <v>106</v>
      </c>
      <c r="O898" t="s">
        <v>1101</v>
      </c>
      <c r="P898" t="str">
        <f>_xlfn.IFNA(VLOOKUP(C898,Statusy!A:B,2,0),"Do wyrzucenia")</f>
        <v>Extra</v>
      </c>
      <c r="Q898" t="str">
        <f t="shared" si="56"/>
        <v>Extrastore</v>
      </c>
      <c r="R898" t="str">
        <f t="shared" si="57"/>
        <v>Kinghoff</v>
      </c>
    </row>
    <row r="899" spans="1:18" x14ac:dyDescent="0.25">
      <c r="A899">
        <v>560862795</v>
      </c>
      <c r="B899" t="s">
        <v>107</v>
      </c>
      <c r="C899" t="s">
        <v>357</v>
      </c>
      <c r="D899">
        <v>1</v>
      </c>
      <c r="E899">
        <v>4.7</v>
      </c>
      <c r="F899">
        <v>62.7</v>
      </c>
      <c r="G899">
        <v>45117</v>
      </c>
      <c r="H899" t="s">
        <v>108</v>
      </c>
      <c r="I899" t="s">
        <v>125</v>
      </c>
      <c r="J899" t="s">
        <v>110</v>
      </c>
      <c r="K899">
        <v>280.26900000000001</v>
      </c>
      <c r="L899" t="s">
        <v>2511</v>
      </c>
      <c r="M899" t="s">
        <v>108</v>
      </c>
      <c r="N899" t="s">
        <v>106</v>
      </c>
      <c r="O899" t="s">
        <v>1101</v>
      </c>
      <c r="P899" t="str">
        <f>_xlfn.IFNA(VLOOKUP(C899,Statusy!A:B,2,0),"Do wyrzucenia")</f>
        <v>Extra</v>
      </c>
      <c r="Q899" t="str">
        <f t="shared" si="56"/>
        <v>Extrastore</v>
      </c>
      <c r="R899" t="str">
        <f t="shared" si="57"/>
        <v>ikonka</v>
      </c>
    </row>
    <row r="900" spans="1:18" x14ac:dyDescent="0.25">
      <c r="A900">
        <v>560862794</v>
      </c>
      <c r="B900" t="s">
        <v>107</v>
      </c>
      <c r="C900" t="s">
        <v>245</v>
      </c>
      <c r="D900">
        <v>1</v>
      </c>
      <c r="E900">
        <v>6</v>
      </c>
      <c r="F900">
        <v>35</v>
      </c>
      <c r="G900">
        <v>45117</v>
      </c>
      <c r="H900" t="s">
        <v>108</v>
      </c>
      <c r="I900" t="s">
        <v>276</v>
      </c>
      <c r="J900" t="s">
        <v>110</v>
      </c>
      <c r="K900">
        <v>156.44999999999999</v>
      </c>
      <c r="L900" t="s">
        <v>2512</v>
      </c>
      <c r="M900" t="s">
        <v>108</v>
      </c>
      <c r="N900" t="s">
        <v>49</v>
      </c>
      <c r="O900" t="s">
        <v>1101</v>
      </c>
      <c r="P900" t="str">
        <f>_xlfn.IFNA(VLOOKUP(C900,Statusy!A:B,2,0),"Do wyrzucenia")</f>
        <v>Extra</v>
      </c>
      <c r="Q900" t="str">
        <f t="shared" si="56"/>
        <v>Extrastore</v>
      </c>
      <c r="R900" t="str">
        <f t="shared" si="57"/>
        <v>Kinghoff</v>
      </c>
    </row>
    <row r="901" spans="1:18" x14ac:dyDescent="0.25">
      <c r="A901">
        <v>560859246</v>
      </c>
      <c r="B901" t="s">
        <v>107</v>
      </c>
      <c r="C901" t="s">
        <v>118</v>
      </c>
      <c r="D901">
        <v>1</v>
      </c>
      <c r="E901">
        <v>0</v>
      </c>
      <c r="F901">
        <v>14369</v>
      </c>
      <c r="G901">
        <v>45117</v>
      </c>
      <c r="H901" t="s">
        <v>108</v>
      </c>
      <c r="I901" t="s">
        <v>1204</v>
      </c>
      <c r="J901" t="s">
        <v>116</v>
      </c>
      <c r="K901">
        <v>172.428</v>
      </c>
      <c r="L901" t="s">
        <v>2513</v>
      </c>
      <c r="M901" t="s">
        <v>108</v>
      </c>
      <c r="N901" t="s">
        <v>50</v>
      </c>
      <c r="O901" t="s">
        <v>225</v>
      </c>
      <c r="P901" t="str">
        <f>_xlfn.IFNA(VLOOKUP(C901,Statusy!A:B,2,0),"Do wyrzucenia")</f>
        <v>Greatstore</v>
      </c>
      <c r="Q901" t="str">
        <f t="shared" si="56"/>
        <v>Mall</v>
      </c>
      <c r="R901" t="str">
        <f t="shared" si="57"/>
        <v>Vida</v>
      </c>
    </row>
    <row r="902" spans="1:18" x14ac:dyDescent="0.25">
      <c r="A902">
        <v>560859012</v>
      </c>
      <c r="B902" t="s">
        <v>107</v>
      </c>
      <c r="C902" t="s">
        <v>153</v>
      </c>
      <c r="D902">
        <v>1</v>
      </c>
      <c r="E902">
        <v>0</v>
      </c>
      <c r="F902">
        <v>2208.3000000000002</v>
      </c>
      <c r="G902">
        <v>45117</v>
      </c>
      <c r="H902" t="s">
        <v>108</v>
      </c>
      <c r="I902" t="s">
        <v>1223</v>
      </c>
      <c r="J902" t="s">
        <v>109</v>
      </c>
      <c r="K902">
        <v>413.53932584269671</v>
      </c>
      <c r="L902" t="s">
        <v>2514</v>
      </c>
      <c r="M902" t="s">
        <v>108</v>
      </c>
      <c r="N902" t="s">
        <v>22</v>
      </c>
      <c r="O902" t="s">
        <v>1102</v>
      </c>
      <c r="P902" t="str">
        <f>_xlfn.IFNA(VLOOKUP(C902,Statusy!A:B,2,0),"Do wyrzucenia")</f>
        <v>Alza</v>
      </c>
      <c r="Q902" t="str">
        <f t="shared" si="56"/>
        <v>Alza</v>
      </c>
      <c r="R902" t="str">
        <f t="shared" si="57"/>
        <v>Vida</v>
      </c>
    </row>
    <row r="903" spans="1:18" x14ac:dyDescent="0.25">
      <c r="A903">
        <v>560859008</v>
      </c>
      <c r="B903" t="s">
        <v>107</v>
      </c>
      <c r="C903" t="s">
        <v>153</v>
      </c>
      <c r="D903">
        <v>1</v>
      </c>
      <c r="E903">
        <v>0</v>
      </c>
      <c r="F903">
        <v>330.64</v>
      </c>
      <c r="G903">
        <v>45117</v>
      </c>
      <c r="H903" t="s">
        <v>108</v>
      </c>
      <c r="I903" t="s">
        <v>2515</v>
      </c>
      <c r="J903" t="s">
        <v>109</v>
      </c>
      <c r="K903">
        <v>61.917602996254686</v>
      </c>
      <c r="L903" t="s">
        <v>2516</v>
      </c>
      <c r="M903" t="s">
        <v>108</v>
      </c>
      <c r="N903" t="s">
        <v>22</v>
      </c>
      <c r="O903" t="s">
        <v>1102</v>
      </c>
      <c r="P903" t="str">
        <f>_xlfn.IFNA(VLOOKUP(C903,Statusy!A:B,2,0),"Do wyrzucenia")</f>
        <v>Alza</v>
      </c>
      <c r="Q903" t="str">
        <f t="shared" si="56"/>
        <v>Alza</v>
      </c>
      <c r="R903" t="str">
        <f t="shared" si="57"/>
        <v>Vida</v>
      </c>
    </row>
    <row r="904" spans="1:18" x14ac:dyDescent="0.25">
      <c r="A904">
        <v>560859007</v>
      </c>
      <c r="B904" t="s">
        <v>107</v>
      </c>
      <c r="C904" t="s">
        <v>153</v>
      </c>
      <c r="D904">
        <v>1</v>
      </c>
      <c r="E904">
        <v>0</v>
      </c>
      <c r="F904">
        <v>735.24</v>
      </c>
      <c r="G904">
        <v>45117</v>
      </c>
      <c r="H904" t="s">
        <v>108</v>
      </c>
      <c r="I904" t="s">
        <v>2517</v>
      </c>
      <c r="J904" t="s">
        <v>109</v>
      </c>
      <c r="K904">
        <v>137.68539325842698</v>
      </c>
      <c r="L904" t="s">
        <v>2518</v>
      </c>
      <c r="M904" t="s">
        <v>108</v>
      </c>
      <c r="N904" t="s">
        <v>22</v>
      </c>
      <c r="O904" t="s">
        <v>1102</v>
      </c>
      <c r="P904" t="str">
        <f>_xlfn.IFNA(VLOOKUP(C904,Statusy!A:B,2,0),"Do wyrzucenia")</f>
        <v>Alza</v>
      </c>
      <c r="Q904" t="str">
        <f t="shared" si="56"/>
        <v>Alza</v>
      </c>
      <c r="R904" t="str">
        <f t="shared" si="57"/>
        <v>Kinghoff</v>
      </c>
    </row>
    <row r="905" spans="1:18" x14ac:dyDescent="0.25">
      <c r="A905">
        <v>560859006</v>
      </c>
      <c r="B905" t="s">
        <v>107</v>
      </c>
      <c r="C905" t="s">
        <v>153</v>
      </c>
      <c r="D905">
        <v>1</v>
      </c>
      <c r="E905">
        <v>0</v>
      </c>
      <c r="F905">
        <v>551.65</v>
      </c>
      <c r="G905">
        <v>45117</v>
      </c>
      <c r="H905" t="s">
        <v>108</v>
      </c>
      <c r="I905" t="s">
        <v>906</v>
      </c>
      <c r="J905" t="s">
        <v>109</v>
      </c>
      <c r="K905">
        <v>103.30524344569288</v>
      </c>
      <c r="L905" t="s">
        <v>2519</v>
      </c>
      <c r="M905" t="s">
        <v>108</v>
      </c>
      <c r="N905" t="s">
        <v>22</v>
      </c>
      <c r="O905" t="s">
        <v>1102</v>
      </c>
      <c r="P905" t="str">
        <f>_xlfn.IFNA(VLOOKUP(C905,Statusy!A:B,2,0),"Do wyrzucenia")</f>
        <v>Alza</v>
      </c>
      <c r="Q905" t="str">
        <f t="shared" si="56"/>
        <v>Alza</v>
      </c>
      <c r="R905" t="str">
        <f t="shared" si="57"/>
        <v>Vida</v>
      </c>
    </row>
    <row r="906" spans="1:18" x14ac:dyDescent="0.25">
      <c r="A906">
        <v>560859003</v>
      </c>
      <c r="B906" t="s">
        <v>107</v>
      </c>
      <c r="C906" t="s">
        <v>153</v>
      </c>
      <c r="D906">
        <v>1</v>
      </c>
      <c r="E906">
        <v>0</v>
      </c>
      <c r="F906">
        <v>843.2</v>
      </c>
      <c r="G906">
        <v>45117</v>
      </c>
      <c r="H906" t="s">
        <v>108</v>
      </c>
      <c r="I906" t="s">
        <v>296</v>
      </c>
      <c r="J906" t="s">
        <v>109</v>
      </c>
      <c r="K906">
        <v>157.90262172284645</v>
      </c>
      <c r="L906" t="s">
        <v>2520</v>
      </c>
      <c r="M906" t="s">
        <v>108</v>
      </c>
      <c r="N906" t="s">
        <v>22</v>
      </c>
      <c r="O906" t="s">
        <v>1102</v>
      </c>
      <c r="P906" t="str">
        <f>_xlfn.IFNA(VLOOKUP(C906,Statusy!A:B,2,0),"Do wyrzucenia")</f>
        <v>Alza</v>
      </c>
      <c r="Q906" t="str">
        <f t="shared" si="56"/>
        <v>Alza</v>
      </c>
      <c r="R906" t="str">
        <f t="shared" si="57"/>
        <v>Kinghoff</v>
      </c>
    </row>
    <row r="907" spans="1:18" x14ac:dyDescent="0.25">
      <c r="A907">
        <v>560859000</v>
      </c>
      <c r="B907" t="s">
        <v>107</v>
      </c>
      <c r="C907" t="s">
        <v>153</v>
      </c>
      <c r="D907">
        <v>1</v>
      </c>
      <c r="E907">
        <v>0</v>
      </c>
      <c r="F907">
        <v>4317.1499999999996</v>
      </c>
      <c r="G907">
        <v>45117</v>
      </c>
      <c r="H907" t="s">
        <v>108</v>
      </c>
      <c r="I907" t="s">
        <v>2521</v>
      </c>
      <c r="J907" t="s">
        <v>109</v>
      </c>
      <c r="K907">
        <v>808.45505617977528</v>
      </c>
      <c r="L907" t="s">
        <v>2522</v>
      </c>
      <c r="M907" t="s">
        <v>108</v>
      </c>
      <c r="N907" t="s">
        <v>22</v>
      </c>
      <c r="O907" t="s">
        <v>1102</v>
      </c>
      <c r="P907" t="str">
        <f>_xlfn.IFNA(VLOOKUP(C907,Statusy!A:B,2,0),"Do wyrzucenia")</f>
        <v>Alza</v>
      </c>
      <c r="Q907" t="str">
        <f t="shared" si="56"/>
        <v>Alza</v>
      </c>
      <c r="R907" t="str">
        <f t="shared" si="57"/>
        <v>Vida</v>
      </c>
    </row>
    <row r="908" spans="1:18" x14ac:dyDescent="0.25">
      <c r="A908">
        <v>560853541</v>
      </c>
      <c r="B908" t="s">
        <v>107</v>
      </c>
      <c r="C908" t="s">
        <v>114</v>
      </c>
      <c r="D908">
        <v>0</v>
      </c>
      <c r="E908">
        <v>32</v>
      </c>
      <c r="F908">
        <v>218</v>
      </c>
      <c r="G908">
        <v>45117</v>
      </c>
      <c r="H908" t="s">
        <v>108</v>
      </c>
      <c r="I908" t="s">
        <v>508</v>
      </c>
      <c r="J908" t="s">
        <v>110</v>
      </c>
      <c r="K908">
        <v>974.45999999999992</v>
      </c>
      <c r="L908" t="s">
        <v>220</v>
      </c>
      <c r="M908" t="s">
        <v>108</v>
      </c>
      <c r="N908" t="s">
        <v>49</v>
      </c>
      <c r="O908" t="s">
        <v>225</v>
      </c>
      <c r="P908" t="str">
        <f>_xlfn.IFNA(VLOOKUP(C908,Statusy!A:B,2,0),"Do wyrzucenia")</f>
        <v>Greatstore</v>
      </c>
      <c r="Q908" t="str">
        <f t="shared" si="56"/>
        <v>Mall</v>
      </c>
      <c r="R908" t="str">
        <f t="shared" si="57"/>
        <v>Vida</v>
      </c>
    </row>
    <row r="909" spans="1:18" x14ac:dyDescent="0.25">
      <c r="A909">
        <v>560853540</v>
      </c>
      <c r="B909" t="s">
        <v>107</v>
      </c>
      <c r="C909" t="s">
        <v>114</v>
      </c>
      <c r="D909">
        <v>0</v>
      </c>
      <c r="E909">
        <v>19</v>
      </c>
      <c r="F909">
        <v>102</v>
      </c>
      <c r="G909">
        <v>45117</v>
      </c>
      <c r="H909" t="s">
        <v>108</v>
      </c>
      <c r="I909" t="s">
        <v>2523</v>
      </c>
      <c r="J909" t="s">
        <v>110</v>
      </c>
      <c r="K909">
        <v>455.94</v>
      </c>
      <c r="L909" t="s">
        <v>2524</v>
      </c>
      <c r="M909" t="s">
        <v>108</v>
      </c>
      <c r="N909" t="s">
        <v>49</v>
      </c>
      <c r="O909" t="s">
        <v>225</v>
      </c>
      <c r="P909" t="str">
        <f>_xlfn.IFNA(VLOOKUP(C909,Statusy!A:B,2,0),"Do wyrzucenia")</f>
        <v>Greatstore</v>
      </c>
      <c r="Q909" t="str">
        <f t="shared" si="56"/>
        <v>Mall</v>
      </c>
      <c r="R909" t="str">
        <f t="shared" si="57"/>
        <v>Vida</v>
      </c>
    </row>
    <row r="910" spans="1:18" x14ac:dyDescent="0.25">
      <c r="A910">
        <v>560853530</v>
      </c>
      <c r="B910" t="s">
        <v>107</v>
      </c>
      <c r="C910" t="s">
        <v>114</v>
      </c>
      <c r="D910">
        <v>0</v>
      </c>
      <c r="E910">
        <v>419</v>
      </c>
      <c r="F910">
        <v>5316</v>
      </c>
      <c r="G910">
        <v>45117</v>
      </c>
      <c r="H910" t="s">
        <v>108</v>
      </c>
      <c r="I910" t="s">
        <v>2525</v>
      </c>
      <c r="J910" t="s">
        <v>109</v>
      </c>
      <c r="K910">
        <v>995.50561797752812</v>
      </c>
      <c r="L910" t="s">
        <v>2526</v>
      </c>
      <c r="M910" t="s">
        <v>108</v>
      </c>
      <c r="N910" t="s">
        <v>22</v>
      </c>
      <c r="O910" t="s">
        <v>225</v>
      </c>
      <c r="P910" t="str">
        <f>_xlfn.IFNA(VLOOKUP(C910,Statusy!A:B,2,0),"Do wyrzucenia")</f>
        <v>Greatstore</v>
      </c>
      <c r="Q910" t="str">
        <f t="shared" si="56"/>
        <v>Mall</v>
      </c>
      <c r="R910" t="str">
        <f t="shared" si="57"/>
        <v>aw</v>
      </c>
    </row>
    <row r="911" spans="1:18" x14ac:dyDescent="0.25">
      <c r="A911">
        <v>560853145</v>
      </c>
      <c r="B911" t="s">
        <v>107</v>
      </c>
      <c r="C911" t="s">
        <v>114</v>
      </c>
      <c r="D911">
        <v>0</v>
      </c>
      <c r="E911">
        <v>24</v>
      </c>
      <c r="F911">
        <v>145</v>
      </c>
      <c r="G911">
        <v>45117</v>
      </c>
      <c r="H911" t="s">
        <v>108</v>
      </c>
      <c r="I911" t="s">
        <v>2527</v>
      </c>
      <c r="J911" t="s">
        <v>110</v>
      </c>
      <c r="K911">
        <v>648.15</v>
      </c>
      <c r="L911" t="s">
        <v>2528</v>
      </c>
      <c r="M911" t="s">
        <v>108</v>
      </c>
      <c r="N911" t="s">
        <v>49</v>
      </c>
      <c r="O911" t="s">
        <v>225</v>
      </c>
      <c r="P911" t="str">
        <f>_xlfn.IFNA(VLOOKUP(C911,Statusy!A:B,2,0),"Do wyrzucenia")</f>
        <v>Greatstore</v>
      </c>
      <c r="Q911" t="str">
        <f t="shared" si="56"/>
        <v>Mall</v>
      </c>
      <c r="R911" t="str">
        <f t="shared" si="57"/>
        <v>Vida</v>
      </c>
    </row>
    <row r="912" spans="1:18" x14ac:dyDescent="0.25">
      <c r="A912">
        <v>560852949</v>
      </c>
      <c r="B912" t="s">
        <v>107</v>
      </c>
      <c r="C912" t="s">
        <v>114</v>
      </c>
      <c r="D912">
        <v>0</v>
      </c>
      <c r="E912">
        <v>19</v>
      </c>
      <c r="F912">
        <v>87</v>
      </c>
      <c r="G912">
        <v>45117</v>
      </c>
      <c r="H912" t="s">
        <v>108</v>
      </c>
      <c r="I912" t="s">
        <v>858</v>
      </c>
      <c r="J912" t="s">
        <v>110</v>
      </c>
      <c r="K912">
        <v>388.89</v>
      </c>
      <c r="L912" t="s">
        <v>2529</v>
      </c>
      <c r="M912" t="s">
        <v>108</v>
      </c>
      <c r="N912" t="s">
        <v>49</v>
      </c>
      <c r="O912" t="s">
        <v>225</v>
      </c>
      <c r="P912" t="str">
        <f>_xlfn.IFNA(VLOOKUP(C912,Statusy!A:B,2,0),"Do wyrzucenia")</f>
        <v>Greatstore</v>
      </c>
      <c r="Q912" t="str">
        <f t="shared" si="56"/>
        <v>Mall</v>
      </c>
      <c r="R912" t="str">
        <f t="shared" si="57"/>
        <v>Vida</v>
      </c>
    </row>
    <row r="913" spans="1:18" x14ac:dyDescent="0.25">
      <c r="A913">
        <v>560852671</v>
      </c>
      <c r="B913" t="s">
        <v>107</v>
      </c>
      <c r="C913" t="s">
        <v>195</v>
      </c>
      <c r="D913">
        <v>0</v>
      </c>
      <c r="E913">
        <v>9</v>
      </c>
      <c r="F913">
        <v>40</v>
      </c>
      <c r="G913">
        <v>45117</v>
      </c>
      <c r="H913" t="s">
        <v>108</v>
      </c>
      <c r="I913" t="s">
        <v>628</v>
      </c>
      <c r="J913" t="s">
        <v>110</v>
      </c>
      <c r="K913">
        <v>178.79999999999998</v>
      </c>
      <c r="L913" t="s">
        <v>629</v>
      </c>
      <c r="M913" t="s">
        <v>108</v>
      </c>
      <c r="N913" t="s">
        <v>49</v>
      </c>
      <c r="O913" t="s">
        <v>224</v>
      </c>
      <c r="P913" t="str">
        <f>_xlfn.IFNA(VLOOKUP(C913,Statusy!A:B,2,0),"Do wyrzucenia")</f>
        <v>Shumee</v>
      </c>
      <c r="Q913" t="str">
        <f t="shared" si="56"/>
        <v>Mall</v>
      </c>
      <c r="R913" t="str">
        <f t="shared" si="57"/>
        <v>Vida</v>
      </c>
    </row>
    <row r="914" spans="1:18" x14ac:dyDescent="0.25">
      <c r="A914">
        <v>560852572</v>
      </c>
      <c r="B914" t="s">
        <v>107</v>
      </c>
      <c r="C914" t="s">
        <v>195</v>
      </c>
      <c r="D914">
        <v>0</v>
      </c>
      <c r="E914">
        <v>39</v>
      </c>
      <c r="F914">
        <v>269</v>
      </c>
      <c r="G914">
        <v>45117</v>
      </c>
      <c r="H914" t="s">
        <v>108</v>
      </c>
      <c r="I914" t="s">
        <v>1212</v>
      </c>
      <c r="J914" t="s">
        <v>110</v>
      </c>
      <c r="K914">
        <v>1202.4299999999998</v>
      </c>
      <c r="L914" t="s">
        <v>2530</v>
      </c>
      <c r="M914" t="s">
        <v>108</v>
      </c>
      <c r="N914" t="s">
        <v>48</v>
      </c>
      <c r="O914" t="s">
        <v>224</v>
      </c>
      <c r="P914" t="str">
        <f>_xlfn.IFNA(VLOOKUP(C914,Statusy!A:B,2,0),"Do wyrzucenia")</f>
        <v>Shumee</v>
      </c>
      <c r="Q914" t="str">
        <f t="shared" si="56"/>
        <v>Mall</v>
      </c>
      <c r="R914" t="str">
        <f t="shared" si="57"/>
        <v>Vida</v>
      </c>
    </row>
    <row r="915" spans="1:18" x14ac:dyDescent="0.25">
      <c r="A915">
        <v>560849875</v>
      </c>
      <c r="B915" t="s">
        <v>107</v>
      </c>
      <c r="C915" t="s">
        <v>118</v>
      </c>
      <c r="D915">
        <v>1</v>
      </c>
      <c r="E915">
        <v>0</v>
      </c>
      <c r="F915">
        <v>23</v>
      </c>
      <c r="G915">
        <v>45117</v>
      </c>
      <c r="H915" t="s">
        <v>108</v>
      </c>
      <c r="I915" t="s">
        <v>2531</v>
      </c>
      <c r="J915" t="s">
        <v>110</v>
      </c>
      <c r="K915">
        <v>102.80999999999999</v>
      </c>
      <c r="L915" t="s">
        <v>2532</v>
      </c>
      <c r="M915" t="s">
        <v>108</v>
      </c>
      <c r="N915" t="s">
        <v>106</v>
      </c>
      <c r="O915" t="s">
        <v>225</v>
      </c>
      <c r="P915" t="str">
        <f>_xlfn.IFNA(VLOOKUP(C915,Statusy!A:B,2,0),"Do wyrzucenia")</f>
        <v>Greatstore</v>
      </c>
      <c r="Q915" t="str">
        <f t="shared" si="56"/>
        <v>Mall</v>
      </c>
      <c r="R915" t="str">
        <f t="shared" si="57"/>
        <v>Vida</v>
      </c>
    </row>
    <row r="916" spans="1:18" x14ac:dyDescent="0.25">
      <c r="A916">
        <v>560849872</v>
      </c>
      <c r="B916" t="s">
        <v>107</v>
      </c>
      <c r="C916" t="s">
        <v>118</v>
      </c>
      <c r="D916">
        <v>1</v>
      </c>
      <c r="E916">
        <v>14</v>
      </c>
      <c r="F916">
        <v>50</v>
      </c>
      <c r="G916">
        <v>45117</v>
      </c>
      <c r="H916" t="s">
        <v>108</v>
      </c>
      <c r="I916" t="s">
        <v>2533</v>
      </c>
      <c r="J916" t="s">
        <v>110</v>
      </c>
      <c r="K916">
        <v>223.5</v>
      </c>
      <c r="L916" t="s">
        <v>2534</v>
      </c>
      <c r="M916" t="s">
        <v>108</v>
      </c>
      <c r="N916" t="s">
        <v>49</v>
      </c>
      <c r="O916" t="s">
        <v>225</v>
      </c>
      <c r="P916" t="str">
        <f>_xlfn.IFNA(VLOOKUP(C916,Statusy!A:B,2,0),"Do wyrzucenia")</f>
        <v>Greatstore</v>
      </c>
      <c r="Q916" t="str">
        <f t="shared" si="56"/>
        <v>Mall</v>
      </c>
      <c r="R916" t="str">
        <f t="shared" si="57"/>
        <v>aw</v>
      </c>
    </row>
    <row r="917" spans="1:18" x14ac:dyDescent="0.25">
      <c r="A917">
        <v>560849865</v>
      </c>
      <c r="B917" t="s">
        <v>107</v>
      </c>
      <c r="C917" t="s">
        <v>118</v>
      </c>
      <c r="D917">
        <v>1</v>
      </c>
      <c r="E917">
        <v>3.9</v>
      </c>
      <c r="F917">
        <v>33.9</v>
      </c>
      <c r="G917">
        <v>45117</v>
      </c>
      <c r="H917" t="s">
        <v>108</v>
      </c>
      <c r="I917" t="s">
        <v>765</v>
      </c>
      <c r="J917" t="s">
        <v>110</v>
      </c>
      <c r="K917">
        <v>151.53299999999999</v>
      </c>
      <c r="L917" t="s">
        <v>949</v>
      </c>
      <c r="M917" t="s">
        <v>108</v>
      </c>
      <c r="N917" t="s">
        <v>106</v>
      </c>
      <c r="O917" t="s">
        <v>225</v>
      </c>
      <c r="P917" t="str">
        <f>_xlfn.IFNA(VLOOKUP(C917,Statusy!A:B,2,0),"Do wyrzucenia")</f>
        <v>Greatstore</v>
      </c>
      <c r="Q917" t="str">
        <f t="shared" si="56"/>
        <v>Mall</v>
      </c>
      <c r="R917" t="str">
        <f t="shared" si="57"/>
        <v>Kinghoff</v>
      </c>
    </row>
    <row r="918" spans="1:18" x14ac:dyDescent="0.25">
      <c r="A918">
        <v>560849864</v>
      </c>
      <c r="B918" t="s">
        <v>107</v>
      </c>
      <c r="C918" t="s">
        <v>118</v>
      </c>
      <c r="D918">
        <v>1</v>
      </c>
      <c r="E918">
        <v>98</v>
      </c>
      <c r="F918">
        <v>551</v>
      </c>
      <c r="G918">
        <v>45117</v>
      </c>
      <c r="H918" t="s">
        <v>108</v>
      </c>
      <c r="I918" t="s">
        <v>1739</v>
      </c>
      <c r="J918" t="s">
        <v>109</v>
      </c>
      <c r="K918">
        <v>103.18352059925094</v>
      </c>
      <c r="L918" t="s">
        <v>2535</v>
      </c>
      <c r="M918" t="s">
        <v>108</v>
      </c>
      <c r="N918" t="s">
        <v>106</v>
      </c>
      <c r="O918" t="s">
        <v>225</v>
      </c>
      <c r="P918" t="str">
        <f>_xlfn.IFNA(VLOOKUP(C918,Statusy!A:B,2,0),"Do wyrzucenia")</f>
        <v>Greatstore</v>
      </c>
      <c r="Q918" t="str">
        <f t="shared" si="56"/>
        <v>Mall</v>
      </c>
      <c r="R918" t="str">
        <f t="shared" si="57"/>
        <v>Kinghoff</v>
      </c>
    </row>
    <row r="919" spans="1:18" x14ac:dyDescent="0.25">
      <c r="A919">
        <v>560848753</v>
      </c>
      <c r="B919" t="s">
        <v>107</v>
      </c>
      <c r="C919" t="s">
        <v>153</v>
      </c>
      <c r="D919">
        <v>1</v>
      </c>
      <c r="E919">
        <v>0</v>
      </c>
      <c r="F919">
        <v>4937.6499999999996</v>
      </c>
      <c r="G919">
        <v>45117</v>
      </c>
      <c r="H919" t="s">
        <v>108</v>
      </c>
      <c r="I919" t="s">
        <v>313</v>
      </c>
      <c r="J919" t="s">
        <v>109</v>
      </c>
      <c r="K919">
        <v>924.65355805243451</v>
      </c>
      <c r="L919" t="s">
        <v>2536</v>
      </c>
      <c r="M919" t="s">
        <v>108</v>
      </c>
      <c r="N919" t="s">
        <v>48</v>
      </c>
      <c r="O919" t="s">
        <v>1102</v>
      </c>
      <c r="P919" t="str">
        <f>_xlfn.IFNA(VLOOKUP(C919,Statusy!A:B,2,0),"Do wyrzucenia")</f>
        <v>Alza</v>
      </c>
      <c r="Q919" t="str">
        <f t="shared" si="56"/>
        <v>Alza</v>
      </c>
      <c r="R919" t="str">
        <f t="shared" si="57"/>
        <v>Vida</v>
      </c>
    </row>
    <row r="920" spans="1:18" x14ac:dyDescent="0.25">
      <c r="A920">
        <v>560848752</v>
      </c>
      <c r="B920" t="s">
        <v>107</v>
      </c>
      <c r="C920" t="s">
        <v>153</v>
      </c>
      <c r="D920">
        <v>1</v>
      </c>
      <c r="E920">
        <v>0</v>
      </c>
      <c r="F920">
        <v>1197.6500000000001</v>
      </c>
      <c r="G920">
        <v>45117</v>
      </c>
      <c r="H920" t="s">
        <v>108</v>
      </c>
      <c r="I920" t="s">
        <v>561</v>
      </c>
      <c r="J920" t="s">
        <v>109</v>
      </c>
      <c r="K920">
        <v>224.27902621722851</v>
      </c>
      <c r="L920" t="s">
        <v>2537</v>
      </c>
      <c r="M920" t="s">
        <v>108</v>
      </c>
      <c r="N920" t="s">
        <v>22</v>
      </c>
      <c r="O920" t="s">
        <v>1102</v>
      </c>
      <c r="P920" t="str">
        <f>_xlfn.IFNA(VLOOKUP(C920,Statusy!A:B,2,0),"Do wyrzucenia")</f>
        <v>Alza</v>
      </c>
      <c r="Q920" t="str">
        <f t="shared" si="56"/>
        <v>Alza</v>
      </c>
      <c r="R920" t="str">
        <f t="shared" si="57"/>
        <v>Vida</v>
      </c>
    </row>
    <row r="921" spans="1:18" x14ac:dyDescent="0.25">
      <c r="A921">
        <v>560848751</v>
      </c>
      <c r="B921" t="s">
        <v>107</v>
      </c>
      <c r="C921" t="s">
        <v>190</v>
      </c>
      <c r="D921">
        <v>0</v>
      </c>
      <c r="E921">
        <v>0</v>
      </c>
      <c r="F921">
        <v>2973.29</v>
      </c>
      <c r="G921">
        <v>45117</v>
      </c>
      <c r="H921" t="s">
        <v>108</v>
      </c>
      <c r="I921" t="s">
        <v>405</v>
      </c>
      <c r="J921" t="s">
        <v>109</v>
      </c>
      <c r="K921">
        <v>556.79588014981277</v>
      </c>
      <c r="L921" t="s">
        <v>2538</v>
      </c>
      <c r="M921" t="s">
        <v>108</v>
      </c>
      <c r="N921" t="s">
        <v>252</v>
      </c>
      <c r="O921" t="s">
        <v>1102</v>
      </c>
      <c r="P921" t="str">
        <f>_xlfn.IFNA(VLOOKUP(C921,Statusy!A:B,2,0),"Do wyrzucenia")</f>
        <v>Alza</v>
      </c>
      <c r="Q921" t="str">
        <f t="shared" si="56"/>
        <v>Alza</v>
      </c>
      <c r="R921" t="str">
        <f t="shared" si="57"/>
        <v>Vida</v>
      </c>
    </row>
    <row r="922" spans="1:18" x14ac:dyDescent="0.25">
      <c r="A922">
        <v>560848750</v>
      </c>
      <c r="B922" t="s">
        <v>107</v>
      </c>
      <c r="C922" t="s">
        <v>153</v>
      </c>
      <c r="D922">
        <v>1</v>
      </c>
      <c r="E922">
        <v>0</v>
      </c>
      <c r="F922">
        <v>560.15</v>
      </c>
      <c r="G922">
        <v>45117</v>
      </c>
      <c r="H922" t="s">
        <v>108</v>
      </c>
      <c r="I922" t="s">
        <v>1085</v>
      </c>
      <c r="J922" t="s">
        <v>109</v>
      </c>
      <c r="K922">
        <v>104.89700374531836</v>
      </c>
      <c r="L922" t="s">
        <v>2539</v>
      </c>
      <c r="M922" t="s">
        <v>108</v>
      </c>
      <c r="N922" t="s">
        <v>22</v>
      </c>
      <c r="O922" t="s">
        <v>1102</v>
      </c>
      <c r="P922" t="str">
        <f>_xlfn.IFNA(VLOOKUP(C922,Statusy!A:B,2,0),"Do wyrzucenia")</f>
        <v>Alza</v>
      </c>
      <c r="Q922" t="str">
        <f t="shared" si="56"/>
        <v>Alza</v>
      </c>
      <c r="R922" t="str">
        <f t="shared" si="57"/>
        <v>Vida</v>
      </c>
    </row>
    <row r="923" spans="1:18" x14ac:dyDescent="0.25">
      <c r="A923">
        <v>560848748</v>
      </c>
      <c r="B923" t="s">
        <v>107</v>
      </c>
      <c r="C923" t="s">
        <v>153</v>
      </c>
      <c r="D923">
        <v>1</v>
      </c>
      <c r="E923">
        <v>0</v>
      </c>
      <c r="F923">
        <v>1155.1500000000001</v>
      </c>
      <c r="G923">
        <v>45117</v>
      </c>
      <c r="H923" t="s">
        <v>108</v>
      </c>
      <c r="I923" t="s">
        <v>665</v>
      </c>
      <c r="J923" t="s">
        <v>109</v>
      </c>
      <c r="K923">
        <v>216.32022471910116</v>
      </c>
      <c r="L923" t="s">
        <v>2540</v>
      </c>
      <c r="M923" t="s">
        <v>108</v>
      </c>
      <c r="N923" t="s">
        <v>22</v>
      </c>
      <c r="O923" t="s">
        <v>1102</v>
      </c>
      <c r="P923" t="str">
        <f>_xlfn.IFNA(VLOOKUP(C923,Statusy!A:B,2,0),"Do wyrzucenia")</f>
        <v>Alza</v>
      </c>
      <c r="Q923" t="str">
        <f t="shared" si="56"/>
        <v>Alza</v>
      </c>
      <c r="R923" t="str">
        <f t="shared" si="57"/>
        <v>Vida</v>
      </c>
    </row>
    <row r="924" spans="1:18" x14ac:dyDescent="0.25">
      <c r="A924">
        <v>560848747</v>
      </c>
      <c r="B924" t="s">
        <v>107</v>
      </c>
      <c r="C924" t="s">
        <v>153</v>
      </c>
      <c r="D924">
        <v>1</v>
      </c>
      <c r="E924">
        <v>0</v>
      </c>
      <c r="F924">
        <v>283.06</v>
      </c>
      <c r="G924">
        <v>45117</v>
      </c>
      <c r="H924" t="s">
        <v>108</v>
      </c>
      <c r="I924" t="s">
        <v>2541</v>
      </c>
      <c r="J924" t="s">
        <v>109</v>
      </c>
      <c r="K924">
        <v>53.007490636704127</v>
      </c>
      <c r="L924" t="s">
        <v>2542</v>
      </c>
      <c r="M924" t="s">
        <v>108</v>
      </c>
      <c r="N924" t="s">
        <v>22</v>
      </c>
      <c r="O924" t="s">
        <v>1102</v>
      </c>
      <c r="P924" t="str">
        <f>_xlfn.IFNA(VLOOKUP(C924,Statusy!A:B,2,0),"Do wyrzucenia")</f>
        <v>Alza</v>
      </c>
      <c r="Q924" t="str">
        <f t="shared" si="56"/>
        <v>Alza</v>
      </c>
      <c r="R924" t="str">
        <f t="shared" si="57"/>
        <v>Kinghoff</v>
      </c>
    </row>
    <row r="925" spans="1:18" x14ac:dyDescent="0.25">
      <c r="A925">
        <v>560848746</v>
      </c>
      <c r="B925" t="s">
        <v>107</v>
      </c>
      <c r="C925" t="s">
        <v>153</v>
      </c>
      <c r="D925">
        <v>1</v>
      </c>
      <c r="E925">
        <v>0</v>
      </c>
      <c r="F925">
        <v>2923.15</v>
      </c>
      <c r="G925">
        <v>45117</v>
      </c>
      <c r="H925" t="s">
        <v>108</v>
      </c>
      <c r="I925" t="s">
        <v>1898</v>
      </c>
      <c r="J925" t="s">
        <v>109</v>
      </c>
      <c r="K925">
        <v>547.40636704119856</v>
      </c>
      <c r="L925" t="s">
        <v>2543</v>
      </c>
      <c r="M925" t="s">
        <v>108</v>
      </c>
      <c r="N925" t="s">
        <v>22</v>
      </c>
      <c r="O925" t="s">
        <v>1102</v>
      </c>
      <c r="P925" t="str">
        <f>_xlfn.IFNA(VLOOKUP(C925,Statusy!A:B,2,0),"Do wyrzucenia")</f>
        <v>Alza</v>
      </c>
      <c r="Q925" t="str">
        <f t="shared" si="56"/>
        <v>Alza</v>
      </c>
      <c r="R925" t="str">
        <f t="shared" si="57"/>
        <v>Vida</v>
      </c>
    </row>
    <row r="926" spans="1:18" x14ac:dyDescent="0.25">
      <c r="A926">
        <v>560848745</v>
      </c>
      <c r="B926" t="s">
        <v>107</v>
      </c>
      <c r="C926" t="s">
        <v>120</v>
      </c>
      <c r="D926">
        <v>1</v>
      </c>
      <c r="E926">
        <v>23</v>
      </c>
      <c r="F926">
        <v>123</v>
      </c>
      <c r="G926">
        <v>45117</v>
      </c>
      <c r="H926" t="s">
        <v>108</v>
      </c>
      <c r="I926" t="s">
        <v>1130</v>
      </c>
      <c r="J926" t="s">
        <v>110</v>
      </c>
      <c r="K926">
        <v>549.80999999999995</v>
      </c>
      <c r="L926" t="s">
        <v>1131</v>
      </c>
      <c r="M926" t="s">
        <v>108</v>
      </c>
      <c r="N926" t="s">
        <v>49</v>
      </c>
      <c r="O926" t="s">
        <v>224</v>
      </c>
      <c r="P926" t="str">
        <f>_xlfn.IFNA(VLOOKUP(C926,Statusy!A:B,2,0),"Do wyrzucenia")</f>
        <v>Shumee</v>
      </c>
      <c r="Q926" t="str">
        <f t="shared" si="56"/>
        <v>Mall</v>
      </c>
      <c r="R926" t="str">
        <f t="shared" si="57"/>
        <v>Vida</v>
      </c>
    </row>
    <row r="927" spans="1:18" x14ac:dyDescent="0.25">
      <c r="A927">
        <v>560848743</v>
      </c>
      <c r="B927" t="s">
        <v>107</v>
      </c>
      <c r="C927" t="s">
        <v>120</v>
      </c>
      <c r="D927">
        <v>1</v>
      </c>
      <c r="E927">
        <v>27</v>
      </c>
      <c r="F927">
        <v>55</v>
      </c>
      <c r="G927">
        <v>45117</v>
      </c>
      <c r="H927" t="s">
        <v>108</v>
      </c>
      <c r="I927" t="s">
        <v>2381</v>
      </c>
      <c r="J927" t="s">
        <v>110</v>
      </c>
      <c r="K927">
        <v>245.85</v>
      </c>
      <c r="L927" t="s">
        <v>2544</v>
      </c>
      <c r="M927" t="s">
        <v>108</v>
      </c>
      <c r="N927" t="s">
        <v>48</v>
      </c>
      <c r="O927" t="s">
        <v>224</v>
      </c>
      <c r="P927" t="str">
        <f>_xlfn.IFNA(VLOOKUP(C927,Statusy!A:B,2,0),"Do wyrzucenia")</f>
        <v>Shumee</v>
      </c>
      <c r="Q927" t="str">
        <f t="shared" ref="Q927:Q948" si="58">IF(P927="alza","Alza",IF(P927="Extra","Extrastore","Mall"))</f>
        <v>Mall</v>
      </c>
      <c r="R927" t="str">
        <f t="shared" ref="R927:R948" si="59">IF(AND(LEN(I927)&lt;=7,ISERROR(FIND("_",I927))),"Vida",IFERROR(LEFT(I927,FIND("_",I927)-1),"Kinghoff"))</f>
        <v>Vida</v>
      </c>
    </row>
    <row r="928" spans="1:18" x14ac:dyDescent="0.25">
      <c r="A928">
        <v>560848741</v>
      </c>
      <c r="B928" t="s">
        <v>107</v>
      </c>
      <c r="C928" t="s">
        <v>153</v>
      </c>
      <c r="D928">
        <v>1</v>
      </c>
      <c r="E928">
        <v>0</v>
      </c>
      <c r="F928">
        <v>2682.6</v>
      </c>
      <c r="G928">
        <v>45117</v>
      </c>
      <c r="H928" t="s">
        <v>108</v>
      </c>
      <c r="I928" t="s">
        <v>2545</v>
      </c>
      <c r="J928" t="s">
        <v>109</v>
      </c>
      <c r="K928">
        <v>502.35955056179779</v>
      </c>
      <c r="L928" t="s">
        <v>2546</v>
      </c>
      <c r="M928" t="s">
        <v>108</v>
      </c>
      <c r="N928" t="s">
        <v>22</v>
      </c>
      <c r="O928" t="s">
        <v>1102</v>
      </c>
      <c r="P928" t="str">
        <f>_xlfn.IFNA(VLOOKUP(C928,Statusy!A:B,2,0),"Do wyrzucenia")</f>
        <v>Alza</v>
      </c>
      <c r="Q928" t="str">
        <f t="shared" si="58"/>
        <v>Alza</v>
      </c>
      <c r="R928" t="str">
        <f t="shared" si="59"/>
        <v>Vida</v>
      </c>
    </row>
    <row r="929" spans="1:18" x14ac:dyDescent="0.25">
      <c r="A929">
        <v>560848725</v>
      </c>
      <c r="B929" t="s">
        <v>107</v>
      </c>
      <c r="C929" t="s">
        <v>195</v>
      </c>
      <c r="D929">
        <v>0</v>
      </c>
      <c r="E929">
        <v>14</v>
      </c>
      <c r="F929">
        <v>45</v>
      </c>
      <c r="G929">
        <v>45117</v>
      </c>
      <c r="H929" t="s">
        <v>108</v>
      </c>
      <c r="I929" t="s">
        <v>2547</v>
      </c>
      <c r="J929" t="s">
        <v>110</v>
      </c>
      <c r="K929">
        <v>201.14999999999998</v>
      </c>
      <c r="L929" t="s">
        <v>2548</v>
      </c>
      <c r="M929" t="s">
        <v>108</v>
      </c>
      <c r="N929" t="s">
        <v>48</v>
      </c>
      <c r="O929" t="s">
        <v>224</v>
      </c>
      <c r="P929" t="str">
        <f>_xlfn.IFNA(VLOOKUP(C929,Statusy!A:B,2,0),"Do wyrzucenia")</f>
        <v>Shumee</v>
      </c>
      <c r="Q929" t="str">
        <f t="shared" si="58"/>
        <v>Mall</v>
      </c>
      <c r="R929" t="str">
        <f t="shared" si="59"/>
        <v>Vida</v>
      </c>
    </row>
    <row r="930" spans="1:18" x14ac:dyDescent="0.25">
      <c r="A930">
        <v>560846712</v>
      </c>
      <c r="B930" t="s">
        <v>107</v>
      </c>
      <c r="C930" t="s">
        <v>115</v>
      </c>
      <c r="D930">
        <v>1</v>
      </c>
      <c r="E930">
        <v>30270</v>
      </c>
      <c r="F930">
        <v>157930</v>
      </c>
      <c r="G930">
        <v>45117</v>
      </c>
      <c r="H930" t="s">
        <v>108</v>
      </c>
      <c r="I930" t="s">
        <v>2549</v>
      </c>
      <c r="J930" t="s">
        <v>116</v>
      </c>
      <c r="K930">
        <v>1895.16</v>
      </c>
      <c r="L930" t="s">
        <v>2550</v>
      </c>
      <c r="M930" t="s">
        <v>108</v>
      </c>
      <c r="N930" t="s">
        <v>50</v>
      </c>
      <c r="O930" t="s">
        <v>224</v>
      </c>
      <c r="P930" t="str">
        <f>_xlfn.IFNA(VLOOKUP(C930,Statusy!A:B,2,0),"Do wyrzucenia")</f>
        <v>Shumee</v>
      </c>
      <c r="Q930" t="str">
        <f t="shared" si="58"/>
        <v>Mall</v>
      </c>
      <c r="R930" t="str">
        <f t="shared" si="59"/>
        <v>Vida</v>
      </c>
    </row>
    <row r="931" spans="1:18" x14ac:dyDescent="0.25">
      <c r="A931">
        <v>560846711</v>
      </c>
      <c r="B931" t="s">
        <v>107</v>
      </c>
      <c r="C931" t="s">
        <v>115</v>
      </c>
      <c r="D931">
        <v>1</v>
      </c>
      <c r="E931">
        <v>7700</v>
      </c>
      <c r="F931">
        <v>27930</v>
      </c>
      <c r="G931">
        <v>45117</v>
      </c>
      <c r="H931" t="s">
        <v>108</v>
      </c>
      <c r="I931" t="s">
        <v>2551</v>
      </c>
      <c r="J931" t="s">
        <v>116</v>
      </c>
      <c r="K931">
        <v>335.16</v>
      </c>
      <c r="L931" t="s">
        <v>2552</v>
      </c>
      <c r="M931" t="s">
        <v>108</v>
      </c>
      <c r="N931" t="s">
        <v>50</v>
      </c>
      <c r="O931" t="s">
        <v>224</v>
      </c>
      <c r="P931" t="str">
        <f>_xlfn.IFNA(VLOOKUP(C931,Statusy!A:B,2,0),"Do wyrzucenia")</f>
        <v>Shumee</v>
      </c>
      <c r="Q931" t="str">
        <f t="shared" si="58"/>
        <v>Mall</v>
      </c>
      <c r="R931" t="str">
        <f t="shared" si="59"/>
        <v>aw</v>
      </c>
    </row>
    <row r="932" spans="1:18" x14ac:dyDescent="0.25">
      <c r="A932">
        <v>560846709</v>
      </c>
      <c r="B932" t="s">
        <v>107</v>
      </c>
      <c r="C932" t="s">
        <v>192</v>
      </c>
      <c r="D932">
        <v>0</v>
      </c>
      <c r="E932">
        <v>0</v>
      </c>
      <c r="F932">
        <v>155320</v>
      </c>
      <c r="G932">
        <v>45117</v>
      </c>
      <c r="H932" t="s">
        <v>108</v>
      </c>
      <c r="I932" t="s">
        <v>695</v>
      </c>
      <c r="J932" t="s">
        <v>116</v>
      </c>
      <c r="K932">
        <v>1863.8400000000001</v>
      </c>
      <c r="L932" t="s">
        <v>2553</v>
      </c>
      <c r="M932" t="s">
        <v>108</v>
      </c>
      <c r="N932" t="s">
        <v>50</v>
      </c>
      <c r="O932" t="s">
        <v>224</v>
      </c>
      <c r="P932" t="str">
        <f>_xlfn.IFNA(VLOOKUP(C932,Statusy!A:B,2,0),"Do wyrzucenia")</f>
        <v>Shumee</v>
      </c>
      <c r="Q932" t="str">
        <f t="shared" si="58"/>
        <v>Mall</v>
      </c>
      <c r="R932" t="str">
        <f t="shared" si="59"/>
        <v>Vida</v>
      </c>
    </row>
    <row r="933" spans="1:18" x14ac:dyDescent="0.25">
      <c r="A933">
        <v>560825826</v>
      </c>
      <c r="B933" t="s">
        <v>107</v>
      </c>
      <c r="C933" t="s">
        <v>111</v>
      </c>
      <c r="D933">
        <v>1</v>
      </c>
      <c r="E933">
        <v>1319</v>
      </c>
      <c r="F933">
        <v>7410</v>
      </c>
      <c r="G933">
        <v>45116</v>
      </c>
      <c r="H933" t="s">
        <v>108</v>
      </c>
      <c r="I933" t="s">
        <v>2554</v>
      </c>
      <c r="J933" t="s">
        <v>109</v>
      </c>
      <c r="K933">
        <v>1387.6404494382023</v>
      </c>
      <c r="L933" t="s">
        <v>2555</v>
      </c>
      <c r="M933" t="s">
        <v>108</v>
      </c>
      <c r="N933" t="s">
        <v>22</v>
      </c>
      <c r="O933" t="s">
        <v>225</v>
      </c>
      <c r="P933" t="str">
        <f>_xlfn.IFNA(VLOOKUP(C933,Statusy!A:B,2,0),"Do wyrzucenia")</f>
        <v>Greatstore</v>
      </c>
      <c r="Q933" t="str">
        <f t="shared" si="58"/>
        <v>Mall</v>
      </c>
      <c r="R933" t="str">
        <f t="shared" si="59"/>
        <v>Vida</v>
      </c>
    </row>
    <row r="934" spans="1:18" x14ac:dyDescent="0.25">
      <c r="A934">
        <v>560824174</v>
      </c>
      <c r="B934" t="s">
        <v>107</v>
      </c>
      <c r="C934" t="s">
        <v>120</v>
      </c>
      <c r="D934">
        <v>1</v>
      </c>
      <c r="E934">
        <v>4.7</v>
      </c>
      <c r="F934">
        <v>45.7</v>
      </c>
      <c r="G934">
        <v>45116</v>
      </c>
      <c r="H934" t="s">
        <v>108</v>
      </c>
      <c r="I934" t="s">
        <v>722</v>
      </c>
      <c r="J934" t="s">
        <v>110</v>
      </c>
      <c r="K934">
        <v>204.279</v>
      </c>
      <c r="L934" t="s">
        <v>723</v>
      </c>
      <c r="M934" t="s">
        <v>108</v>
      </c>
      <c r="N934" t="s">
        <v>106</v>
      </c>
      <c r="O934" t="s">
        <v>224</v>
      </c>
      <c r="P934" t="str">
        <f>_xlfn.IFNA(VLOOKUP(C934,Statusy!A:B,2,0),"Do wyrzucenia")</f>
        <v>Shumee</v>
      </c>
      <c r="Q934" t="str">
        <f t="shared" si="58"/>
        <v>Mall</v>
      </c>
      <c r="R934" t="str">
        <f t="shared" si="59"/>
        <v>Vida</v>
      </c>
    </row>
    <row r="935" spans="1:18" x14ac:dyDescent="0.25">
      <c r="A935">
        <v>560823818</v>
      </c>
      <c r="B935" t="s">
        <v>107</v>
      </c>
      <c r="C935" t="s">
        <v>153</v>
      </c>
      <c r="D935">
        <v>1</v>
      </c>
      <c r="E935">
        <v>0</v>
      </c>
      <c r="F935">
        <v>551.65</v>
      </c>
      <c r="G935">
        <v>45116</v>
      </c>
      <c r="H935" t="s">
        <v>108</v>
      </c>
      <c r="I935" t="s">
        <v>2556</v>
      </c>
      <c r="J935" t="s">
        <v>109</v>
      </c>
      <c r="K935">
        <v>103.30524344569288</v>
      </c>
      <c r="L935" t="s">
        <v>2557</v>
      </c>
      <c r="M935" t="s">
        <v>108</v>
      </c>
      <c r="N935" t="s">
        <v>22</v>
      </c>
      <c r="O935" t="s">
        <v>1102</v>
      </c>
      <c r="P935" t="str">
        <f>_xlfn.IFNA(VLOOKUP(C935,Statusy!A:B,2,0),"Do wyrzucenia")</f>
        <v>Alza</v>
      </c>
      <c r="Q935" t="str">
        <f t="shared" si="58"/>
        <v>Alza</v>
      </c>
      <c r="R935" t="str">
        <f t="shared" si="59"/>
        <v>Vida</v>
      </c>
    </row>
    <row r="936" spans="1:18" x14ac:dyDescent="0.25">
      <c r="A936">
        <v>560823812</v>
      </c>
      <c r="B936" t="s">
        <v>107</v>
      </c>
      <c r="C936" t="s">
        <v>153</v>
      </c>
      <c r="D936">
        <v>1</v>
      </c>
      <c r="E936">
        <v>0</v>
      </c>
      <c r="F936">
        <v>308.55</v>
      </c>
      <c r="G936">
        <v>45116</v>
      </c>
      <c r="H936" t="s">
        <v>108</v>
      </c>
      <c r="I936" t="s">
        <v>200</v>
      </c>
      <c r="J936" t="s">
        <v>109</v>
      </c>
      <c r="K936">
        <v>57.7808988764045</v>
      </c>
      <c r="L936" t="s">
        <v>2558</v>
      </c>
      <c r="M936" t="s">
        <v>108</v>
      </c>
      <c r="N936" t="s">
        <v>22</v>
      </c>
      <c r="O936" t="s">
        <v>1102</v>
      </c>
      <c r="P936" t="str">
        <f>_xlfn.IFNA(VLOOKUP(C936,Statusy!A:B,2,0),"Do wyrzucenia")</f>
        <v>Alza</v>
      </c>
      <c r="Q936" t="str">
        <f t="shared" si="58"/>
        <v>Alza</v>
      </c>
      <c r="R936" t="str">
        <f t="shared" si="59"/>
        <v>ikonka</v>
      </c>
    </row>
    <row r="937" spans="1:18" x14ac:dyDescent="0.25">
      <c r="A937">
        <v>560812647</v>
      </c>
      <c r="B937" t="s">
        <v>107</v>
      </c>
      <c r="C937" t="s">
        <v>118</v>
      </c>
      <c r="D937">
        <v>1</v>
      </c>
      <c r="E937">
        <v>0</v>
      </c>
      <c r="F937">
        <v>814</v>
      </c>
      <c r="G937">
        <v>45116</v>
      </c>
      <c r="H937" t="s">
        <v>108</v>
      </c>
      <c r="I937" t="s">
        <v>2559</v>
      </c>
      <c r="J937" t="s">
        <v>109</v>
      </c>
      <c r="K937">
        <v>152.43445692883896</v>
      </c>
      <c r="L937" t="s">
        <v>2560</v>
      </c>
      <c r="M937" t="s">
        <v>108</v>
      </c>
      <c r="N937" t="s">
        <v>106</v>
      </c>
      <c r="O937" t="s">
        <v>225</v>
      </c>
      <c r="P937" t="str">
        <f>_xlfn.IFNA(VLOOKUP(C937,Statusy!A:B,2,0),"Do wyrzucenia")</f>
        <v>Greatstore</v>
      </c>
      <c r="Q937" t="str">
        <f t="shared" si="58"/>
        <v>Mall</v>
      </c>
      <c r="R937" t="str">
        <f t="shared" si="59"/>
        <v>Kinghoff</v>
      </c>
    </row>
    <row r="938" spans="1:18" x14ac:dyDescent="0.25">
      <c r="A938">
        <v>560812613</v>
      </c>
      <c r="B938" t="s">
        <v>107</v>
      </c>
      <c r="C938" t="s">
        <v>118</v>
      </c>
      <c r="D938">
        <v>1</v>
      </c>
      <c r="E938">
        <v>749</v>
      </c>
      <c r="F938">
        <v>3848</v>
      </c>
      <c r="G938">
        <v>45116</v>
      </c>
      <c r="H938" t="s">
        <v>108</v>
      </c>
      <c r="I938" t="s">
        <v>2561</v>
      </c>
      <c r="J938" t="s">
        <v>109</v>
      </c>
      <c r="K938">
        <v>720.59925093632967</v>
      </c>
      <c r="L938" t="s">
        <v>2562</v>
      </c>
      <c r="M938" t="s">
        <v>108</v>
      </c>
      <c r="N938" t="s">
        <v>22</v>
      </c>
      <c r="O938" t="s">
        <v>225</v>
      </c>
      <c r="P938" t="str">
        <f>_xlfn.IFNA(VLOOKUP(C938,Statusy!A:B,2,0),"Do wyrzucenia")</f>
        <v>Greatstore</v>
      </c>
      <c r="Q938" t="str">
        <f t="shared" si="58"/>
        <v>Mall</v>
      </c>
      <c r="R938" t="str">
        <f t="shared" si="59"/>
        <v>Vida</v>
      </c>
    </row>
    <row r="939" spans="1:18" x14ac:dyDescent="0.25">
      <c r="A939">
        <v>560812531</v>
      </c>
      <c r="B939" t="s">
        <v>107</v>
      </c>
      <c r="C939" t="s">
        <v>114</v>
      </c>
      <c r="D939">
        <v>0</v>
      </c>
      <c r="E939">
        <v>2.4</v>
      </c>
      <c r="F939">
        <v>37.4</v>
      </c>
      <c r="G939">
        <v>45116</v>
      </c>
      <c r="H939" t="s">
        <v>108</v>
      </c>
      <c r="I939" t="s">
        <v>935</v>
      </c>
      <c r="J939" t="s">
        <v>110</v>
      </c>
      <c r="K939">
        <v>167.178</v>
      </c>
      <c r="L939" t="s">
        <v>2499</v>
      </c>
      <c r="M939" t="s">
        <v>108</v>
      </c>
      <c r="N939" t="s">
        <v>106</v>
      </c>
      <c r="O939" t="s">
        <v>225</v>
      </c>
      <c r="P939" t="str">
        <f>_xlfn.IFNA(VLOOKUP(C939,Statusy!A:B,2,0),"Do wyrzucenia")</f>
        <v>Greatstore</v>
      </c>
      <c r="Q939" t="str">
        <f t="shared" si="58"/>
        <v>Mall</v>
      </c>
      <c r="R939" t="str">
        <f t="shared" si="59"/>
        <v>ikonka</v>
      </c>
    </row>
    <row r="940" spans="1:18" x14ac:dyDescent="0.25">
      <c r="A940">
        <v>560810084</v>
      </c>
      <c r="B940" t="s">
        <v>107</v>
      </c>
      <c r="C940" t="s">
        <v>120</v>
      </c>
      <c r="D940">
        <v>1</v>
      </c>
      <c r="E940">
        <v>8</v>
      </c>
      <c r="F940">
        <v>31</v>
      </c>
      <c r="G940">
        <v>45116</v>
      </c>
      <c r="H940" t="s">
        <v>108</v>
      </c>
      <c r="I940" t="s">
        <v>2563</v>
      </c>
      <c r="J940" t="s">
        <v>110</v>
      </c>
      <c r="K940">
        <v>138.57</v>
      </c>
      <c r="L940" t="s">
        <v>2564</v>
      </c>
      <c r="M940" t="s">
        <v>108</v>
      </c>
      <c r="N940" t="s">
        <v>48</v>
      </c>
      <c r="O940" t="s">
        <v>224</v>
      </c>
      <c r="P940" t="str">
        <f>_xlfn.IFNA(VLOOKUP(C940,Statusy!A:B,2,0),"Do wyrzucenia")</f>
        <v>Shumee</v>
      </c>
      <c r="Q940" t="str">
        <f t="shared" si="58"/>
        <v>Mall</v>
      </c>
      <c r="R940" t="str">
        <f t="shared" si="59"/>
        <v>Vida</v>
      </c>
    </row>
    <row r="941" spans="1:18" x14ac:dyDescent="0.25">
      <c r="A941">
        <v>560810063</v>
      </c>
      <c r="B941" t="s">
        <v>107</v>
      </c>
      <c r="C941" t="s">
        <v>153</v>
      </c>
      <c r="D941">
        <v>1</v>
      </c>
      <c r="E941">
        <v>0</v>
      </c>
      <c r="F941">
        <v>1010.65</v>
      </c>
      <c r="G941">
        <v>45116</v>
      </c>
      <c r="H941" t="s">
        <v>108</v>
      </c>
      <c r="I941" t="s">
        <v>2565</v>
      </c>
      <c r="J941" t="s">
        <v>109</v>
      </c>
      <c r="K941">
        <v>189.26029962546818</v>
      </c>
      <c r="L941" t="s">
        <v>2566</v>
      </c>
      <c r="M941" t="s">
        <v>108</v>
      </c>
      <c r="N941" t="s">
        <v>22</v>
      </c>
      <c r="O941" t="s">
        <v>1102</v>
      </c>
      <c r="P941" t="str">
        <f>_xlfn.IFNA(VLOOKUP(C941,Statusy!A:B,2,0),"Do wyrzucenia")</f>
        <v>Alza</v>
      </c>
      <c r="Q941" t="str">
        <f t="shared" si="58"/>
        <v>Alza</v>
      </c>
      <c r="R941" t="str">
        <f t="shared" si="59"/>
        <v>Vida</v>
      </c>
    </row>
    <row r="942" spans="1:18" x14ac:dyDescent="0.25">
      <c r="A942">
        <v>560809978</v>
      </c>
      <c r="B942" t="s">
        <v>107</v>
      </c>
      <c r="C942" t="s">
        <v>153</v>
      </c>
      <c r="D942">
        <v>1</v>
      </c>
      <c r="E942">
        <v>0</v>
      </c>
      <c r="F942">
        <v>1486.65</v>
      </c>
      <c r="G942">
        <v>45116</v>
      </c>
      <c r="H942" t="s">
        <v>108</v>
      </c>
      <c r="I942" t="s">
        <v>2567</v>
      </c>
      <c r="J942" t="s">
        <v>109</v>
      </c>
      <c r="K942">
        <v>278.39887640449444</v>
      </c>
      <c r="L942" t="s">
        <v>2568</v>
      </c>
      <c r="M942" t="s">
        <v>108</v>
      </c>
      <c r="N942" t="s">
        <v>22</v>
      </c>
      <c r="O942" t="s">
        <v>1102</v>
      </c>
      <c r="P942" t="str">
        <f>_xlfn.IFNA(VLOOKUP(C942,Statusy!A:B,2,0),"Do wyrzucenia")</f>
        <v>Alza</v>
      </c>
      <c r="Q942" t="str">
        <f t="shared" si="58"/>
        <v>Alza</v>
      </c>
      <c r="R942" t="str">
        <f t="shared" si="59"/>
        <v>Vida</v>
      </c>
    </row>
    <row r="943" spans="1:18" x14ac:dyDescent="0.25">
      <c r="A943">
        <v>560809975</v>
      </c>
      <c r="B943" t="s">
        <v>107</v>
      </c>
      <c r="C943" t="s">
        <v>153</v>
      </c>
      <c r="D943">
        <v>1</v>
      </c>
      <c r="E943">
        <v>0</v>
      </c>
      <c r="F943">
        <v>874.65</v>
      </c>
      <c r="G943">
        <v>45116</v>
      </c>
      <c r="H943" t="s">
        <v>108</v>
      </c>
      <c r="I943" t="s">
        <v>2569</v>
      </c>
      <c r="J943" t="s">
        <v>109</v>
      </c>
      <c r="K943">
        <v>163.79213483146069</v>
      </c>
      <c r="L943" t="s">
        <v>2570</v>
      </c>
      <c r="M943" t="s">
        <v>108</v>
      </c>
      <c r="N943" t="s">
        <v>22</v>
      </c>
      <c r="O943" t="s">
        <v>1102</v>
      </c>
      <c r="P943" t="str">
        <f>_xlfn.IFNA(VLOOKUP(C943,Statusy!A:B,2,0),"Do wyrzucenia")</f>
        <v>Alza</v>
      </c>
      <c r="Q943" t="str">
        <f t="shared" si="58"/>
        <v>Alza</v>
      </c>
      <c r="R943" t="str">
        <f t="shared" si="59"/>
        <v>Vida</v>
      </c>
    </row>
    <row r="944" spans="1:18" x14ac:dyDescent="0.25">
      <c r="A944">
        <v>560797772</v>
      </c>
      <c r="B944" t="s">
        <v>107</v>
      </c>
      <c r="C944" t="s">
        <v>118</v>
      </c>
      <c r="D944">
        <v>1</v>
      </c>
      <c r="E944">
        <v>3.2</v>
      </c>
      <c r="F944">
        <v>36.200000000000003</v>
      </c>
      <c r="G944">
        <v>45116</v>
      </c>
      <c r="H944" t="s">
        <v>108</v>
      </c>
      <c r="I944" t="s">
        <v>401</v>
      </c>
      <c r="J944" t="s">
        <v>110</v>
      </c>
      <c r="K944">
        <v>161.81399999999999</v>
      </c>
      <c r="L944" t="s">
        <v>2571</v>
      </c>
      <c r="M944" t="s">
        <v>108</v>
      </c>
      <c r="N944" t="s">
        <v>106</v>
      </c>
      <c r="O944" t="s">
        <v>225</v>
      </c>
      <c r="P944" t="str">
        <f>_xlfn.IFNA(VLOOKUP(C944,Statusy!A:B,2,0),"Do wyrzucenia")</f>
        <v>Greatstore</v>
      </c>
      <c r="Q944" t="str">
        <f t="shared" si="58"/>
        <v>Mall</v>
      </c>
      <c r="R944" t="str">
        <f t="shared" si="59"/>
        <v>Kinghoff</v>
      </c>
    </row>
    <row r="945" spans="1:18" x14ac:dyDescent="0.25">
      <c r="A945">
        <v>560793788</v>
      </c>
      <c r="B945" t="s">
        <v>107</v>
      </c>
      <c r="C945" t="s">
        <v>153</v>
      </c>
      <c r="D945">
        <v>1</v>
      </c>
      <c r="E945">
        <v>0</v>
      </c>
      <c r="F945">
        <v>883.15</v>
      </c>
      <c r="G945">
        <v>45116</v>
      </c>
      <c r="H945" t="s">
        <v>108</v>
      </c>
      <c r="I945" t="s">
        <v>295</v>
      </c>
      <c r="J945" t="s">
        <v>109</v>
      </c>
      <c r="K945">
        <v>165.38389513108615</v>
      </c>
      <c r="L945" t="s">
        <v>2572</v>
      </c>
      <c r="M945" t="s">
        <v>108</v>
      </c>
      <c r="N945" t="s">
        <v>48</v>
      </c>
      <c r="O945" t="s">
        <v>1102</v>
      </c>
      <c r="P945" t="str">
        <f>_xlfn.IFNA(VLOOKUP(C945,Statusy!A:B,2,0),"Do wyrzucenia")</f>
        <v>Alza</v>
      </c>
      <c r="Q945" t="str">
        <f t="shared" si="58"/>
        <v>Alza</v>
      </c>
      <c r="R945" t="str">
        <f t="shared" si="59"/>
        <v>Vida</v>
      </c>
    </row>
    <row r="946" spans="1:18" x14ac:dyDescent="0.25">
      <c r="A946">
        <v>560793783</v>
      </c>
      <c r="B946" t="s">
        <v>107</v>
      </c>
      <c r="C946" t="s">
        <v>195</v>
      </c>
      <c r="D946">
        <v>0</v>
      </c>
      <c r="E946">
        <v>19</v>
      </c>
      <c r="F946">
        <v>76</v>
      </c>
      <c r="G946">
        <v>45116</v>
      </c>
      <c r="H946" t="s">
        <v>108</v>
      </c>
      <c r="I946" t="s">
        <v>547</v>
      </c>
      <c r="J946" t="s">
        <v>110</v>
      </c>
      <c r="K946">
        <v>339.71999999999997</v>
      </c>
      <c r="L946" t="s">
        <v>1227</v>
      </c>
      <c r="M946" t="s">
        <v>108</v>
      </c>
      <c r="N946" t="s">
        <v>48</v>
      </c>
      <c r="O946" t="s">
        <v>224</v>
      </c>
      <c r="P946" t="str">
        <f>_xlfn.IFNA(VLOOKUP(C946,Statusy!A:B,2,0),"Do wyrzucenia")</f>
        <v>Shumee</v>
      </c>
      <c r="Q946" t="str">
        <f t="shared" si="58"/>
        <v>Mall</v>
      </c>
      <c r="R946" t="str">
        <f t="shared" si="59"/>
        <v>Vida</v>
      </c>
    </row>
    <row r="947" spans="1:18" x14ac:dyDescent="0.25">
      <c r="A947">
        <v>560793749</v>
      </c>
      <c r="B947" t="s">
        <v>107</v>
      </c>
      <c r="C947" t="s">
        <v>153</v>
      </c>
      <c r="D947">
        <v>1</v>
      </c>
      <c r="E947">
        <v>0</v>
      </c>
      <c r="F947">
        <v>590.75</v>
      </c>
      <c r="G947">
        <v>45116</v>
      </c>
      <c r="H947" t="s">
        <v>108</v>
      </c>
      <c r="I947" t="s">
        <v>1562</v>
      </c>
      <c r="J947" t="s">
        <v>109</v>
      </c>
      <c r="K947">
        <v>110.62734082397004</v>
      </c>
      <c r="L947" t="s">
        <v>2573</v>
      </c>
      <c r="M947" t="s">
        <v>108</v>
      </c>
      <c r="N947" t="s">
        <v>22</v>
      </c>
      <c r="O947" t="s">
        <v>1102</v>
      </c>
      <c r="P947" t="str">
        <f>_xlfn.IFNA(VLOOKUP(C947,Statusy!A:B,2,0),"Do wyrzucenia")</f>
        <v>Alza</v>
      </c>
      <c r="Q947" t="str">
        <f t="shared" si="58"/>
        <v>Alza</v>
      </c>
      <c r="R947" t="str">
        <f t="shared" si="59"/>
        <v>Kinghoff</v>
      </c>
    </row>
    <row r="948" spans="1:18" x14ac:dyDescent="0.25">
      <c r="A948">
        <v>560792603</v>
      </c>
      <c r="B948" t="s">
        <v>107</v>
      </c>
      <c r="C948" t="s">
        <v>190</v>
      </c>
      <c r="D948">
        <v>0</v>
      </c>
      <c r="E948">
        <v>0</v>
      </c>
      <c r="F948">
        <v>3747.65</v>
      </c>
      <c r="G948">
        <v>45116</v>
      </c>
      <c r="H948" t="s">
        <v>108</v>
      </c>
      <c r="I948" t="s">
        <v>2574</v>
      </c>
      <c r="J948" t="s">
        <v>109</v>
      </c>
      <c r="K948">
        <v>701.80711610486901</v>
      </c>
      <c r="L948" t="s">
        <v>2575</v>
      </c>
      <c r="M948" t="s">
        <v>108</v>
      </c>
      <c r="N948" t="s">
        <v>252</v>
      </c>
      <c r="O948" t="s">
        <v>1102</v>
      </c>
      <c r="P948" t="str">
        <f>_xlfn.IFNA(VLOOKUP(C948,Statusy!A:B,2,0),"Do wyrzucenia")</f>
        <v>Alza</v>
      </c>
      <c r="Q948" t="str">
        <f t="shared" si="58"/>
        <v>Alza</v>
      </c>
      <c r="R948" t="str">
        <f t="shared" si="59"/>
        <v>Vida</v>
      </c>
    </row>
    <row r="949" spans="1:18" x14ac:dyDescent="0.25">
      <c r="A949">
        <v>560782763</v>
      </c>
      <c r="B949" t="s">
        <v>107</v>
      </c>
      <c r="C949" t="s">
        <v>118</v>
      </c>
      <c r="D949">
        <v>1</v>
      </c>
      <c r="E949">
        <v>4.7</v>
      </c>
      <c r="F949">
        <v>84.7</v>
      </c>
      <c r="G949">
        <v>45116</v>
      </c>
      <c r="H949" t="s">
        <v>108</v>
      </c>
      <c r="I949" t="s">
        <v>769</v>
      </c>
      <c r="J949" t="s">
        <v>110</v>
      </c>
      <c r="K949">
        <v>378.60899999999998</v>
      </c>
      <c r="L949" t="s">
        <v>2576</v>
      </c>
      <c r="M949" t="s">
        <v>108</v>
      </c>
      <c r="N949" t="s">
        <v>106</v>
      </c>
      <c r="O949" t="s">
        <v>225</v>
      </c>
      <c r="P949" t="str">
        <f>_xlfn.IFNA(VLOOKUP(C949,Statusy!A:B,2,0),"Do wyrzucenia")</f>
        <v>Greatstore</v>
      </c>
      <c r="Q949" t="str">
        <f t="shared" ref="Q949:Q978" si="60">IF(P949="alza","Alza",IF(P949="Extra","Extrastore","Mall"))</f>
        <v>Mall</v>
      </c>
      <c r="R949" t="str">
        <f t="shared" ref="R949:R978" si="61">IF(AND(LEN(I949)&lt;=7,ISERROR(FIND("_",I949))),"Vida",IFERROR(LEFT(I949,FIND("_",I949)-1),"Kinghoff"))</f>
        <v>adler</v>
      </c>
    </row>
    <row r="950" spans="1:18" x14ac:dyDescent="0.25">
      <c r="A950">
        <v>560782758</v>
      </c>
      <c r="B950" t="s">
        <v>107</v>
      </c>
      <c r="C950" t="s">
        <v>118</v>
      </c>
      <c r="D950">
        <v>1</v>
      </c>
      <c r="E950">
        <v>329</v>
      </c>
      <c r="F950">
        <v>4125</v>
      </c>
      <c r="G950">
        <v>45116</v>
      </c>
      <c r="H950" t="s">
        <v>108</v>
      </c>
      <c r="I950" t="s">
        <v>371</v>
      </c>
      <c r="J950" t="s">
        <v>109</v>
      </c>
      <c r="K950">
        <v>772.47191011235964</v>
      </c>
      <c r="L950" t="s">
        <v>155</v>
      </c>
      <c r="M950" t="s">
        <v>108</v>
      </c>
      <c r="N950" t="s">
        <v>22</v>
      </c>
      <c r="O950" t="s">
        <v>225</v>
      </c>
      <c r="P950" t="str">
        <f>_xlfn.IFNA(VLOOKUP(C950,Statusy!A:B,2,0),"Do wyrzucenia")</f>
        <v>Greatstore</v>
      </c>
      <c r="Q950" t="str">
        <f t="shared" si="60"/>
        <v>Mall</v>
      </c>
      <c r="R950" t="str">
        <f t="shared" si="61"/>
        <v>Vida</v>
      </c>
    </row>
    <row r="951" spans="1:18" x14ac:dyDescent="0.25">
      <c r="A951">
        <v>560782755</v>
      </c>
      <c r="B951" t="s">
        <v>107</v>
      </c>
      <c r="C951" t="s">
        <v>118</v>
      </c>
      <c r="D951">
        <v>1</v>
      </c>
      <c r="E951">
        <v>129</v>
      </c>
      <c r="F951">
        <v>1026</v>
      </c>
      <c r="G951">
        <v>45116</v>
      </c>
      <c r="H951" t="s">
        <v>108</v>
      </c>
      <c r="I951" t="s">
        <v>406</v>
      </c>
      <c r="J951" t="s">
        <v>109</v>
      </c>
      <c r="K951">
        <v>192.13483146067418</v>
      </c>
      <c r="L951" t="s">
        <v>159</v>
      </c>
      <c r="M951" t="s">
        <v>108</v>
      </c>
      <c r="N951" t="s">
        <v>22</v>
      </c>
      <c r="O951" t="s">
        <v>225</v>
      </c>
      <c r="P951" t="str">
        <f>_xlfn.IFNA(VLOOKUP(C951,Statusy!A:B,2,0),"Do wyrzucenia")</f>
        <v>Greatstore</v>
      </c>
      <c r="Q951" t="str">
        <f t="shared" si="60"/>
        <v>Mall</v>
      </c>
      <c r="R951" t="str">
        <f t="shared" si="61"/>
        <v>Vida</v>
      </c>
    </row>
    <row r="952" spans="1:18" x14ac:dyDescent="0.25">
      <c r="A952">
        <v>560782735</v>
      </c>
      <c r="B952" t="s">
        <v>107</v>
      </c>
      <c r="C952" t="s">
        <v>118</v>
      </c>
      <c r="D952">
        <v>1</v>
      </c>
      <c r="E952">
        <v>329</v>
      </c>
      <c r="F952">
        <v>3568</v>
      </c>
      <c r="G952">
        <v>45116</v>
      </c>
      <c r="H952" t="s">
        <v>108</v>
      </c>
      <c r="I952" t="s">
        <v>2577</v>
      </c>
      <c r="J952" t="s">
        <v>109</v>
      </c>
      <c r="K952">
        <v>668.16479400749063</v>
      </c>
      <c r="L952" t="s">
        <v>2578</v>
      </c>
      <c r="M952" t="s">
        <v>108</v>
      </c>
      <c r="N952" t="s">
        <v>22</v>
      </c>
      <c r="O952" t="s">
        <v>225</v>
      </c>
      <c r="P952" t="str">
        <f>_xlfn.IFNA(VLOOKUP(C952,Statusy!A:B,2,0),"Do wyrzucenia")</f>
        <v>Greatstore</v>
      </c>
      <c r="Q952" t="str">
        <f t="shared" si="60"/>
        <v>Mall</v>
      </c>
      <c r="R952" t="str">
        <f t="shared" si="61"/>
        <v>Vida</v>
      </c>
    </row>
    <row r="953" spans="1:18" x14ac:dyDescent="0.25">
      <c r="A953">
        <v>560782734</v>
      </c>
      <c r="B953" t="s">
        <v>107</v>
      </c>
      <c r="C953" t="s">
        <v>118</v>
      </c>
      <c r="D953">
        <v>1</v>
      </c>
      <c r="E953">
        <v>59</v>
      </c>
      <c r="F953">
        <v>813</v>
      </c>
      <c r="G953">
        <v>45116</v>
      </c>
      <c r="H953" t="s">
        <v>108</v>
      </c>
      <c r="I953" t="s">
        <v>125</v>
      </c>
      <c r="J953" t="s">
        <v>109</v>
      </c>
      <c r="K953">
        <v>152.24719101123597</v>
      </c>
      <c r="L953" t="s">
        <v>165</v>
      </c>
      <c r="M953" t="s">
        <v>108</v>
      </c>
      <c r="N953" t="s">
        <v>106</v>
      </c>
      <c r="O953" t="s">
        <v>225</v>
      </c>
      <c r="P953" t="str">
        <f>_xlfn.IFNA(VLOOKUP(C953,Statusy!A:B,2,0),"Do wyrzucenia")</f>
        <v>Greatstore</v>
      </c>
      <c r="Q953" t="str">
        <f t="shared" si="60"/>
        <v>Mall</v>
      </c>
      <c r="R953" t="str">
        <f t="shared" si="61"/>
        <v>ikonka</v>
      </c>
    </row>
    <row r="954" spans="1:18" x14ac:dyDescent="0.25">
      <c r="A954">
        <v>560782732</v>
      </c>
      <c r="B954" t="s">
        <v>107</v>
      </c>
      <c r="C954" t="s">
        <v>118</v>
      </c>
      <c r="D954">
        <v>1</v>
      </c>
      <c r="E954">
        <v>24</v>
      </c>
      <c r="F954">
        <v>138</v>
      </c>
      <c r="G954">
        <v>45116</v>
      </c>
      <c r="H954" t="s">
        <v>108</v>
      </c>
      <c r="I954" t="s">
        <v>981</v>
      </c>
      <c r="J954" t="s">
        <v>110</v>
      </c>
      <c r="K954">
        <v>616.86</v>
      </c>
      <c r="L954" t="s">
        <v>982</v>
      </c>
      <c r="M954" t="s">
        <v>108</v>
      </c>
      <c r="N954" t="s">
        <v>49</v>
      </c>
      <c r="O954" t="s">
        <v>225</v>
      </c>
      <c r="P954" t="str">
        <f>_xlfn.IFNA(VLOOKUP(C954,Statusy!A:B,2,0),"Do wyrzucenia")</f>
        <v>Greatstore</v>
      </c>
      <c r="Q954" t="str">
        <f t="shared" si="60"/>
        <v>Mall</v>
      </c>
      <c r="R954" t="str">
        <f t="shared" si="61"/>
        <v>Vida</v>
      </c>
    </row>
    <row r="955" spans="1:18" x14ac:dyDescent="0.25">
      <c r="A955">
        <v>560778721</v>
      </c>
      <c r="B955" t="s">
        <v>107</v>
      </c>
      <c r="C955" t="s">
        <v>153</v>
      </c>
      <c r="D955">
        <v>1</v>
      </c>
      <c r="E955">
        <v>0</v>
      </c>
      <c r="F955">
        <v>1546.15</v>
      </c>
      <c r="G955">
        <v>45116</v>
      </c>
      <c r="H955" t="s">
        <v>108</v>
      </c>
      <c r="I955" t="s">
        <v>2579</v>
      </c>
      <c r="J955" t="s">
        <v>109</v>
      </c>
      <c r="K955">
        <v>289.54119850187271</v>
      </c>
      <c r="L955" t="s">
        <v>2580</v>
      </c>
      <c r="M955" t="s">
        <v>108</v>
      </c>
      <c r="N955" t="s">
        <v>22</v>
      </c>
      <c r="O955" t="s">
        <v>1102</v>
      </c>
      <c r="P955" t="str">
        <f>_xlfn.IFNA(VLOOKUP(C955,Statusy!A:B,2,0),"Do wyrzucenia")</f>
        <v>Alza</v>
      </c>
      <c r="Q955" t="str">
        <f t="shared" si="60"/>
        <v>Alza</v>
      </c>
      <c r="R955" t="str">
        <f t="shared" si="61"/>
        <v>Vida</v>
      </c>
    </row>
    <row r="956" spans="1:18" x14ac:dyDescent="0.25">
      <c r="A956">
        <v>560778691</v>
      </c>
      <c r="B956" t="s">
        <v>107</v>
      </c>
      <c r="C956" t="s">
        <v>120</v>
      </c>
      <c r="D956">
        <v>1</v>
      </c>
      <c r="E956">
        <v>4.7</v>
      </c>
      <c r="F956">
        <v>114.7</v>
      </c>
      <c r="G956">
        <v>45116</v>
      </c>
      <c r="H956" t="s">
        <v>108</v>
      </c>
      <c r="I956" t="s">
        <v>1154</v>
      </c>
      <c r="J956" t="s">
        <v>110</v>
      </c>
      <c r="K956">
        <v>512.70899999999995</v>
      </c>
      <c r="L956" t="s">
        <v>2581</v>
      </c>
      <c r="M956" t="s">
        <v>108</v>
      </c>
      <c r="N956" t="s">
        <v>106</v>
      </c>
      <c r="O956" t="s">
        <v>224</v>
      </c>
      <c r="P956" t="str">
        <f>_xlfn.IFNA(VLOOKUP(C956,Statusy!A:B,2,0),"Do wyrzucenia")</f>
        <v>Shumee</v>
      </c>
      <c r="Q956" t="str">
        <f t="shared" si="60"/>
        <v>Mall</v>
      </c>
      <c r="R956" t="str">
        <f t="shared" si="61"/>
        <v>adler</v>
      </c>
    </row>
    <row r="957" spans="1:18" x14ac:dyDescent="0.25">
      <c r="A957">
        <v>560778529</v>
      </c>
      <c r="B957" t="s">
        <v>107</v>
      </c>
      <c r="C957" t="s">
        <v>153</v>
      </c>
      <c r="D957">
        <v>1</v>
      </c>
      <c r="E957">
        <v>0</v>
      </c>
      <c r="F957">
        <v>781.15</v>
      </c>
      <c r="G957">
        <v>45116</v>
      </c>
      <c r="H957" t="s">
        <v>108</v>
      </c>
      <c r="I957" t="s">
        <v>268</v>
      </c>
      <c r="J957" t="s">
        <v>109</v>
      </c>
      <c r="K957">
        <v>146.28277153558054</v>
      </c>
      <c r="L957" t="s">
        <v>2582</v>
      </c>
      <c r="M957" t="s">
        <v>108</v>
      </c>
      <c r="N957" t="s">
        <v>22</v>
      </c>
      <c r="O957" t="s">
        <v>1102</v>
      </c>
      <c r="P957" t="str">
        <f>_xlfn.IFNA(VLOOKUP(C957,Statusy!A:B,2,0),"Do wyrzucenia")</f>
        <v>Alza</v>
      </c>
      <c r="Q957" t="str">
        <f t="shared" si="60"/>
        <v>Alza</v>
      </c>
      <c r="R957" t="str">
        <f t="shared" si="61"/>
        <v>Vida</v>
      </c>
    </row>
    <row r="958" spans="1:18" x14ac:dyDescent="0.25">
      <c r="A958">
        <v>560778525</v>
      </c>
      <c r="B958" t="s">
        <v>107</v>
      </c>
      <c r="C958" t="s">
        <v>153</v>
      </c>
      <c r="D958">
        <v>1</v>
      </c>
      <c r="E958">
        <v>0</v>
      </c>
      <c r="F958">
        <v>696.15</v>
      </c>
      <c r="G958">
        <v>45116</v>
      </c>
      <c r="H958" t="s">
        <v>108</v>
      </c>
      <c r="I958" t="s">
        <v>259</v>
      </c>
      <c r="J958" t="s">
        <v>109</v>
      </c>
      <c r="K958">
        <v>130.36516853932585</v>
      </c>
      <c r="L958" t="s">
        <v>2583</v>
      </c>
      <c r="M958" t="s">
        <v>108</v>
      </c>
      <c r="N958" t="s">
        <v>22</v>
      </c>
      <c r="O958" t="s">
        <v>1102</v>
      </c>
      <c r="P958" t="str">
        <f>_xlfn.IFNA(VLOOKUP(C958,Statusy!A:B,2,0),"Do wyrzucenia")</f>
        <v>Alza</v>
      </c>
      <c r="Q958" t="str">
        <f t="shared" si="60"/>
        <v>Alza</v>
      </c>
      <c r="R958" t="str">
        <f t="shared" si="61"/>
        <v>Vida</v>
      </c>
    </row>
    <row r="959" spans="1:18" x14ac:dyDescent="0.25">
      <c r="A959">
        <v>560778521</v>
      </c>
      <c r="B959" t="s">
        <v>107</v>
      </c>
      <c r="C959" t="s">
        <v>120</v>
      </c>
      <c r="D959">
        <v>1</v>
      </c>
      <c r="E959">
        <v>210</v>
      </c>
      <c r="F959">
        <v>2189</v>
      </c>
      <c r="G959">
        <v>45116</v>
      </c>
      <c r="H959" t="s">
        <v>108</v>
      </c>
      <c r="I959" t="s">
        <v>2584</v>
      </c>
      <c r="J959" t="s">
        <v>109</v>
      </c>
      <c r="K959">
        <v>409.92509363295881</v>
      </c>
      <c r="L959" t="s">
        <v>2585</v>
      </c>
      <c r="M959" t="s">
        <v>108</v>
      </c>
      <c r="N959" t="s">
        <v>22</v>
      </c>
      <c r="O959" t="s">
        <v>224</v>
      </c>
      <c r="P959" t="str">
        <f>_xlfn.IFNA(VLOOKUP(C959,Statusy!A:B,2,0),"Do wyrzucenia")</f>
        <v>Shumee</v>
      </c>
      <c r="Q959" t="str">
        <f t="shared" si="60"/>
        <v>Mall</v>
      </c>
      <c r="R959" t="str">
        <f t="shared" si="61"/>
        <v>Vida</v>
      </c>
    </row>
    <row r="960" spans="1:18" x14ac:dyDescent="0.25">
      <c r="A960">
        <v>560778461</v>
      </c>
      <c r="B960" t="s">
        <v>107</v>
      </c>
      <c r="C960" t="s">
        <v>153</v>
      </c>
      <c r="D960">
        <v>1</v>
      </c>
      <c r="E960">
        <v>0</v>
      </c>
      <c r="F960">
        <v>3067.65</v>
      </c>
      <c r="G960">
        <v>45116</v>
      </c>
      <c r="H960" t="s">
        <v>108</v>
      </c>
      <c r="I960" t="s">
        <v>2353</v>
      </c>
      <c r="J960" t="s">
        <v>109</v>
      </c>
      <c r="K960">
        <v>574.46629213483152</v>
      </c>
      <c r="L960" t="s">
        <v>2586</v>
      </c>
      <c r="M960" t="s">
        <v>108</v>
      </c>
      <c r="N960" t="s">
        <v>22</v>
      </c>
      <c r="O960" t="s">
        <v>1102</v>
      </c>
      <c r="P960" t="str">
        <f>_xlfn.IFNA(VLOOKUP(C960,Statusy!A:B,2,0),"Do wyrzucenia")</f>
        <v>Alza</v>
      </c>
      <c r="Q960" t="str">
        <f t="shared" si="60"/>
        <v>Alza</v>
      </c>
      <c r="R960" t="str">
        <f t="shared" si="61"/>
        <v>Vida</v>
      </c>
    </row>
    <row r="961" spans="1:18" x14ac:dyDescent="0.25">
      <c r="A961">
        <v>560778457</v>
      </c>
      <c r="B961" t="s">
        <v>107</v>
      </c>
      <c r="C961" t="s">
        <v>153</v>
      </c>
      <c r="D961">
        <v>1</v>
      </c>
      <c r="E961">
        <v>0</v>
      </c>
      <c r="F961">
        <v>1061.6500000000001</v>
      </c>
      <c r="G961">
        <v>45116</v>
      </c>
      <c r="H961" t="s">
        <v>108</v>
      </c>
      <c r="I961" t="s">
        <v>2587</v>
      </c>
      <c r="J961" t="s">
        <v>109</v>
      </c>
      <c r="K961">
        <v>198.81086142322101</v>
      </c>
      <c r="L961" t="s">
        <v>2588</v>
      </c>
      <c r="M961" t="s">
        <v>108</v>
      </c>
      <c r="N961" t="s">
        <v>22</v>
      </c>
      <c r="O961" t="s">
        <v>1102</v>
      </c>
      <c r="P961" t="str">
        <f>_xlfn.IFNA(VLOOKUP(C961,Statusy!A:B,2,0),"Do wyrzucenia")</f>
        <v>Alza</v>
      </c>
      <c r="Q961" t="str">
        <f t="shared" si="60"/>
        <v>Alza</v>
      </c>
      <c r="R961" t="str">
        <f t="shared" si="61"/>
        <v>Vida</v>
      </c>
    </row>
    <row r="962" spans="1:18" x14ac:dyDescent="0.25">
      <c r="A962">
        <v>560764768</v>
      </c>
      <c r="B962" t="s">
        <v>107</v>
      </c>
      <c r="C962" t="s">
        <v>153</v>
      </c>
      <c r="D962">
        <v>1</v>
      </c>
      <c r="E962">
        <v>0</v>
      </c>
      <c r="F962">
        <v>635.79</v>
      </c>
      <c r="G962">
        <v>45116</v>
      </c>
      <c r="H962" t="s">
        <v>108</v>
      </c>
      <c r="I962" t="s">
        <v>572</v>
      </c>
      <c r="J962" t="s">
        <v>109</v>
      </c>
      <c r="K962">
        <v>119.06179775280899</v>
      </c>
      <c r="L962" t="s">
        <v>2589</v>
      </c>
      <c r="M962" t="s">
        <v>108</v>
      </c>
      <c r="N962" t="s">
        <v>22</v>
      </c>
      <c r="O962" t="s">
        <v>1102</v>
      </c>
      <c r="P962" t="str">
        <f>_xlfn.IFNA(VLOOKUP(C962,Statusy!A:B,2,0),"Do wyrzucenia")</f>
        <v>Alza</v>
      </c>
      <c r="Q962" t="str">
        <f t="shared" si="60"/>
        <v>Alza</v>
      </c>
      <c r="R962" t="str">
        <f t="shared" si="61"/>
        <v>ikonka</v>
      </c>
    </row>
    <row r="963" spans="1:18" x14ac:dyDescent="0.25">
      <c r="A963">
        <v>560764737</v>
      </c>
      <c r="B963" t="s">
        <v>107</v>
      </c>
      <c r="C963" t="s">
        <v>153</v>
      </c>
      <c r="D963">
        <v>1</v>
      </c>
      <c r="E963">
        <v>0</v>
      </c>
      <c r="F963">
        <v>4308.6499999999996</v>
      </c>
      <c r="G963">
        <v>45116</v>
      </c>
      <c r="H963" t="s">
        <v>108</v>
      </c>
      <c r="I963" t="s">
        <v>2590</v>
      </c>
      <c r="J963" t="s">
        <v>109</v>
      </c>
      <c r="K963">
        <v>806.86329588014985</v>
      </c>
      <c r="L963" t="s">
        <v>2591</v>
      </c>
      <c r="M963" t="s">
        <v>108</v>
      </c>
      <c r="N963" t="s">
        <v>22</v>
      </c>
      <c r="O963" t="s">
        <v>1102</v>
      </c>
      <c r="P963" t="str">
        <f>_xlfn.IFNA(VLOOKUP(C963,Statusy!A:B,2,0),"Do wyrzucenia")</f>
        <v>Alza</v>
      </c>
      <c r="Q963" t="str">
        <f t="shared" si="60"/>
        <v>Alza</v>
      </c>
      <c r="R963" t="str">
        <f t="shared" si="61"/>
        <v>Vida</v>
      </c>
    </row>
    <row r="964" spans="1:18" x14ac:dyDescent="0.25">
      <c r="A964">
        <v>560755047</v>
      </c>
      <c r="B964" t="s">
        <v>107</v>
      </c>
      <c r="C964" t="s">
        <v>118</v>
      </c>
      <c r="D964">
        <v>1</v>
      </c>
      <c r="E964">
        <v>7</v>
      </c>
      <c r="F964">
        <v>34</v>
      </c>
      <c r="G964">
        <v>45116</v>
      </c>
      <c r="H964" t="s">
        <v>108</v>
      </c>
      <c r="I964" t="s">
        <v>605</v>
      </c>
      <c r="J964" t="s">
        <v>110</v>
      </c>
      <c r="K964">
        <v>151.97999999999999</v>
      </c>
      <c r="L964" t="s">
        <v>2592</v>
      </c>
      <c r="M964" t="s">
        <v>108</v>
      </c>
      <c r="N964" t="s">
        <v>48</v>
      </c>
      <c r="O964" t="s">
        <v>225</v>
      </c>
      <c r="P964" t="str">
        <f>_xlfn.IFNA(VLOOKUP(C964,Statusy!A:B,2,0),"Do wyrzucenia")</f>
        <v>Greatstore</v>
      </c>
      <c r="Q964" t="str">
        <f t="shared" si="60"/>
        <v>Mall</v>
      </c>
      <c r="R964" t="str">
        <f t="shared" si="61"/>
        <v>Vida</v>
      </c>
    </row>
    <row r="965" spans="1:18" x14ac:dyDescent="0.25">
      <c r="A965">
        <v>560753779</v>
      </c>
      <c r="B965" t="s">
        <v>107</v>
      </c>
      <c r="C965" t="s">
        <v>153</v>
      </c>
      <c r="D965">
        <v>1</v>
      </c>
      <c r="E965">
        <v>0</v>
      </c>
      <c r="F965">
        <v>577.15</v>
      </c>
      <c r="G965">
        <v>45116</v>
      </c>
      <c r="H965" t="s">
        <v>108</v>
      </c>
      <c r="I965" t="s">
        <v>1759</v>
      </c>
      <c r="J965" t="s">
        <v>109</v>
      </c>
      <c r="K965">
        <v>108.0805243445693</v>
      </c>
      <c r="L965" t="s">
        <v>2593</v>
      </c>
      <c r="M965" t="s">
        <v>108</v>
      </c>
      <c r="N965" t="s">
        <v>22</v>
      </c>
      <c r="O965" t="s">
        <v>1102</v>
      </c>
      <c r="P965" t="str">
        <f>_xlfn.IFNA(VLOOKUP(C965,Statusy!A:B,2,0),"Do wyrzucenia")</f>
        <v>Alza</v>
      </c>
      <c r="Q965" t="str">
        <f t="shared" si="60"/>
        <v>Alza</v>
      </c>
      <c r="R965" t="str">
        <f t="shared" si="61"/>
        <v>Vida</v>
      </c>
    </row>
    <row r="966" spans="1:18" x14ac:dyDescent="0.25">
      <c r="A966">
        <v>560751440</v>
      </c>
      <c r="B966" t="s">
        <v>107</v>
      </c>
      <c r="C966" t="s">
        <v>153</v>
      </c>
      <c r="D966">
        <v>1</v>
      </c>
      <c r="E966">
        <v>0</v>
      </c>
      <c r="F966">
        <v>704.66</v>
      </c>
      <c r="G966">
        <v>45116</v>
      </c>
      <c r="H966" t="s">
        <v>108</v>
      </c>
      <c r="I966" t="s">
        <v>361</v>
      </c>
      <c r="J966" t="s">
        <v>109</v>
      </c>
      <c r="K966">
        <v>131.95880149812734</v>
      </c>
      <c r="L966" t="s">
        <v>2594</v>
      </c>
      <c r="M966" t="s">
        <v>108</v>
      </c>
      <c r="N966" t="s">
        <v>22</v>
      </c>
      <c r="O966" t="s">
        <v>1102</v>
      </c>
      <c r="P966" t="str">
        <f>_xlfn.IFNA(VLOOKUP(C966,Statusy!A:B,2,0),"Do wyrzucenia")</f>
        <v>Alza</v>
      </c>
      <c r="Q966" t="str">
        <f t="shared" si="60"/>
        <v>Alza</v>
      </c>
      <c r="R966" t="str">
        <f t="shared" si="61"/>
        <v>Vida</v>
      </c>
    </row>
    <row r="967" spans="1:18" x14ac:dyDescent="0.25">
      <c r="A967">
        <v>560751323</v>
      </c>
      <c r="B967" t="s">
        <v>107</v>
      </c>
      <c r="C967" t="s">
        <v>153</v>
      </c>
      <c r="D967">
        <v>1</v>
      </c>
      <c r="E967">
        <v>0</v>
      </c>
      <c r="F967">
        <v>441.15</v>
      </c>
      <c r="G967">
        <v>45116</v>
      </c>
      <c r="H967" t="s">
        <v>108</v>
      </c>
      <c r="I967" t="s">
        <v>2595</v>
      </c>
      <c r="J967" t="s">
        <v>109</v>
      </c>
      <c r="K967">
        <v>82.612359550561806</v>
      </c>
      <c r="L967" t="s">
        <v>2596</v>
      </c>
      <c r="M967" t="s">
        <v>108</v>
      </c>
      <c r="N967" t="s">
        <v>22</v>
      </c>
      <c r="O967" t="s">
        <v>1102</v>
      </c>
      <c r="P967" t="str">
        <f>_xlfn.IFNA(VLOOKUP(C967,Statusy!A:B,2,0),"Do wyrzucenia")</f>
        <v>Alza</v>
      </c>
      <c r="Q967" t="str">
        <f t="shared" si="60"/>
        <v>Alza</v>
      </c>
      <c r="R967" t="str">
        <f t="shared" si="61"/>
        <v>Vida</v>
      </c>
    </row>
    <row r="968" spans="1:18" x14ac:dyDescent="0.25">
      <c r="A968">
        <v>560751322</v>
      </c>
      <c r="B968" t="s">
        <v>107</v>
      </c>
      <c r="C968" t="s">
        <v>153</v>
      </c>
      <c r="D968">
        <v>1</v>
      </c>
      <c r="E968">
        <v>0</v>
      </c>
      <c r="F968">
        <v>704.66</v>
      </c>
      <c r="G968">
        <v>45116</v>
      </c>
      <c r="H968" t="s">
        <v>108</v>
      </c>
      <c r="I968" t="s">
        <v>269</v>
      </c>
      <c r="J968" t="s">
        <v>109</v>
      </c>
      <c r="K968">
        <v>131.95880149812734</v>
      </c>
      <c r="L968" t="s">
        <v>2597</v>
      </c>
      <c r="M968" t="s">
        <v>108</v>
      </c>
      <c r="N968" t="s">
        <v>22</v>
      </c>
      <c r="O968" t="s">
        <v>1102</v>
      </c>
      <c r="P968" t="str">
        <f>_xlfn.IFNA(VLOOKUP(C968,Statusy!A:B,2,0),"Do wyrzucenia")</f>
        <v>Alza</v>
      </c>
      <c r="Q968" t="str">
        <f t="shared" si="60"/>
        <v>Alza</v>
      </c>
      <c r="R968" t="str">
        <f t="shared" si="61"/>
        <v>Vida</v>
      </c>
    </row>
    <row r="969" spans="1:18" x14ac:dyDescent="0.25">
      <c r="A969">
        <v>560751264</v>
      </c>
      <c r="B969" t="s">
        <v>107</v>
      </c>
      <c r="C969" t="s">
        <v>153</v>
      </c>
      <c r="D969">
        <v>1</v>
      </c>
      <c r="E969">
        <v>0</v>
      </c>
      <c r="F969">
        <v>1427.15</v>
      </c>
      <c r="G969">
        <v>45116</v>
      </c>
      <c r="H969" t="s">
        <v>108</v>
      </c>
      <c r="I969" t="s">
        <v>616</v>
      </c>
      <c r="J969" t="s">
        <v>109</v>
      </c>
      <c r="K969">
        <v>267.25655430711612</v>
      </c>
      <c r="L969" t="s">
        <v>2598</v>
      </c>
      <c r="M969" t="s">
        <v>108</v>
      </c>
      <c r="N969" t="s">
        <v>22</v>
      </c>
      <c r="O969" t="s">
        <v>1102</v>
      </c>
      <c r="P969" t="str">
        <f>_xlfn.IFNA(VLOOKUP(C969,Statusy!A:B,2,0),"Do wyrzucenia")</f>
        <v>Alza</v>
      </c>
      <c r="Q969" t="str">
        <f t="shared" si="60"/>
        <v>Alza</v>
      </c>
      <c r="R969" t="str">
        <f t="shared" si="61"/>
        <v>Vida</v>
      </c>
    </row>
    <row r="970" spans="1:18" x14ac:dyDescent="0.25">
      <c r="A970">
        <v>560742264</v>
      </c>
      <c r="B970" t="s">
        <v>107</v>
      </c>
      <c r="C970" t="s">
        <v>118</v>
      </c>
      <c r="D970">
        <v>1</v>
      </c>
      <c r="E970">
        <v>749</v>
      </c>
      <c r="F970">
        <v>3661</v>
      </c>
      <c r="G970">
        <v>45116</v>
      </c>
      <c r="H970" t="s">
        <v>108</v>
      </c>
      <c r="I970" t="s">
        <v>2599</v>
      </c>
      <c r="J970" t="s">
        <v>109</v>
      </c>
      <c r="K970">
        <v>685.58052434456931</v>
      </c>
      <c r="L970" t="s">
        <v>2600</v>
      </c>
      <c r="M970" t="s">
        <v>108</v>
      </c>
      <c r="N970" t="s">
        <v>22</v>
      </c>
      <c r="O970" t="s">
        <v>225</v>
      </c>
      <c r="P970" t="str">
        <f>_xlfn.IFNA(VLOOKUP(C970,Statusy!A:B,2,0),"Do wyrzucenia")</f>
        <v>Greatstore</v>
      </c>
      <c r="Q970" t="str">
        <f t="shared" si="60"/>
        <v>Mall</v>
      </c>
      <c r="R970" t="str">
        <f t="shared" si="61"/>
        <v>Vida</v>
      </c>
    </row>
    <row r="971" spans="1:18" x14ac:dyDescent="0.25">
      <c r="A971">
        <v>560742251</v>
      </c>
      <c r="B971" t="s">
        <v>107</v>
      </c>
      <c r="C971" t="s">
        <v>118</v>
      </c>
      <c r="D971">
        <v>1</v>
      </c>
      <c r="E971">
        <v>4.7</v>
      </c>
      <c r="F971">
        <v>21.7</v>
      </c>
      <c r="G971">
        <v>45116</v>
      </c>
      <c r="H971" t="s">
        <v>108</v>
      </c>
      <c r="I971" t="s">
        <v>657</v>
      </c>
      <c r="J971" t="s">
        <v>110</v>
      </c>
      <c r="K971">
        <v>96.998999999999995</v>
      </c>
      <c r="L971" t="s">
        <v>1211</v>
      </c>
      <c r="M971" t="s">
        <v>108</v>
      </c>
      <c r="N971" t="s">
        <v>106</v>
      </c>
      <c r="O971" t="s">
        <v>225</v>
      </c>
      <c r="P971" t="str">
        <f>_xlfn.IFNA(VLOOKUP(C971,Statusy!A:B,2,0),"Do wyrzucenia")</f>
        <v>Greatstore</v>
      </c>
      <c r="Q971" t="str">
        <f t="shared" si="60"/>
        <v>Mall</v>
      </c>
      <c r="R971" t="str">
        <f t="shared" si="61"/>
        <v>ikonka</v>
      </c>
    </row>
    <row r="972" spans="1:18" x14ac:dyDescent="0.25">
      <c r="A972">
        <v>560739008</v>
      </c>
      <c r="B972" t="s">
        <v>107</v>
      </c>
      <c r="C972" t="s">
        <v>153</v>
      </c>
      <c r="D972">
        <v>1</v>
      </c>
      <c r="E972">
        <v>0</v>
      </c>
      <c r="F972">
        <v>747.15</v>
      </c>
      <c r="G972">
        <v>45116</v>
      </c>
      <c r="H972" t="s">
        <v>108</v>
      </c>
      <c r="I972" t="s">
        <v>862</v>
      </c>
      <c r="J972" t="s">
        <v>109</v>
      </c>
      <c r="K972">
        <v>139.91573033707866</v>
      </c>
      <c r="L972" t="s">
        <v>2601</v>
      </c>
      <c r="M972" t="s">
        <v>108</v>
      </c>
      <c r="N972" t="s">
        <v>22</v>
      </c>
      <c r="O972" t="s">
        <v>1102</v>
      </c>
      <c r="P972" t="str">
        <f>_xlfn.IFNA(VLOOKUP(C972,Statusy!A:B,2,0),"Do wyrzucenia")</f>
        <v>Alza</v>
      </c>
      <c r="Q972" t="str">
        <f t="shared" si="60"/>
        <v>Alza</v>
      </c>
      <c r="R972" t="str">
        <f t="shared" si="61"/>
        <v>Vida</v>
      </c>
    </row>
    <row r="973" spans="1:18" x14ac:dyDescent="0.25">
      <c r="A973">
        <v>560738934</v>
      </c>
      <c r="B973" t="s">
        <v>107</v>
      </c>
      <c r="C973" t="s">
        <v>153</v>
      </c>
      <c r="D973">
        <v>1</v>
      </c>
      <c r="E973">
        <v>0</v>
      </c>
      <c r="F973">
        <v>5089.8</v>
      </c>
      <c r="G973">
        <v>45116</v>
      </c>
      <c r="H973" t="s">
        <v>108</v>
      </c>
      <c r="I973" t="s">
        <v>2602</v>
      </c>
      <c r="J973" t="s">
        <v>109</v>
      </c>
      <c r="K973">
        <v>953.14606741573039</v>
      </c>
      <c r="L973" t="s">
        <v>2603</v>
      </c>
      <c r="M973" t="s">
        <v>108</v>
      </c>
      <c r="N973" t="s">
        <v>22</v>
      </c>
      <c r="O973" t="s">
        <v>1102</v>
      </c>
      <c r="P973" t="str">
        <f>_xlfn.IFNA(VLOOKUP(C973,Statusy!A:B,2,0),"Do wyrzucenia")</f>
        <v>Alza</v>
      </c>
      <c r="Q973" t="str">
        <f t="shared" si="60"/>
        <v>Alza</v>
      </c>
      <c r="R973" t="str">
        <f t="shared" si="61"/>
        <v>Vida</v>
      </c>
    </row>
    <row r="974" spans="1:18" x14ac:dyDescent="0.25">
      <c r="A974">
        <v>560738875</v>
      </c>
      <c r="B974" t="s">
        <v>107</v>
      </c>
      <c r="C974" t="s">
        <v>195</v>
      </c>
      <c r="D974">
        <v>0</v>
      </c>
      <c r="E974">
        <v>23</v>
      </c>
      <c r="F974">
        <v>123</v>
      </c>
      <c r="G974">
        <v>45116</v>
      </c>
      <c r="H974" t="s">
        <v>108</v>
      </c>
      <c r="I974" t="s">
        <v>1130</v>
      </c>
      <c r="J974" t="s">
        <v>110</v>
      </c>
      <c r="K974">
        <v>549.80999999999995</v>
      </c>
      <c r="L974" t="s">
        <v>1131</v>
      </c>
      <c r="M974" t="s">
        <v>108</v>
      </c>
      <c r="N974" t="s">
        <v>49</v>
      </c>
      <c r="O974" t="s">
        <v>224</v>
      </c>
      <c r="P974" t="str">
        <f>_xlfn.IFNA(VLOOKUP(C974,Statusy!A:B,2,0),"Do wyrzucenia")</f>
        <v>Shumee</v>
      </c>
      <c r="Q974" t="str">
        <f t="shared" si="60"/>
        <v>Mall</v>
      </c>
      <c r="R974" t="str">
        <f t="shared" si="61"/>
        <v>Vida</v>
      </c>
    </row>
    <row r="975" spans="1:18" x14ac:dyDescent="0.25">
      <c r="A975">
        <v>560730838</v>
      </c>
      <c r="B975" t="s">
        <v>107</v>
      </c>
      <c r="C975" t="s">
        <v>118</v>
      </c>
      <c r="D975">
        <v>1</v>
      </c>
      <c r="E975">
        <v>360</v>
      </c>
      <c r="F975">
        <v>1173</v>
      </c>
      <c r="G975">
        <v>45116</v>
      </c>
      <c r="H975" t="s">
        <v>108</v>
      </c>
      <c r="I975" t="s">
        <v>291</v>
      </c>
      <c r="J975" t="s">
        <v>109</v>
      </c>
      <c r="K975">
        <v>219.66292134831463</v>
      </c>
      <c r="L975" t="s">
        <v>545</v>
      </c>
      <c r="M975" t="s">
        <v>108</v>
      </c>
      <c r="N975" t="s">
        <v>22</v>
      </c>
      <c r="O975" t="s">
        <v>225</v>
      </c>
      <c r="P975" t="str">
        <f>_xlfn.IFNA(VLOOKUP(C975,Statusy!A:B,2,0),"Do wyrzucenia")</f>
        <v>Greatstore</v>
      </c>
      <c r="Q975" t="str">
        <f t="shared" si="60"/>
        <v>Mall</v>
      </c>
      <c r="R975" t="str">
        <f t="shared" si="61"/>
        <v>Vida</v>
      </c>
    </row>
    <row r="976" spans="1:18" x14ac:dyDescent="0.25">
      <c r="A976">
        <v>560730835</v>
      </c>
      <c r="B976" t="s">
        <v>107</v>
      </c>
      <c r="C976" t="s">
        <v>118</v>
      </c>
      <c r="D976">
        <v>1</v>
      </c>
      <c r="E976">
        <v>229</v>
      </c>
      <c r="F976">
        <v>1902</v>
      </c>
      <c r="G976">
        <v>45116</v>
      </c>
      <c r="H976" t="s">
        <v>108</v>
      </c>
      <c r="I976" t="s">
        <v>691</v>
      </c>
      <c r="J976" t="s">
        <v>109</v>
      </c>
      <c r="K976">
        <v>356.17977528089892</v>
      </c>
      <c r="L976" t="s">
        <v>2604</v>
      </c>
      <c r="M976" t="s">
        <v>108</v>
      </c>
      <c r="N976" t="s">
        <v>22</v>
      </c>
      <c r="O976" t="s">
        <v>225</v>
      </c>
      <c r="P976" t="str">
        <f>_xlfn.IFNA(VLOOKUP(C976,Statusy!A:B,2,0),"Do wyrzucenia")</f>
        <v>Greatstore</v>
      </c>
      <c r="Q976" t="str">
        <f t="shared" si="60"/>
        <v>Mall</v>
      </c>
      <c r="R976" t="str">
        <f t="shared" si="61"/>
        <v>Vida</v>
      </c>
    </row>
    <row r="977" spans="1:18" x14ac:dyDescent="0.25">
      <c r="A977">
        <v>560727663</v>
      </c>
      <c r="B977" t="s">
        <v>107</v>
      </c>
      <c r="C977" t="s">
        <v>190</v>
      </c>
      <c r="D977">
        <v>0</v>
      </c>
      <c r="E977">
        <v>0</v>
      </c>
      <c r="F977">
        <v>2940.15</v>
      </c>
      <c r="G977">
        <v>45116</v>
      </c>
      <c r="H977" t="s">
        <v>108</v>
      </c>
      <c r="I977" t="s">
        <v>293</v>
      </c>
      <c r="J977" t="s">
        <v>109</v>
      </c>
      <c r="K977">
        <v>550.58988764044955</v>
      </c>
      <c r="L977" t="s">
        <v>2605</v>
      </c>
      <c r="M977" t="s">
        <v>108</v>
      </c>
      <c r="N977" t="s">
        <v>252</v>
      </c>
      <c r="O977" t="s">
        <v>1102</v>
      </c>
      <c r="P977" t="str">
        <f>_xlfn.IFNA(VLOOKUP(C977,Statusy!A:B,2,0),"Do wyrzucenia")</f>
        <v>Alza</v>
      </c>
      <c r="Q977" t="str">
        <f t="shared" si="60"/>
        <v>Alza</v>
      </c>
      <c r="R977" t="str">
        <f t="shared" si="61"/>
        <v>Vida</v>
      </c>
    </row>
    <row r="978" spans="1:18" x14ac:dyDescent="0.25">
      <c r="A978">
        <v>560727462</v>
      </c>
      <c r="B978" t="s">
        <v>107</v>
      </c>
      <c r="C978" t="s">
        <v>153</v>
      </c>
      <c r="D978">
        <v>1</v>
      </c>
      <c r="E978">
        <v>0</v>
      </c>
      <c r="F978">
        <v>670.65</v>
      </c>
      <c r="G978">
        <v>45116</v>
      </c>
      <c r="H978" t="s">
        <v>108</v>
      </c>
      <c r="I978" t="s">
        <v>370</v>
      </c>
      <c r="J978" t="s">
        <v>109</v>
      </c>
      <c r="K978">
        <v>125.58988764044945</v>
      </c>
      <c r="L978" t="s">
        <v>2606</v>
      </c>
      <c r="M978" t="s">
        <v>108</v>
      </c>
      <c r="N978" t="s">
        <v>48</v>
      </c>
      <c r="O978" t="s">
        <v>1102</v>
      </c>
      <c r="P978" t="str">
        <f>_xlfn.IFNA(VLOOKUP(C978,Statusy!A:B,2,0),"Do wyrzucenia")</f>
        <v>Alza</v>
      </c>
      <c r="Q978" t="str">
        <f t="shared" si="60"/>
        <v>Alza</v>
      </c>
      <c r="R978" t="str">
        <f t="shared" si="61"/>
        <v>Vida</v>
      </c>
    </row>
    <row r="979" spans="1:18" x14ac:dyDescent="0.25">
      <c r="A979">
        <v>560719608</v>
      </c>
      <c r="B979" t="s">
        <v>107</v>
      </c>
      <c r="C979" t="s">
        <v>118</v>
      </c>
      <c r="D979">
        <v>1</v>
      </c>
      <c r="E979">
        <v>10</v>
      </c>
      <c r="F979">
        <v>45</v>
      </c>
      <c r="G979">
        <v>45116</v>
      </c>
      <c r="H979" t="s">
        <v>108</v>
      </c>
      <c r="I979" t="s">
        <v>2607</v>
      </c>
      <c r="J979" t="s">
        <v>110</v>
      </c>
      <c r="K979">
        <v>201.14999999999998</v>
      </c>
      <c r="L979" t="s">
        <v>2608</v>
      </c>
      <c r="M979" t="s">
        <v>108</v>
      </c>
      <c r="N979" t="s">
        <v>49</v>
      </c>
      <c r="O979" t="s">
        <v>225</v>
      </c>
      <c r="P979" t="str">
        <f>_xlfn.IFNA(VLOOKUP(C979,Statusy!A:B,2,0),"Do wyrzucenia")</f>
        <v>Greatstore</v>
      </c>
      <c r="Q979" t="str">
        <f t="shared" ref="Q979:Q1006" si="62">IF(P979="alza","Alza",IF(P979="Extra","Extrastore","Mall"))</f>
        <v>Mall</v>
      </c>
      <c r="R979" t="str">
        <f t="shared" ref="R979:R1006" si="63">IF(AND(LEN(I979)&lt;=7,ISERROR(FIND("_",I979))),"Vida",IFERROR(LEFT(I979,FIND("_",I979)-1),"Kinghoff"))</f>
        <v>Vida</v>
      </c>
    </row>
    <row r="980" spans="1:18" x14ac:dyDescent="0.25">
      <c r="A980">
        <v>560719605</v>
      </c>
      <c r="B980" t="s">
        <v>107</v>
      </c>
      <c r="C980" t="s">
        <v>118</v>
      </c>
      <c r="D980">
        <v>1</v>
      </c>
      <c r="E980">
        <v>19820</v>
      </c>
      <c r="F980">
        <v>88807</v>
      </c>
      <c r="G980">
        <v>45116</v>
      </c>
      <c r="H980" t="s">
        <v>108</v>
      </c>
      <c r="I980" t="s">
        <v>2609</v>
      </c>
      <c r="J980" t="s">
        <v>116</v>
      </c>
      <c r="K980">
        <v>1065.684</v>
      </c>
      <c r="L980" t="s">
        <v>2610</v>
      </c>
      <c r="M980" t="s">
        <v>108</v>
      </c>
      <c r="N980" t="s">
        <v>50</v>
      </c>
      <c r="O980" t="s">
        <v>225</v>
      </c>
      <c r="P980" t="str">
        <f>_xlfn.IFNA(VLOOKUP(C980,Statusy!A:B,2,0),"Do wyrzucenia")</f>
        <v>Greatstore</v>
      </c>
      <c r="Q980" t="str">
        <f t="shared" si="62"/>
        <v>Mall</v>
      </c>
      <c r="R980" t="str">
        <f t="shared" si="63"/>
        <v>Vida</v>
      </c>
    </row>
    <row r="981" spans="1:18" x14ac:dyDescent="0.25">
      <c r="A981">
        <v>560716875</v>
      </c>
      <c r="B981" t="s">
        <v>107</v>
      </c>
      <c r="C981" t="s">
        <v>120</v>
      </c>
      <c r="D981">
        <v>1</v>
      </c>
      <c r="E981">
        <v>23</v>
      </c>
      <c r="F981">
        <v>124</v>
      </c>
      <c r="G981">
        <v>45116</v>
      </c>
      <c r="H981" t="s">
        <v>108</v>
      </c>
      <c r="I981" t="s">
        <v>2611</v>
      </c>
      <c r="J981" t="s">
        <v>110</v>
      </c>
      <c r="K981">
        <v>554.28</v>
      </c>
      <c r="L981" t="s">
        <v>2612</v>
      </c>
      <c r="M981" t="s">
        <v>108</v>
      </c>
      <c r="N981" t="s">
        <v>48</v>
      </c>
      <c r="O981" t="s">
        <v>224</v>
      </c>
      <c r="P981" t="str">
        <f>_xlfn.IFNA(VLOOKUP(C981,Statusy!A:B,2,0),"Do wyrzucenia")</f>
        <v>Shumee</v>
      </c>
      <c r="Q981" t="str">
        <f t="shared" si="62"/>
        <v>Mall</v>
      </c>
      <c r="R981" t="str">
        <f t="shared" si="63"/>
        <v>Vida</v>
      </c>
    </row>
    <row r="982" spans="1:18" x14ac:dyDescent="0.25">
      <c r="A982">
        <v>560716845</v>
      </c>
      <c r="B982" t="s">
        <v>107</v>
      </c>
      <c r="C982" t="s">
        <v>153</v>
      </c>
      <c r="D982">
        <v>1</v>
      </c>
      <c r="E982">
        <v>0</v>
      </c>
      <c r="F982">
        <v>369.75</v>
      </c>
      <c r="G982">
        <v>45116</v>
      </c>
      <c r="H982" t="s">
        <v>108</v>
      </c>
      <c r="I982" t="s">
        <v>137</v>
      </c>
      <c r="J982" t="s">
        <v>109</v>
      </c>
      <c r="K982">
        <v>69.241573033707866</v>
      </c>
      <c r="L982" t="s">
        <v>2613</v>
      </c>
      <c r="M982" t="s">
        <v>108</v>
      </c>
      <c r="N982" t="s">
        <v>22</v>
      </c>
      <c r="O982" t="s">
        <v>1102</v>
      </c>
      <c r="P982" t="str">
        <f>_xlfn.IFNA(VLOOKUP(C982,Statusy!A:B,2,0),"Do wyrzucenia")</f>
        <v>Alza</v>
      </c>
      <c r="Q982" t="str">
        <f t="shared" si="62"/>
        <v>Alza</v>
      </c>
      <c r="R982" t="str">
        <f t="shared" si="63"/>
        <v>ikonka</v>
      </c>
    </row>
    <row r="983" spans="1:18" x14ac:dyDescent="0.25">
      <c r="A983">
        <v>560716842</v>
      </c>
      <c r="B983" t="s">
        <v>107</v>
      </c>
      <c r="C983" t="s">
        <v>153</v>
      </c>
      <c r="D983">
        <v>1</v>
      </c>
      <c r="E983">
        <v>0</v>
      </c>
      <c r="F983">
        <v>5906.65</v>
      </c>
      <c r="G983">
        <v>45116</v>
      </c>
      <c r="H983" t="s">
        <v>108</v>
      </c>
      <c r="I983" t="s">
        <v>2614</v>
      </c>
      <c r="J983" t="s">
        <v>109</v>
      </c>
      <c r="K983">
        <v>1106.1142322097378</v>
      </c>
      <c r="L983" t="s">
        <v>2615</v>
      </c>
      <c r="M983" t="s">
        <v>108</v>
      </c>
      <c r="N983" t="s">
        <v>22</v>
      </c>
      <c r="O983" t="s">
        <v>1102</v>
      </c>
      <c r="P983" t="str">
        <f>_xlfn.IFNA(VLOOKUP(C983,Statusy!A:B,2,0),"Do wyrzucenia")</f>
        <v>Alza</v>
      </c>
      <c r="Q983" t="str">
        <f t="shared" si="62"/>
        <v>Alza</v>
      </c>
      <c r="R983" t="str">
        <f t="shared" si="63"/>
        <v>Vida</v>
      </c>
    </row>
    <row r="984" spans="1:18" x14ac:dyDescent="0.25">
      <c r="A984">
        <v>560716839</v>
      </c>
      <c r="B984" t="s">
        <v>107</v>
      </c>
      <c r="C984" t="s">
        <v>153</v>
      </c>
      <c r="D984">
        <v>1</v>
      </c>
      <c r="E984">
        <v>0</v>
      </c>
      <c r="F984">
        <v>3407.65</v>
      </c>
      <c r="G984">
        <v>45116</v>
      </c>
      <c r="H984" t="s">
        <v>108</v>
      </c>
      <c r="I984" t="s">
        <v>792</v>
      </c>
      <c r="J984" t="s">
        <v>109</v>
      </c>
      <c r="K984">
        <v>638.13670411985026</v>
      </c>
      <c r="L984" t="s">
        <v>2616</v>
      </c>
      <c r="M984" t="s">
        <v>108</v>
      </c>
      <c r="N984" t="s">
        <v>22</v>
      </c>
      <c r="O984" t="s">
        <v>1102</v>
      </c>
      <c r="P984" t="str">
        <f>_xlfn.IFNA(VLOOKUP(C984,Statusy!A:B,2,0),"Do wyrzucenia")</f>
        <v>Alza</v>
      </c>
      <c r="Q984" t="str">
        <f t="shared" si="62"/>
        <v>Alza</v>
      </c>
      <c r="R984" t="str">
        <f t="shared" si="63"/>
        <v>Vida</v>
      </c>
    </row>
    <row r="985" spans="1:18" x14ac:dyDescent="0.25">
      <c r="A985">
        <v>560716836</v>
      </c>
      <c r="B985" t="s">
        <v>107</v>
      </c>
      <c r="C985" t="s">
        <v>153</v>
      </c>
      <c r="D985">
        <v>1</v>
      </c>
      <c r="E985">
        <v>0</v>
      </c>
      <c r="F985">
        <v>764.15</v>
      </c>
      <c r="G985">
        <v>45116</v>
      </c>
      <c r="H985" t="s">
        <v>108</v>
      </c>
      <c r="I985" t="s">
        <v>263</v>
      </c>
      <c r="J985" t="s">
        <v>109</v>
      </c>
      <c r="K985">
        <v>143.09925093632958</v>
      </c>
      <c r="L985" t="s">
        <v>2617</v>
      </c>
      <c r="M985" t="s">
        <v>108</v>
      </c>
      <c r="N985" t="s">
        <v>48</v>
      </c>
      <c r="O985" t="s">
        <v>1102</v>
      </c>
      <c r="P985" t="str">
        <f>_xlfn.IFNA(VLOOKUP(C985,Statusy!A:B,2,0),"Do wyrzucenia")</f>
        <v>Alza</v>
      </c>
      <c r="Q985" t="str">
        <f t="shared" si="62"/>
        <v>Alza</v>
      </c>
      <c r="R985" t="str">
        <f t="shared" si="63"/>
        <v>Vida</v>
      </c>
    </row>
    <row r="986" spans="1:18" x14ac:dyDescent="0.25">
      <c r="A986">
        <v>560716826</v>
      </c>
      <c r="B986" t="s">
        <v>107</v>
      </c>
      <c r="C986" t="s">
        <v>153</v>
      </c>
      <c r="D986">
        <v>1</v>
      </c>
      <c r="E986">
        <v>0</v>
      </c>
      <c r="F986">
        <v>1112.6600000000001</v>
      </c>
      <c r="G986">
        <v>45116</v>
      </c>
      <c r="H986" t="s">
        <v>108</v>
      </c>
      <c r="I986" t="s">
        <v>2618</v>
      </c>
      <c r="J986" t="s">
        <v>109</v>
      </c>
      <c r="K986">
        <v>208.36329588014985</v>
      </c>
      <c r="L986" t="s">
        <v>2619</v>
      </c>
      <c r="M986" t="s">
        <v>108</v>
      </c>
      <c r="N986" t="s">
        <v>22</v>
      </c>
      <c r="O986" t="s">
        <v>1102</v>
      </c>
      <c r="P986" t="str">
        <f>_xlfn.IFNA(VLOOKUP(C986,Statusy!A:B,2,0),"Do wyrzucenia")</f>
        <v>Alza</v>
      </c>
      <c r="Q986" t="str">
        <f t="shared" si="62"/>
        <v>Alza</v>
      </c>
      <c r="R986" t="str">
        <f t="shared" si="63"/>
        <v>beliani</v>
      </c>
    </row>
    <row r="987" spans="1:18" x14ac:dyDescent="0.25">
      <c r="A987">
        <v>560709488</v>
      </c>
      <c r="B987" t="s">
        <v>107</v>
      </c>
      <c r="C987" t="s">
        <v>118</v>
      </c>
      <c r="D987">
        <v>1</v>
      </c>
      <c r="E987">
        <v>489</v>
      </c>
      <c r="F987">
        <v>1302</v>
      </c>
      <c r="G987">
        <v>45116</v>
      </c>
      <c r="H987" t="s">
        <v>108</v>
      </c>
      <c r="I987" t="s">
        <v>291</v>
      </c>
      <c r="J987" t="s">
        <v>109</v>
      </c>
      <c r="K987">
        <v>243.82022471910113</v>
      </c>
      <c r="L987" t="s">
        <v>545</v>
      </c>
      <c r="M987" t="s">
        <v>108</v>
      </c>
      <c r="N987" t="s">
        <v>22</v>
      </c>
      <c r="O987" t="s">
        <v>225</v>
      </c>
      <c r="P987" t="str">
        <f>_xlfn.IFNA(VLOOKUP(C987,Statusy!A:B,2,0),"Do wyrzucenia")</f>
        <v>Greatstore</v>
      </c>
      <c r="Q987" t="str">
        <f t="shared" si="62"/>
        <v>Mall</v>
      </c>
      <c r="R987" t="str">
        <f t="shared" si="63"/>
        <v>Vida</v>
      </c>
    </row>
    <row r="988" spans="1:18" x14ac:dyDescent="0.25">
      <c r="A988">
        <v>560707342</v>
      </c>
      <c r="B988" t="s">
        <v>107</v>
      </c>
      <c r="C988" t="s">
        <v>120</v>
      </c>
      <c r="D988">
        <v>1</v>
      </c>
      <c r="E988">
        <v>29</v>
      </c>
      <c r="F988">
        <v>257</v>
      </c>
      <c r="G988">
        <v>45116</v>
      </c>
      <c r="H988" t="s">
        <v>108</v>
      </c>
      <c r="I988" t="s">
        <v>2620</v>
      </c>
      <c r="J988" t="s">
        <v>110</v>
      </c>
      <c r="K988">
        <v>1148.79</v>
      </c>
      <c r="L988" t="s">
        <v>2621</v>
      </c>
      <c r="M988" t="s">
        <v>108</v>
      </c>
      <c r="N988" t="s">
        <v>49</v>
      </c>
      <c r="O988" t="s">
        <v>224</v>
      </c>
      <c r="P988" t="str">
        <f>_xlfn.IFNA(VLOOKUP(C988,Statusy!A:B,2,0),"Do wyrzucenia")</f>
        <v>Shumee</v>
      </c>
      <c r="Q988" t="str">
        <f t="shared" si="62"/>
        <v>Mall</v>
      </c>
      <c r="R988" t="str">
        <f t="shared" si="63"/>
        <v>Vida</v>
      </c>
    </row>
    <row r="989" spans="1:18" x14ac:dyDescent="0.25">
      <c r="A989">
        <v>560707314</v>
      </c>
      <c r="B989" t="s">
        <v>107</v>
      </c>
      <c r="C989" t="s">
        <v>190</v>
      </c>
      <c r="D989">
        <v>0</v>
      </c>
      <c r="E989">
        <v>0</v>
      </c>
      <c r="F989">
        <v>315.35000000000002</v>
      </c>
      <c r="G989">
        <v>45116</v>
      </c>
      <c r="H989" t="s">
        <v>108</v>
      </c>
      <c r="I989" t="s">
        <v>206</v>
      </c>
      <c r="J989" t="s">
        <v>109</v>
      </c>
      <c r="K989">
        <v>59.05430711610488</v>
      </c>
      <c r="L989" t="s">
        <v>2622</v>
      </c>
      <c r="M989" t="s">
        <v>108</v>
      </c>
      <c r="N989" t="s">
        <v>48</v>
      </c>
      <c r="O989" t="s">
        <v>1102</v>
      </c>
      <c r="P989" t="str">
        <f>_xlfn.IFNA(VLOOKUP(C989,Statusy!A:B,2,0),"Do wyrzucenia")</f>
        <v>Alza</v>
      </c>
      <c r="Q989" t="str">
        <f t="shared" si="62"/>
        <v>Alza</v>
      </c>
      <c r="R989" t="str">
        <f t="shared" si="63"/>
        <v>ikonka</v>
      </c>
    </row>
    <row r="990" spans="1:18" x14ac:dyDescent="0.25">
      <c r="A990">
        <v>560707278</v>
      </c>
      <c r="B990" t="s">
        <v>107</v>
      </c>
      <c r="C990" t="s">
        <v>153</v>
      </c>
      <c r="D990">
        <v>1</v>
      </c>
      <c r="E990">
        <v>0</v>
      </c>
      <c r="F990">
        <v>1529.15</v>
      </c>
      <c r="G990">
        <v>45116</v>
      </c>
      <c r="H990" t="s">
        <v>108</v>
      </c>
      <c r="I990" t="s">
        <v>2623</v>
      </c>
      <c r="J990" t="s">
        <v>109</v>
      </c>
      <c r="K990">
        <v>286.35767790262179</v>
      </c>
      <c r="L990" t="s">
        <v>2624</v>
      </c>
      <c r="M990" t="s">
        <v>108</v>
      </c>
      <c r="N990" t="s">
        <v>22</v>
      </c>
      <c r="O990" t="s">
        <v>1102</v>
      </c>
      <c r="P990" t="str">
        <f>_xlfn.IFNA(VLOOKUP(C990,Statusy!A:B,2,0),"Do wyrzucenia")</f>
        <v>Alza</v>
      </c>
      <c r="Q990" t="str">
        <f t="shared" si="62"/>
        <v>Alza</v>
      </c>
      <c r="R990" t="str">
        <f t="shared" si="63"/>
        <v>Vida</v>
      </c>
    </row>
    <row r="991" spans="1:18" x14ac:dyDescent="0.25">
      <c r="A991">
        <v>560702592</v>
      </c>
      <c r="B991" t="s">
        <v>107</v>
      </c>
      <c r="C991" t="s">
        <v>119</v>
      </c>
      <c r="D991">
        <v>1</v>
      </c>
      <c r="E991">
        <v>5610</v>
      </c>
      <c r="F991">
        <v>38310</v>
      </c>
      <c r="G991">
        <v>45116</v>
      </c>
      <c r="H991" t="s">
        <v>108</v>
      </c>
      <c r="I991" t="s">
        <v>2625</v>
      </c>
      <c r="J991" t="s">
        <v>116</v>
      </c>
      <c r="K991">
        <v>459.72</v>
      </c>
      <c r="L991" t="s">
        <v>2626</v>
      </c>
      <c r="M991" t="s">
        <v>108</v>
      </c>
      <c r="N991" t="s">
        <v>50</v>
      </c>
      <c r="O991" t="s">
        <v>224</v>
      </c>
      <c r="P991" t="str">
        <f>_xlfn.IFNA(VLOOKUP(C991,Statusy!A:B,2,0),"Do wyrzucenia")</f>
        <v>Shumee</v>
      </c>
      <c r="Q991" t="str">
        <f t="shared" si="62"/>
        <v>Mall</v>
      </c>
      <c r="R991" t="str">
        <f t="shared" si="63"/>
        <v>Vida</v>
      </c>
    </row>
    <row r="992" spans="1:18" x14ac:dyDescent="0.25">
      <c r="A992">
        <v>560702591</v>
      </c>
      <c r="B992" t="s">
        <v>107</v>
      </c>
      <c r="C992" t="s">
        <v>140</v>
      </c>
      <c r="D992">
        <v>1</v>
      </c>
      <c r="E992">
        <v>30270</v>
      </c>
      <c r="F992">
        <v>155120</v>
      </c>
      <c r="G992">
        <v>45116</v>
      </c>
      <c r="H992" t="s">
        <v>108</v>
      </c>
      <c r="I992" t="s">
        <v>2627</v>
      </c>
      <c r="J992" t="s">
        <v>116</v>
      </c>
      <c r="K992">
        <v>1861.44</v>
      </c>
      <c r="L992" t="s">
        <v>2628</v>
      </c>
      <c r="M992" t="s">
        <v>108</v>
      </c>
      <c r="N992" t="s">
        <v>50</v>
      </c>
      <c r="O992" t="s">
        <v>224</v>
      </c>
      <c r="P992" t="str">
        <f>_xlfn.IFNA(VLOOKUP(C992,Statusy!A:B,2,0),"Do wyrzucenia")</f>
        <v>Shumee</v>
      </c>
      <c r="Q992" t="str">
        <f t="shared" si="62"/>
        <v>Mall</v>
      </c>
      <c r="R992" t="str">
        <f t="shared" si="63"/>
        <v>Vida</v>
      </c>
    </row>
    <row r="993" spans="1:18" x14ac:dyDescent="0.25">
      <c r="A993">
        <v>560699377</v>
      </c>
      <c r="B993" t="s">
        <v>107</v>
      </c>
      <c r="C993" t="s">
        <v>114</v>
      </c>
      <c r="D993">
        <v>0</v>
      </c>
      <c r="E993">
        <v>25</v>
      </c>
      <c r="F993">
        <v>37</v>
      </c>
      <c r="G993">
        <v>45116</v>
      </c>
      <c r="H993" t="s">
        <v>108</v>
      </c>
      <c r="I993" t="s">
        <v>2629</v>
      </c>
      <c r="J993" t="s">
        <v>110</v>
      </c>
      <c r="K993">
        <v>165.39</v>
      </c>
      <c r="L993" t="s">
        <v>2630</v>
      </c>
      <c r="M993" t="s">
        <v>108</v>
      </c>
      <c r="N993" t="s">
        <v>49</v>
      </c>
      <c r="O993" t="s">
        <v>225</v>
      </c>
      <c r="P993" t="str">
        <f>_xlfn.IFNA(VLOOKUP(C993,Statusy!A:B,2,0),"Do wyrzucenia")</f>
        <v>Greatstore</v>
      </c>
      <c r="Q993" t="str">
        <f t="shared" si="62"/>
        <v>Mall</v>
      </c>
      <c r="R993" t="str">
        <f t="shared" si="63"/>
        <v>ROV</v>
      </c>
    </row>
    <row r="994" spans="1:18" x14ac:dyDescent="0.25">
      <c r="A994">
        <v>560699370</v>
      </c>
      <c r="B994" t="s">
        <v>107</v>
      </c>
      <c r="C994" t="s">
        <v>118</v>
      </c>
      <c r="D994">
        <v>1</v>
      </c>
      <c r="E994">
        <v>129</v>
      </c>
      <c r="F994">
        <v>1431</v>
      </c>
      <c r="G994">
        <v>45116</v>
      </c>
      <c r="H994" t="s">
        <v>108</v>
      </c>
      <c r="I994" t="s">
        <v>1130</v>
      </c>
      <c r="J994" t="s">
        <v>109</v>
      </c>
      <c r="K994">
        <v>267.97752808988764</v>
      </c>
      <c r="L994" t="s">
        <v>2631</v>
      </c>
      <c r="M994" t="s">
        <v>108</v>
      </c>
      <c r="N994" t="s">
        <v>22</v>
      </c>
      <c r="O994" t="s">
        <v>225</v>
      </c>
      <c r="P994" t="str">
        <f>_xlfn.IFNA(VLOOKUP(C994,Statusy!A:B,2,0),"Do wyrzucenia")</f>
        <v>Greatstore</v>
      </c>
      <c r="Q994" t="str">
        <f t="shared" si="62"/>
        <v>Mall</v>
      </c>
      <c r="R994" t="str">
        <f t="shared" si="63"/>
        <v>Vida</v>
      </c>
    </row>
    <row r="995" spans="1:18" x14ac:dyDescent="0.25">
      <c r="A995">
        <v>560699365</v>
      </c>
      <c r="B995" t="s">
        <v>107</v>
      </c>
      <c r="C995" t="s">
        <v>118</v>
      </c>
      <c r="D995">
        <v>1</v>
      </c>
      <c r="E995">
        <v>13</v>
      </c>
      <c r="F995">
        <v>57</v>
      </c>
      <c r="G995">
        <v>45116</v>
      </c>
      <c r="H995" t="s">
        <v>108</v>
      </c>
      <c r="I995" t="s">
        <v>426</v>
      </c>
      <c r="J995" t="s">
        <v>110</v>
      </c>
      <c r="K995">
        <v>254.79</v>
      </c>
      <c r="L995" t="s">
        <v>627</v>
      </c>
      <c r="M995" t="s">
        <v>108</v>
      </c>
      <c r="N995" t="s">
        <v>49</v>
      </c>
      <c r="O995" t="s">
        <v>225</v>
      </c>
      <c r="P995" t="str">
        <f>_xlfn.IFNA(VLOOKUP(C995,Statusy!A:B,2,0),"Do wyrzucenia")</f>
        <v>Greatstore</v>
      </c>
      <c r="Q995" t="str">
        <f t="shared" si="62"/>
        <v>Mall</v>
      </c>
      <c r="R995" t="str">
        <f t="shared" si="63"/>
        <v>Vida</v>
      </c>
    </row>
    <row r="996" spans="1:18" x14ac:dyDescent="0.25">
      <c r="A996">
        <v>560696631</v>
      </c>
      <c r="B996" t="s">
        <v>107</v>
      </c>
      <c r="C996" t="s">
        <v>153</v>
      </c>
      <c r="D996">
        <v>1</v>
      </c>
      <c r="E996">
        <v>0</v>
      </c>
      <c r="F996">
        <v>993.65</v>
      </c>
      <c r="G996">
        <v>45116</v>
      </c>
      <c r="H996" t="s">
        <v>108</v>
      </c>
      <c r="I996" t="s">
        <v>2632</v>
      </c>
      <c r="J996" t="s">
        <v>109</v>
      </c>
      <c r="K996">
        <v>186.07677902621722</v>
      </c>
      <c r="L996" t="s">
        <v>2633</v>
      </c>
      <c r="M996" t="s">
        <v>108</v>
      </c>
      <c r="N996" t="s">
        <v>48</v>
      </c>
      <c r="O996" t="s">
        <v>1102</v>
      </c>
      <c r="P996" t="str">
        <f>_xlfn.IFNA(VLOOKUP(C996,Statusy!A:B,2,0),"Do wyrzucenia")</f>
        <v>Alza</v>
      </c>
      <c r="Q996" t="str">
        <f t="shared" si="62"/>
        <v>Alza</v>
      </c>
      <c r="R996" t="str">
        <f t="shared" si="63"/>
        <v>Vida</v>
      </c>
    </row>
    <row r="997" spans="1:18" x14ac:dyDescent="0.25">
      <c r="A997">
        <v>560696589</v>
      </c>
      <c r="B997" t="s">
        <v>107</v>
      </c>
      <c r="C997" t="s">
        <v>153</v>
      </c>
      <c r="D997">
        <v>1</v>
      </c>
      <c r="E997">
        <v>0</v>
      </c>
      <c r="F997">
        <v>2804.15</v>
      </c>
      <c r="G997">
        <v>45116</v>
      </c>
      <c r="H997" t="s">
        <v>108</v>
      </c>
      <c r="I997" t="s">
        <v>1173</v>
      </c>
      <c r="J997" t="s">
        <v>109</v>
      </c>
      <c r="K997">
        <v>525.12172284644203</v>
      </c>
      <c r="L997" t="s">
        <v>2634</v>
      </c>
      <c r="M997" t="s">
        <v>108</v>
      </c>
      <c r="N997" t="s">
        <v>22</v>
      </c>
      <c r="O997" t="s">
        <v>1102</v>
      </c>
      <c r="P997" t="str">
        <f>_xlfn.IFNA(VLOOKUP(C997,Statusy!A:B,2,0),"Do wyrzucenia")</f>
        <v>Alza</v>
      </c>
      <c r="Q997" t="str">
        <f t="shared" si="62"/>
        <v>Alza</v>
      </c>
      <c r="R997" t="str">
        <f t="shared" si="63"/>
        <v>Vida</v>
      </c>
    </row>
    <row r="998" spans="1:18" x14ac:dyDescent="0.25">
      <c r="A998">
        <v>560696537</v>
      </c>
      <c r="B998" t="s">
        <v>107</v>
      </c>
      <c r="C998" t="s">
        <v>120</v>
      </c>
      <c r="D998">
        <v>1</v>
      </c>
      <c r="E998">
        <v>27</v>
      </c>
      <c r="F998">
        <v>167</v>
      </c>
      <c r="G998">
        <v>45116</v>
      </c>
      <c r="H998" t="s">
        <v>108</v>
      </c>
      <c r="I998" t="s">
        <v>333</v>
      </c>
      <c r="J998" t="s">
        <v>110</v>
      </c>
      <c r="K998">
        <v>746.49</v>
      </c>
      <c r="L998" t="s">
        <v>1005</v>
      </c>
      <c r="M998" t="s">
        <v>108</v>
      </c>
      <c r="N998" t="s">
        <v>49</v>
      </c>
      <c r="O998" t="s">
        <v>224</v>
      </c>
      <c r="P998" t="str">
        <f>_xlfn.IFNA(VLOOKUP(C998,Statusy!A:B,2,0),"Do wyrzucenia")</f>
        <v>Shumee</v>
      </c>
      <c r="Q998" t="str">
        <f t="shared" si="62"/>
        <v>Mall</v>
      </c>
      <c r="R998" t="str">
        <f t="shared" si="63"/>
        <v>Vida</v>
      </c>
    </row>
    <row r="999" spans="1:18" x14ac:dyDescent="0.25">
      <c r="A999">
        <v>560689740</v>
      </c>
      <c r="B999" t="s">
        <v>107</v>
      </c>
      <c r="C999" t="s">
        <v>118</v>
      </c>
      <c r="D999">
        <v>1</v>
      </c>
      <c r="E999">
        <v>129</v>
      </c>
      <c r="F999">
        <v>852</v>
      </c>
      <c r="G999">
        <v>45116</v>
      </c>
      <c r="H999" t="s">
        <v>108</v>
      </c>
      <c r="I999" t="s">
        <v>1230</v>
      </c>
      <c r="J999" t="s">
        <v>109</v>
      </c>
      <c r="K999">
        <v>159.55056179775283</v>
      </c>
      <c r="L999" t="s">
        <v>2635</v>
      </c>
      <c r="M999" t="s">
        <v>108</v>
      </c>
      <c r="N999" t="s">
        <v>22</v>
      </c>
      <c r="O999" t="s">
        <v>225</v>
      </c>
      <c r="P999" t="str">
        <f>_xlfn.IFNA(VLOOKUP(C999,Statusy!A:B,2,0),"Do wyrzucenia")</f>
        <v>Greatstore</v>
      </c>
      <c r="Q999" t="str">
        <f t="shared" si="62"/>
        <v>Mall</v>
      </c>
      <c r="R999" t="str">
        <f t="shared" si="63"/>
        <v>Vida</v>
      </c>
    </row>
    <row r="1000" spans="1:18" x14ac:dyDescent="0.25">
      <c r="A1000">
        <v>560689710</v>
      </c>
      <c r="B1000" t="s">
        <v>107</v>
      </c>
      <c r="C1000" t="s">
        <v>118</v>
      </c>
      <c r="D1000">
        <v>1</v>
      </c>
      <c r="E1000">
        <v>0</v>
      </c>
      <c r="F1000">
        <v>913</v>
      </c>
      <c r="G1000">
        <v>45116</v>
      </c>
      <c r="H1000" t="s">
        <v>108</v>
      </c>
      <c r="I1000" t="s">
        <v>840</v>
      </c>
      <c r="J1000" t="s">
        <v>109</v>
      </c>
      <c r="K1000">
        <v>170.97378277153558</v>
      </c>
      <c r="L1000" t="s">
        <v>841</v>
      </c>
      <c r="M1000" t="s">
        <v>108</v>
      </c>
      <c r="N1000" t="s">
        <v>22</v>
      </c>
      <c r="O1000" t="s">
        <v>225</v>
      </c>
      <c r="P1000" t="str">
        <f>_xlfn.IFNA(VLOOKUP(C1000,Statusy!A:B,2,0),"Do wyrzucenia")</f>
        <v>Greatstore</v>
      </c>
      <c r="Q1000" t="str">
        <f t="shared" si="62"/>
        <v>Mall</v>
      </c>
      <c r="R1000" t="str">
        <f t="shared" si="63"/>
        <v>Vida</v>
      </c>
    </row>
    <row r="1001" spans="1:18" x14ac:dyDescent="0.25">
      <c r="A1001">
        <v>560689708</v>
      </c>
      <c r="B1001" t="s">
        <v>107</v>
      </c>
      <c r="C1001" t="s">
        <v>118</v>
      </c>
      <c r="D1001">
        <v>1</v>
      </c>
      <c r="E1001">
        <v>0</v>
      </c>
      <c r="F1001">
        <v>687</v>
      </c>
      <c r="G1001">
        <v>45116</v>
      </c>
      <c r="H1001" t="s">
        <v>108</v>
      </c>
      <c r="I1001" t="s">
        <v>2636</v>
      </c>
      <c r="J1001" t="s">
        <v>109</v>
      </c>
      <c r="K1001">
        <v>128.65168539325845</v>
      </c>
      <c r="L1001" t="s">
        <v>2637</v>
      </c>
      <c r="M1001" t="s">
        <v>108</v>
      </c>
      <c r="N1001" t="s">
        <v>22</v>
      </c>
      <c r="O1001" t="s">
        <v>225</v>
      </c>
      <c r="P1001" t="str">
        <f>_xlfn.IFNA(VLOOKUP(C1001,Statusy!A:B,2,0),"Do wyrzucenia")</f>
        <v>Greatstore</v>
      </c>
      <c r="Q1001" t="str">
        <f t="shared" si="62"/>
        <v>Mall</v>
      </c>
      <c r="R1001" t="str">
        <f t="shared" si="63"/>
        <v>Vida</v>
      </c>
    </row>
    <row r="1002" spans="1:18" x14ac:dyDescent="0.25">
      <c r="A1002">
        <v>560686834</v>
      </c>
      <c r="B1002" t="s">
        <v>107</v>
      </c>
      <c r="C1002" t="s">
        <v>153</v>
      </c>
      <c r="D1002">
        <v>1</v>
      </c>
      <c r="E1002">
        <v>0</v>
      </c>
      <c r="F1002">
        <v>1724.65</v>
      </c>
      <c r="G1002">
        <v>45116</v>
      </c>
      <c r="H1002" t="s">
        <v>108</v>
      </c>
      <c r="I1002" t="s">
        <v>524</v>
      </c>
      <c r="J1002" t="s">
        <v>109</v>
      </c>
      <c r="K1002">
        <v>322.96816479400752</v>
      </c>
      <c r="L1002" t="s">
        <v>2638</v>
      </c>
      <c r="M1002" t="s">
        <v>108</v>
      </c>
      <c r="N1002" t="s">
        <v>22</v>
      </c>
      <c r="O1002" t="s">
        <v>1102</v>
      </c>
      <c r="P1002" t="str">
        <f>_xlfn.IFNA(VLOOKUP(C1002,Statusy!A:B,2,0),"Do wyrzucenia")</f>
        <v>Alza</v>
      </c>
      <c r="Q1002" t="str">
        <f t="shared" si="62"/>
        <v>Alza</v>
      </c>
      <c r="R1002" t="str">
        <f t="shared" si="63"/>
        <v>Vida</v>
      </c>
    </row>
    <row r="1003" spans="1:18" x14ac:dyDescent="0.25">
      <c r="A1003">
        <v>560686783</v>
      </c>
      <c r="B1003" t="s">
        <v>107</v>
      </c>
      <c r="C1003" t="s">
        <v>153</v>
      </c>
      <c r="D1003">
        <v>1</v>
      </c>
      <c r="E1003">
        <v>0</v>
      </c>
      <c r="F1003">
        <v>368.9</v>
      </c>
      <c r="G1003">
        <v>45116</v>
      </c>
      <c r="H1003" t="s">
        <v>108</v>
      </c>
      <c r="I1003" t="s">
        <v>209</v>
      </c>
      <c r="J1003" t="s">
        <v>109</v>
      </c>
      <c r="K1003">
        <v>69.082397003745314</v>
      </c>
      <c r="L1003" t="s">
        <v>2639</v>
      </c>
      <c r="M1003" t="s">
        <v>108</v>
      </c>
      <c r="N1003" t="s">
        <v>48</v>
      </c>
      <c r="O1003" t="s">
        <v>1102</v>
      </c>
      <c r="P1003" t="str">
        <f>_xlfn.IFNA(VLOOKUP(C1003,Statusy!A:B,2,0),"Do wyrzucenia")</f>
        <v>Alza</v>
      </c>
      <c r="Q1003" t="str">
        <f t="shared" si="62"/>
        <v>Alza</v>
      </c>
      <c r="R1003" t="str">
        <f t="shared" si="63"/>
        <v>ikonka</v>
      </c>
    </row>
    <row r="1004" spans="1:18" x14ac:dyDescent="0.25">
      <c r="A1004">
        <v>560686777</v>
      </c>
      <c r="B1004" t="s">
        <v>107</v>
      </c>
      <c r="C1004" t="s">
        <v>153</v>
      </c>
      <c r="D1004">
        <v>1</v>
      </c>
      <c r="E1004">
        <v>0</v>
      </c>
      <c r="F1004">
        <v>838.95</v>
      </c>
      <c r="G1004">
        <v>45116</v>
      </c>
      <c r="H1004" t="s">
        <v>108</v>
      </c>
      <c r="I1004" t="s">
        <v>883</v>
      </c>
      <c r="J1004" t="s">
        <v>109</v>
      </c>
      <c r="K1004">
        <v>157.10674157303373</v>
      </c>
      <c r="L1004" t="s">
        <v>2640</v>
      </c>
      <c r="M1004" t="s">
        <v>108</v>
      </c>
      <c r="N1004" t="s">
        <v>22</v>
      </c>
      <c r="O1004" t="s">
        <v>1102</v>
      </c>
      <c r="P1004" t="str">
        <f>_xlfn.IFNA(VLOOKUP(C1004,Statusy!A:B,2,0),"Do wyrzucenia")</f>
        <v>Alza</v>
      </c>
      <c r="Q1004" t="str">
        <f t="shared" si="62"/>
        <v>Alza</v>
      </c>
      <c r="R1004" t="str">
        <f t="shared" si="63"/>
        <v>Kinghoff</v>
      </c>
    </row>
    <row r="1005" spans="1:18" x14ac:dyDescent="0.25">
      <c r="A1005">
        <v>560686773</v>
      </c>
      <c r="B1005" t="s">
        <v>107</v>
      </c>
      <c r="C1005" t="s">
        <v>153</v>
      </c>
      <c r="D1005">
        <v>1</v>
      </c>
      <c r="E1005">
        <v>0</v>
      </c>
      <c r="F1005">
        <v>1112.6600000000001</v>
      </c>
      <c r="G1005">
        <v>45116</v>
      </c>
      <c r="H1005" t="s">
        <v>108</v>
      </c>
      <c r="I1005" t="s">
        <v>2641</v>
      </c>
      <c r="J1005" t="s">
        <v>109</v>
      </c>
      <c r="K1005">
        <v>208.36329588014985</v>
      </c>
      <c r="L1005" t="s">
        <v>2642</v>
      </c>
      <c r="M1005" t="s">
        <v>108</v>
      </c>
      <c r="N1005" t="s">
        <v>22</v>
      </c>
      <c r="O1005" t="s">
        <v>1102</v>
      </c>
      <c r="P1005" t="str">
        <f>_xlfn.IFNA(VLOOKUP(C1005,Statusy!A:B,2,0),"Do wyrzucenia")</f>
        <v>Alza</v>
      </c>
      <c r="Q1005" t="str">
        <f t="shared" si="62"/>
        <v>Alza</v>
      </c>
      <c r="R1005" t="str">
        <f t="shared" si="63"/>
        <v>Vida</v>
      </c>
    </row>
    <row r="1006" spans="1:18" x14ac:dyDescent="0.25">
      <c r="A1006">
        <v>560679973</v>
      </c>
      <c r="B1006" t="s">
        <v>107</v>
      </c>
      <c r="C1006" t="s">
        <v>114</v>
      </c>
      <c r="D1006">
        <v>0</v>
      </c>
      <c r="E1006">
        <v>68</v>
      </c>
      <c r="F1006">
        <v>216</v>
      </c>
      <c r="G1006">
        <v>45116</v>
      </c>
      <c r="H1006" t="s">
        <v>108</v>
      </c>
      <c r="I1006" t="s">
        <v>585</v>
      </c>
      <c r="J1006" t="s">
        <v>110</v>
      </c>
      <c r="K1006">
        <v>965.52</v>
      </c>
      <c r="L1006" t="s">
        <v>951</v>
      </c>
      <c r="M1006" t="s">
        <v>108</v>
      </c>
      <c r="N1006" t="s">
        <v>48</v>
      </c>
      <c r="O1006" t="s">
        <v>225</v>
      </c>
      <c r="P1006" t="str">
        <f>_xlfn.IFNA(VLOOKUP(C1006,Statusy!A:B,2,0),"Do wyrzucenia")</f>
        <v>Greatstore</v>
      </c>
      <c r="Q1006" t="str">
        <f t="shared" si="62"/>
        <v>Mall</v>
      </c>
      <c r="R1006" t="str">
        <f t="shared" si="63"/>
        <v>Vida</v>
      </c>
    </row>
    <row r="1007" spans="1:18" x14ac:dyDescent="0.25">
      <c r="A1007">
        <v>560677327</v>
      </c>
      <c r="B1007" t="s">
        <v>107</v>
      </c>
      <c r="C1007" t="s">
        <v>153</v>
      </c>
      <c r="D1007">
        <v>1</v>
      </c>
      <c r="E1007">
        <v>0</v>
      </c>
      <c r="F1007">
        <v>1427.15</v>
      </c>
      <c r="G1007">
        <v>45116</v>
      </c>
      <c r="H1007" t="s">
        <v>108</v>
      </c>
      <c r="I1007" t="s">
        <v>2643</v>
      </c>
      <c r="J1007" t="s">
        <v>109</v>
      </c>
      <c r="K1007">
        <v>267.25655430711612</v>
      </c>
      <c r="L1007" t="s">
        <v>2644</v>
      </c>
      <c r="M1007" t="s">
        <v>108</v>
      </c>
      <c r="N1007" t="s">
        <v>22</v>
      </c>
      <c r="O1007" t="s">
        <v>1102</v>
      </c>
      <c r="P1007" t="str">
        <f>_xlfn.IFNA(VLOOKUP(C1007,Statusy!A:B,2,0),"Do wyrzucenia")</f>
        <v>Alza</v>
      </c>
      <c r="Q1007" t="str">
        <f t="shared" ref="Q1007:Q1040" si="64">IF(P1007="alza","Alza",IF(P1007="Extra","Extrastore","Mall"))</f>
        <v>Alza</v>
      </c>
      <c r="R1007" t="str">
        <f t="shared" ref="R1007:R1040" si="65">IF(AND(LEN(I1007)&lt;=7,ISERROR(FIND("_",I1007))),"Vida",IFERROR(LEFT(I1007,FIND("_",I1007)-1),"Kinghoff"))</f>
        <v>Vida</v>
      </c>
    </row>
    <row r="1008" spans="1:18" x14ac:dyDescent="0.25">
      <c r="A1008">
        <v>560677276</v>
      </c>
      <c r="B1008" t="s">
        <v>107</v>
      </c>
      <c r="C1008" t="s">
        <v>153</v>
      </c>
      <c r="D1008">
        <v>1</v>
      </c>
      <c r="E1008">
        <v>0</v>
      </c>
      <c r="F1008">
        <v>1724.65</v>
      </c>
      <c r="G1008">
        <v>45116</v>
      </c>
      <c r="H1008" t="s">
        <v>108</v>
      </c>
      <c r="I1008" t="s">
        <v>524</v>
      </c>
      <c r="J1008" t="s">
        <v>109</v>
      </c>
      <c r="K1008">
        <v>322.96816479400752</v>
      </c>
      <c r="L1008" t="s">
        <v>2645</v>
      </c>
      <c r="M1008" t="s">
        <v>108</v>
      </c>
      <c r="N1008" t="s">
        <v>22</v>
      </c>
      <c r="O1008" t="s">
        <v>1102</v>
      </c>
      <c r="P1008" t="str">
        <f>_xlfn.IFNA(VLOOKUP(C1008,Statusy!A:B,2,0),"Do wyrzucenia")</f>
        <v>Alza</v>
      </c>
      <c r="Q1008" t="str">
        <f t="shared" si="64"/>
        <v>Alza</v>
      </c>
      <c r="R1008" t="str">
        <f t="shared" si="65"/>
        <v>Vida</v>
      </c>
    </row>
    <row r="1009" spans="1:18" x14ac:dyDescent="0.25">
      <c r="A1009">
        <v>560677275</v>
      </c>
      <c r="B1009" t="s">
        <v>107</v>
      </c>
      <c r="C1009" t="s">
        <v>153</v>
      </c>
      <c r="D1009">
        <v>1</v>
      </c>
      <c r="E1009">
        <v>0</v>
      </c>
      <c r="F1009">
        <v>1665.15</v>
      </c>
      <c r="G1009">
        <v>45116</v>
      </c>
      <c r="H1009" t="s">
        <v>108</v>
      </c>
      <c r="I1009" t="s">
        <v>633</v>
      </c>
      <c r="J1009" t="s">
        <v>109</v>
      </c>
      <c r="K1009">
        <v>311.82584269662925</v>
      </c>
      <c r="L1009" t="s">
        <v>2646</v>
      </c>
      <c r="M1009" t="s">
        <v>108</v>
      </c>
      <c r="N1009" t="s">
        <v>22</v>
      </c>
      <c r="O1009" t="s">
        <v>1102</v>
      </c>
      <c r="P1009" t="str">
        <f>_xlfn.IFNA(VLOOKUP(C1009,Statusy!A:B,2,0),"Do wyrzucenia")</f>
        <v>Alza</v>
      </c>
      <c r="Q1009" t="str">
        <f t="shared" si="64"/>
        <v>Alza</v>
      </c>
      <c r="R1009" t="str">
        <f t="shared" si="65"/>
        <v>Vida</v>
      </c>
    </row>
    <row r="1010" spans="1:18" x14ac:dyDescent="0.25">
      <c r="A1010">
        <v>560677273</v>
      </c>
      <c r="B1010" t="s">
        <v>107</v>
      </c>
      <c r="C1010" t="s">
        <v>120</v>
      </c>
      <c r="D1010">
        <v>1</v>
      </c>
      <c r="E1010">
        <v>8</v>
      </c>
      <c r="F1010">
        <v>37</v>
      </c>
      <c r="G1010">
        <v>45116</v>
      </c>
      <c r="H1010" t="s">
        <v>108</v>
      </c>
      <c r="I1010" t="s">
        <v>770</v>
      </c>
      <c r="J1010" t="s">
        <v>110</v>
      </c>
      <c r="K1010">
        <v>165.39</v>
      </c>
      <c r="L1010" t="s">
        <v>771</v>
      </c>
      <c r="M1010" t="s">
        <v>108</v>
      </c>
      <c r="N1010" t="s">
        <v>48</v>
      </c>
      <c r="O1010" t="s">
        <v>224</v>
      </c>
      <c r="P1010" t="str">
        <f>_xlfn.IFNA(VLOOKUP(C1010,Statusy!A:B,2,0),"Do wyrzucenia")</f>
        <v>Shumee</v>
      </c>
      <c r="Q1010" t="str">
        <f t="shared" si="64"/>
        <v>Mall</v>
      </c>
      <c r="R1010" t="str">
        <f t="shared" si="65"/>
        <v>Vida</v>
      </c>
    </row>
    <row r="1011" spans="1:18" x14ac:dyDescent="0.25">
      <c r="A1011">
        <v>560677210</v>
      </c>
      <c r="B1011" t="s">
        <v>107</v>
      </c>
      <c r="C1011" t="s">
        <v>153</v>
      </c>
      <c r="D1011">
        <v>1</v>
      </c>
      <c r="E1011">
        <v>0</v>
      </c>
      <c r="F1011">
        <v>1265.6500000000001</v>
      </c>
      <c r="G1011">
        <v>45116</v>
      </c>
      <c r="H1011" t="s">
        <v>108</v>
      </c>
      <c r="I1011" t="s">
        <v>258</v>
      </c>
      <c r="J1011" t="s">
        <v>109</v>
      </c>
      <c r="K1011">
        <v>237.01310861423224</v>
      </c>
      <c r="L1011" t="s">
        <v>2647</v>
      </c>
      <c r="M1011" t="s">
        <v>108</v>
      </c>
      <c r="N1011" t="s">
        <v>22</v>
      </c>
      <c r="O1011" t="s">
        <v>1102</v>
      </c>
      <c r="P1011" t="str">
        <f>_xlfn.IFNA(VLOOKUP(C1011,Statusy!A:B,2,0),"Do wyrzucenia")</f>
        <v>Alza</v>
      </c>
      <c r="Q1011" t="str">
        <f t="shared" si="64"/>
        <v>Alza</v>
      </c>
      <c r="R1011" t="str">
        <f t="shared" si="65"/>
        <v>Vida</v>
      </c>
    </row>
    <row r="1012" spans="1:18" x14ac:dyDescent="0.25">
      <c r="A1012">
        <v>560677188</v>
      </c>
      <c r="B1012" t="s">
        <v>107</v>
      </c>
      <c r="C1012" t="s">
        <v>153</v>
      </c>
      <c r="D1012">
        <v>1</v>
      </c>
      <c r="E1012">
        <v>0</v>
      </c>
      <c r="F1012">
        <v>1027.6500000000001</v>
      </c>
      <c r="G1012">
        <v>45116</v>
      </c>
      <c r="H1012" t="s">
        <v>108</v>
      </c>
      <c r="I1012" t="s">
        <v>267</v>
      </c>
      <c r="J1012" t="s">
        <v>109</v>
      </c>
      <c r="K1012">
        <v>192.44382022471913</v>
      </c>
      <c r="L1012" t="s">
        <v>2648</v>
      </c>
      <c r="M1012" t="s">
        <v>108</v>
      </c>
      <c r="N1012" t="s">
        <v>22</v>
      </c>
      <c r="O1012" t="s">
        <v>1102</v>
      </c>
      <c r="P1012" t="str">
        <f>_xlfn.IFNA(VLOOKUP(C1012,Statusy!A:B,2,0),"Do wyrzucenia")</f>
        <v>Alza</v>
      </c>
      <c r="Q1012" t="str">
        <f t="shared" si="64"/>
        <v>Alza</v>
      </c>
      <c r="R1012" t="str">
        <f t="shared" si="65"/>
        <v>Vida</v>
      </c>
    </row>
    <row r="1013" spans="1:18" x14ac:dyDescent="0.25">
      <c r="A1013">
        <v>560677187</v>
      </c>
      <c r="B1013" t="s">
        <v>107</v>
      </c>
      <c r="C1013" t="s">
        <v>153</v>
      </c>
      <c r="D1013">
        <v>1</v>
      </c>
      <c r="E1013">
        <v>0</v>
      </c>
      <c r="F1013">
        <v>1223.1500000000001</v>
      </c>
      <c r="G1013">
        <v>45116</v>
      </c>
      <c r="H1013" t="s">
        <v>108</v>
      </c>
      <c r="I1013" t="s">
        <v>844</v>
      </c>
      <c r="J1013" t="s">
        <v>109</v>
      </c>
      <c r="K1013">
        <v>229.05430711610489</v>
      </c>
      <c r="L1013" t="s">
        <v>2649</v>
      </c>
      <c r="M1013" t="s">
        <v>108</v>
      </c>
      <c r="N1013" t="s">
        <v>48</v>
      </c>
      <c r="O1013" t="s">
        <v>1102</v>
      </c>
      <c r="P1013" t="str">
        <f>_xlfn.IFNA(VLOOKUP(C1013,Statusy!A:B,2,0),"Do wyrzucenia")</f>
        <v>Alza</v>
      </c>
      <c r="Q1013" t="str">
        <f t="shared" si="64"/>
        <v>Alza</v>
      </c>
      <c r="R1013" t="str">
        <f t="shared" si="65"/>
        <v>Vida</v>
      </c>
    </row>
    <row r="1014" spans="1:18" x14ac:dyDescent="0.25">
      <c r="A1014">
        <v>560670971</v>
      </c>
      <c r="B1014" t="s">
        <v>107</v>
      </c>
      <c r="C1014" t="s">
        <v>118</v>
      </c>
      <c r="D1014">
        <v>1</v>
      </c>
      <c r="E1014">
        <v>749</v>
      </c>
      <c r="F1014">
        <v>3834</v>
      </c>
      <c r="G1014">
        <v>45116</v>
      </c>
      <c r="H1014" t="s">
        <v>108</v>
      </c>
      <c r="I1014" t="s">
        <v>476</v>
      </c>
      <c r="J1014" t="s">
        <v>109</v>
      </c>
      <c r="K1014">
        <v>717.97752808988764</v>
      </c>
      <c r="L1014" t="s">
        <v>477</v>
      </c>
      <c r="M1014" t="s">
        <v>108</v>
      </c>
      <c r="N1014" t="s">
        <v>22</v>
      </c>
      <c r="O1014" t="s">
        <v>225</v>
      </c>
      <c r="P1014" t="str">
        <f>_xlfn.IFNA(VLOOKUP(C1014,Statusy!A:B,2,0),"Do wyrzucenia")</f>
        <v>Greatstore</v>
      </c>
      <c r="Q1014" t="str">
        <f t="shared" si="64"/>
        <v>Mall</v>
      </c>
      <c r="R1014" t="str">
        <f t="shared" si="65"/>
        <v>Vida</v>
      </c>
    </row>
    <row r="1015" spans="1:18" x14ac:dyDescent="0.25">
      <c r="A1015">
        <v>560670970</v>
      </c>
      <c r="B1015" t="s">
        <v>107</v>
      </c>
      <c r="C1015" t="s">
        <v>118</v>
      </c>
      <c r="D1015">
        <v>1</v>
      </c>
      <c r="E1015">
        <v>118</v>
      </c>
      <c r="F1015">
        <v>870</v>
      </c>
      <c r="G1015">
        <v>45116</v>
      </c>
      <c r="H1015" t="s">
        <v>108</v>
      </c>
      <c r="I1015" t="s">
        <v>2650</v>
      </c>
      <c r="J1015" t="s">
        <v>109</v>
      </c>
      <c r="K1015">
        <v>162.92134831460675</v>
      </c>
      <c r="L1015" t="s">
        <v>2651</v>
      </c>
      <c r="M1015" t="s">
        <v>108</v>
      </c>
      <c r="N1015" t="s">
        <v>106</v>
      </c>
      <c r="O1015" t="s">
        <v>225</v>
      </c>
      <c r="P1015" t="str">
        <f>_xlfn.IFNA(VLOOKUP(C1015,Statusy!A:B,2,0),"Do wyrzucenia")</f>
        <v>Greatstore</v>
      </c>
      <c r="Q1015" t="str">
        <f t="shared" si="64"/>
        <v>Mall</v>
      </c>
      <c r="R1015" t="str">
        <f t="shared" si="65"/>
        <v>Kinghoff</v>
      </c>
    </row>
    <row r="1016" spans="1:18" x14ac:dyDescent="0.25">
      <c r="A1016">
        <v>560670967</v>
      </c>
      <c r="B1016" t="s">
        <v>107</v>
      </c>
      <c r="C1016" t="s">
        <v>118</v>
      </c>
      <c r="D1016">
        <v>1</v>
      </c>
      <c r="E1016">
        <v>1689</v>
      </c>
      <c r="F1016">
        <v>11829</v>
      </c>
      <c r="G1016">
        <v>45116</v>
      </c>
      <c r="H1016" t="s">
        <v>108</v>
      </c>
      <c r="I1016" t="s">
        <v>2652</v>
      </c>
      <c r="J1016" t="s">
        <v>109</v>
      </c>
      <c r="K1016">
        <v>2215.1685393258426</v>
      </c>
      <c r="L1016" t="s">
        <v>2653</v>
      </c>
      <c r="M1016" t="s">
        <v>108</v>
      </c>
      <c r="N1016" t="s">
        <v>22</v>
      </c>
      <c r="O1016" t="s">
        <v>225</v>
      </c>
      <c r="P1016" t="str">
        <f>_xlfn.IFNA(VLOOKUP(C1016,Statusy!A:B,2,0),"Do wyrzucenia")</f>
        <v>Greatstore</v>
      </c>
      <c r="Q1016" t="str">
        <f t="shared" si="64"/>
        <v>Mall</v>
      </c>
      <c r="R1016" t="str">
        <f t="shared" si="65"/>
        <v>Vida</v>
      </c>
    </row>
    <row r="1017" spans="1:18" x14ac:dyDescent="0.25">
      <c r="A1017">
        <v>560668213</v>
      </c>
      <c r="B1017" t="s">
        <v>107</v>
      </c>
      <c r="C1017" t="s">
        <v>153</v>
      </c>
      <c r="D1017">
        <v>1</v>
      </c>
      <c r="E1017">
        <v>0</v>
      </c>
      <c r="F1017">
        <v>483.65</v>
      </c>
      <c r="G1017">
        <v>45116</v>
      </c>
      <c r="H1017" t="s">
        <v>108</v>
      </c>
      <c r="I1017" t="s">
        <v>2654</v>
      </c>
      <c r="J1017" t="s">
        <v>109</v>
      </c>
      <c r="K1017">
        <v>90.571161048689135</v>
      </c>
      <c r="L1017" t="s">
        <v>2655</v>
      </c>
      <c r="M1017" t="s">
        <v>108</v>
      </c>
      <c r="N1017" t="s">
        <v>22</v>
      </c>
      <c r="O1017" t="s">
        <v>1102</v>
      </c>
      <c r="P1017" t="str">
        <f>_xlfn.IFNA(VLOOKUP(C1017,Statusy!A:B,2,0),"Do wyrzucenia")</f>
        <v>Alza</v>
      </c>
      <c r="Q1017" t="str">
        <f t="shared" si="64"/>
        <v>Alza</v>
      </c>
      <c r="R1017" t="str">
        <f t="shared" si="65"/>
        <v>Vida</v>
      </c>
    </row>
    <row r="1018" spans="1:18" x14ac:dyDescent="0.25">
      <c r="A1018">
        <v>560668210</v>
      </c>
      <c r="B1018" t="s">
        <v>107</v>
      </c>
      <c r="C1018" t="s">
        <v>153</v>
      </c>
      <c r="D1018">
        <v>1</v>
      </c>
      <c r="E1018">
        <v>0</v>
      </c>
      <c r="F1018">
        <v>969</v>
      </c>
      <c r="G1018">
        <v>45116</v>
      </c>
      <c r="H1018" t="s">
        <v>108</v>
      </c>
      <c r="I1018" t="s">
        <v>2656</v>
      </c>
      <c r="J1018" t="s">
        <v>109</v>
      </c>
      <c r="K1018">
        <v>181.46067415730337</v>
      </c>
      <c r="L1018" t="s">
        <v>2657</v>
      </c>
      <c r="M1018" t="s">
        <v>108</v>
      </c>
      <c r="N1018" t="s">
        <v>22</v>
      </c>
      <c r="O1018" t="s">
        <v>1102</v>
      </c>
      <c r="P1018" t="str">
        <f>_xlfn.IFNA(VLOOKUP(C1018,Statusy!A:B,2,0),"Do wyrzucenia")</f>
        <v>Alza</v>
      </c>
      <c r="Q1018" t="str">
        <f t="shared" si="64"/>
        <v>Alza</v>
      </c>
      <c r="R1018" t="str">
        <f t="shared" si="65"/>
        <v>ikonka</v>
      </c>
    </row>
    <row r="1019" spans="1:18" x14ac:dyDescent="0.25">
      <c r="A1019">
        <v>560668208</v>
      </c>
      <c r="B1019" t="s">
        <v>107</v>
      </c>
      <c r="C1019" t="s">
        <v>153</v>
      </c>
      <c r="D1019">
        <v>1</v>
      </c>
      <c r="E1019">
        <v>0</v>
      </c>
      <c r="F1019">
        <v>466.65</v>
      </c>
      <c r="G1019">
        <v>45116</v>
      </c>
      <c r="H1019" t="s">
        <v>108</v>
      </c>
      <c r="I1019" t="s">
        <v>2389</v>
      </c>
      <c r="J1019" t="s">
        <v>109</v>
      </c>
      <c r="K1019">
        <v>87.387640449438209</v>
      </c>
      <c r="L1019" t="s">
        <v>2658</v>
      </c>
      <c r="M1019" t="s">
        <v>108</v>
      </c>
      <c r="N1019" t="s">
        <v>22</v>
      </c>
      <c r="O1019" t="s">
        <v>1102</v>
      </c>
      <c r="P1019" t="str">
        <f>_xlfn.IFNA(VLOOKUP(C1019,Statusy!A:B,2,0),"Do wyrzucenia")</f>
        <v>Alza</v>
      </c>
      <c r="Q1019" t="str">
        <f t="shared" si="64"/>
        <v>Alza</v>
      </c>
      <c r="R1019" t="str">
        <f t="shared" si="65"/>
        <v>Vida</v>
      </c>
    </row>
    <row r="1020" spans="1:18" x14ac:dyDescent="0.25">
      <c r="A1020">
        <v>560668203</v>
      </c>
      <c r="B1020" t="s">
        <v>107</v>
      </c>
      <c r="C1020" t="s">
        <v>120</v>
      </c>
      <c r="D1020">
        <v>1</v>
      </c>
      <c r="E1020">
        <v>39</v>
      </c>
      <c r="F1020">
        <v>2151</v>
      </c>
      <c r="G1020">
        <v>45116</v>
      </c>
      <c r="H1020" t="s">
        <v>108</v>
      </c>
      <c r="I1020" t="s">
        <v>2659</v>
      </c>
      <c r="J1020" t="s">
        <v>109</v>
      </c>
      <c r="K1020">
        <v>402.80898876404495</v>
      </c>
      <c r="L1020" t="s">
        <v>2660</v>
      </c>
      <c r="M1020" t="s">
        <v>108</v>
      </c>
      <c r="N1020" t="s">
        <v>106</v>
      </c>
      <c r="O1020" t="s">
        <v>224</v>
      </c>
      <c r="P1020" t="str">
        <f>_xlfn.IFNA(VLOOKUP(C1020,Statusy!A:B,2,0),"Do wyrzucenia")</f>
        <v>Shumee</v>
      </c>
      <c r="Q1020" t="str">
        <f t="shared" si="64"/>
        <v>Mall</v>
      </c>
      <c r="R1020" t="str">
        <f t="shared" si="65"/>
        <v>Stema</v>
      </c>
    </row>
    <row r="1021" spans="1:18" x14ac:dyDescent="0.25">
      <c r="A1021">
        <v>560668197</v>
      </c>
      <c r="B1021" t="s">
        <v>107</v>
      </c>
      <c r="C1021" t="s">
        <v>190</v>
      </c>
      <c r="D1021">
        <v>0</v>
      </c>
      <c r="E1021">
        <v>0</v>
      </c>
      <c r="F1021">
        <v>594.15</v>
      </c>
      <c r="G1021">
        <v>45116</v>
      </c>
      <c r="H1021" t="s">
        <v>108</v>
      </c>
      <c r="I1021" t="s">
        <v>2661</v>
      </c>
      <c r="J1021" t="s">
        <v>109</v>
      </c>
      <c r="K1021">
        <v>111.26404494382022</v>
      </c>
      <c r="L1021" t="s">
        <v>2662</v>
      </c>
      <c r="M1021" t="s">
        <v>108</v>
      </c>
      <c r="N1021" t="s">
        <v>252</v>
      </c>
      <c r="O1021" t="s">
        <v>1102</v>
      </c>
      <c r="P1021" t="str">
        <f>_xlfn.IFNA(VLOOKUP(C1021,Statusy!A:B,2,0),"Do wyrzucenia")</f>
        <v>Alza</v>
      </c>
      <c r="Q1021" t="str">
        <f t="shared" si="64"/>
        <v>Alza</v>
      </c>
      <c r="R1021" t="str">
        <f t="shared" si="65"/>
        <v>Vida</v>
      </c>
    </row>
    <row r="1022" spans="1:18" x14ac:dyDescent="0.25">
      <c r="A1022">
        <v>560668182</v>
      </c>
      <c r="B1022" t="s">
        <v>107</v>
      </c>
      <c r="C1022" t="s">
        <v>120</v>
      </c>
      <c r="D1022">
        <v>1</v>
      </c>
      <c r="E1022">
        <v>210</v>
      </c>
      <c r="F1022">
        <v>1809</v>
      </c>
      <c r="G1022">
        <v>45116</v>
      </c>
      <c r="H1022" t="s">
        <v>108</v>
      </c>
      <c r="I1022" t="s">
        <v>516</v>
      </c>
      <c r="J1022" t="s">
        <v>109</v>
      </c>
      <c r="K1022">
        <v>338.76404494382024</v>
      </c>
      <c r="L1022" t="s">
        <v>517</v>
      </c>
      <c r="M1022" t="s">
        <v>108</v>
      </c>
      <c r="N1022" t="s">
        <v>22</v>
      </c>
      <c r="O1022" t="s">
        <v>224</v>
      </c>
      <c r="P1022" t="str">
        <f>_xlfn.IFNA(VLOOKUP(C1022,Statusy!A:B,2,0),"Do wyrzucenia")</f>
        <v>Shumee</v>
      </c>
      <c r="Q1022" t="str">
        <f t="shared" si="64"/>
        <v>Mall</v>
      </c>
      <c r="R1022" t="str">
        <f t="shared" si="65"/>
        <v>Vida</v>
      </c>
    </row>
    <row r="1023" spans="1:18" x14ac:dyDescent="0.25">
      <c r="A1023">
        <v>560661639</v>
      </c>
      <c r="B1023" t="s">
        <v>107</v>
      </c>
      <c r="C1023" t="s">
        <v>118</v>
      </c>
      <c r="D1023">
        <v>1</v>
      </c>
      <c r="E1023">
        <v>32</v>
      </c>
      <c r="F1023">
        <v>217</v>
      </c>
      <c r="G1023">
        <v>45116</v>
      </c>
      <c r="H1023" t="s">
        <v>108</v>
      </c>
      <c r="I1023" t="s">
        <v>891</v>
      </c>
      <c r="J1023" t="s">
        <v>110</v>
      </c>
      <c r="K1023">
        <v>969.9899999999999</v>
      </c>
      <c r="L1023" t="s">
        <v>1248</v>
      </c>
      <c r="M1023" t="s">
        <v>108</v>
      </c>
      <c r="N1023" t="s">
        <v>49</v>
      </c>
      <c r="O1023" t="s">
        <v>225</v>
      </c>
      <c r="P1023" t="str">
        <f>_xlfn.IFNA(VLOOKUP(C1023,Statusy!A:B,2,0),"Do wyrzucenia")</f>
        <v>Greatstore</v>
      </c>
      <c r="Q1023" t="str">
        <f t="shared" si="64"/>
        <v>Mall</v>
      </c>
      <c r="R1023" t="str">
        <f t="shared" si="65"/>
        <v>Vida</v>
      </c>
    </row>
    <row r="1024" spans="1:18" x14ac:dyDescent="0.25">
      <c r="A1024">
        <v>560659034</v>
      </c>
      <c r="B1024" t="s">
        <v>107</v>
      </c>
      <c r="C1024" t="s">
        <v>153</v>
      </c>
      <c r="D1024">
        <v>1</v>
      </c>
      <c r="E1024">
        <v>0</v>
      </c>
      <c r="F1024">
        <v>1132.2</v>
      </c>
      <c r="G1024">
        <v>45116</v>
      </c>
      <c r="H1024" t="s">
        <v>108</v>
      </c>
      <c r="I1024" t="s">
        <v>2663</v>
      </c>
      <c r="J1024" t="s">
        <v>109</v>
      </c>
      <c r="K1024">
        <v>212.02247191011239</v>
      </c>
      <c r="L1024" t="s">
        <v>2664</v>
      </c>
      <c r="M1024" t="s">
        <v>108</v>
      </c>
      <c r="N1024" t="s">
        <v>22</v>
      </c>
      <c r="O1024" t="s">
        <v>1102</v>
      </c>
      <c r="P1024" t="str">
        <f>_xlfn.IFNA(VLOOKUP(C1024,Statusy!A:B,2,0),"Do wyrzucenia")</f>
        <v>Alza</v>
      </c>
      <c r="Q1024" t="str">
        <f t="shared" si="64"/>
        <v>Alza</v>
      </c>
      <c r="R1024" t="str">
        <f t="shared" si="65"/>
        <v>Kinghoff</v>
      </c>
    </row>
    <row r="1025" spans="1:18" x14ac:dyDescent="0.25">
      <c r="A1025">
        <v>560659032</v>
      </c>
      <c r="B1025" t="s">
        <v>107</v>
      </c>
      <c r="C1025" t="s">
        <v>153</v>
      </c>
      <c r="D1025">
        <v>1</v>
      </c>
      <c r="E1025">
        <v>0</v>
      </c>
      <c r="F1025">
        <v>1962.64</v>
      </c>
      <c r="G1025">
        <v>45116</v>
      </c>
      <c r="H1025" t="s">
        <v>108</v>
      </c>
      <c r="I1025" t="s">
        <v>2665</v>
      </c>
      <c r="J1025" t="s">
        <v>109</v>
      </c>
      <c r="K1025">
        <v>367.5355805243446</v>
      </c>
      <c r="L1025" t="s">
        <v>2666</v>
      </c>
      <c r="M1025" t="s">
        <v>108</v>
      </c>
      <c r="N1025" t="s">
        <v>22</v>
      </c>
      <c r="O1025" t="s">
        <v>1102</v>
      </c>
      <c r="P1025" t="str">
        <f>_xlfn.IFNA(VLOOKUP(C1025,Statusy!A:B,2,0),"Do wyrzucenia")</f>
        <v>Alza</v>
      </c>
      <c r="Q1025" t="str">
        <f t="shared" si="64"/>
        <v>Alza</v>
      </c>
      <c r="R1025" t="str">
        <f t="shared" si="65"/>
        <v>Vida</v>
      </c>
    </row>
    <row r="1026" spans="1:18" x14ac:dyDescent="0.25">
      <c r="A1026">
        <v>560652323</v>
      </c>
      <c r="B1026" t="s">
        <v>107</v>
      </c>
      <c r="C1026" t="s">
        <v>118</v>
      </c>
      <c r="D1026">
        <v>1</v>
      </c>
      <c r="E1026">
        <v>0</v>
      </c>
      <c r="F1026">
        <v>890</v>
      </c>
      <c r="G1026">
        <v>45116</v>
      </c>
      <c r="H1026" t="s">
        <v>108</v>
      </c>
      <c r="I1026" t="s">
        <v>274</v>
      </c>
      <c r="J1026" t="s">
        <v>109</v>
      </c>
      <c r="K1026">
        <v>166.66666666666669</v>
      </c>
      <c r="L1026" t="s">
        <v>1238</v>
      </c>
      <c r="M1026" t="s">
        <v>108</v>
      </c>
      <c r="N1026" t="s">
        <v>22</v>
      </c>
      <c r="O1026" t="s">
        <v>225</v>
      </c>
      <c r="P1026" t="str">
        <f>_xlfn.IFNA(VLOOKUP(C1026,Statusy!A:B,2,0),"Do wyrzucenia")</f>
        <v>Greatstore</v>
      </c>
      <c r="Q1026" t="str">
        <f t="shared" si="64"/>
        <v>Mall</v>
      </c>
      <c r="R1026" t="str">
        <f t="shared" si="65"/>
        <v>Vida</v>
      </c>
    </row>
    <row r="1027" spans="1:18" x14ac:dyDescent="0.25">
      <c r="A1027">
        <v>560652321</v>
      </c>
      <c r="B1027" t="s">
        <v>107</v>
      </c>
      <c r="C1027" t="s">
        <v>118</v>
      </c>
      <c r="D1027">
        <v>1</v>
      </c>
      <c r="E1027">
        <v>30</v>
      </c>
      <c r="F1027">
        <v>131</v>
      </c>
      <c r="G1027">
        <v>45116</v>
      </c>
      <c r="H1027" t="s">
        <v>108</v>
      </c>
      <c r="I1027" t="s">
        <v>1192</v>
      </c>
      <c r="J1027" t="s">
        <v>110</v>
      </c>
      <c r="K1027">
        <v>585.56999999999994</v>
      </c>
      <c r="L1027" t="s">
        <v>2667</v>
      </c>
      <c r="M1027" t="s">
        <v>108</v>
      </c>
      <c r="N1027" t="s">
        <v>49</v>
      </c>
      <c r="O1027" t="s">
        <v>225</v>
      </c>
      <c r="P1027" t="str">
        <f>_xlfn.IFNA(VLOOKUP(C1027,Statusy!A:B,2,0),"Do wyrzucenia")</f>
        <v>Greatstore</v>
      </c>
      <c r="Q1027" t="str">
        <f t="shared" si="64"/>
        <v>Mall</v>
      </c>
      <c r="R1027" t="str">
        <f t="shared" si="65"/>
        <v>Vida</v>
      </c>
    </row>
    <row r="1028" spans="1:18" x14ac:dyDescent="0.25">
      <c r="A1028">
        <v>560652315</v>
      </c>
      <c r="B1028" t="s">
        <v>107</v>
      </c>
      <c r="C1028" t="s">
        <v>118</v>
      </c>
      <c r="D1028">
        <v>1</v>
      </c>
      <c r="E1028">
        <v>519</v>
      </c>
      <c r="F1028">
        <v>8691</v>
      </c>
      <c r="G1028">
        <v>45116</v>
      </c>
      <c r="H1028" t="s">
        <v>108</v>
      </c>
      <c r="I1028" t="s">
        <v>2668</v>
      </c>
      <c r="J1028" t="s">
        <v>109</v>
      </c>
      <c r="K1028">
        <v>1627.5280898876406</v>
      </c>
      <c r="L1028" t="s">
        <v>2669</v>
      </c>
      <c r="M1028" t="s">
        <v>108</v>
      </c>
      <c r="N1028" t="s">
        <v>22</v>
      </c>
      <c r="O1028" t="s">
        <v>225</v>
      </c>
      <c r="P1028" t="str">
        <f>_xlfn.IFNA(VLOOKUP(C1028,Statusy!A:B,2,0),"Do wyrzucenia")</f>
        <v>Greatstore</v>
      </c>
      <c r="Q1028" t="str">
        <f t="shared" si="64"/>
        <v>Mall</v>
      </c>
      <c r="R1028" t="str">
        <f t="shared" si="65"/>
        <v>Vida</v>
      </c>
    </row>
    <row r="1029" spans="1:18" x14ac:dyDescent="0.25">
      <c r="A1029">
        <v>560652304</v>
      </c>
      <c r="B1029" t="s">
        <v>107</v>
      </c>
      <c r="C1029" t="s">
        <v>114</v>
      </c>
      <c r="D1029">
        <v>0</v>
      </c>
      <c r="E1029">
        <v>13</v>
      </c>
      <c r="F1029">
        <v>57</v>
      </c>
      <c r="G1029">
        <v>45116</v>
      </c>
      <c r="H1029" t="s">
        <v>108</v>
      </c>
      <c r="I1029" t="s">
        <v>426</v>
      </c>
      <c r="J1029" t="s">
        <v>110</v>
      </c>
      <c r="K1029">
        <v>254.79</v>
      </c>
      <c r="L1029" t="s">
        <v>627</v>
      </c>
      <c r="M1029" t="s">
        <v>108</v>
      </c>
      <c r="N1029" t="s">
        <v>49</v>
      </c>
      <c r="O1029" t="s">
        <v>225</v>
      </c>
      <c r="P1029" t="str">
        <f>_xlfn.IFNA(VLOOKUP(C1029,Statusy!A:B,2,0),"Do wyrzucenia")</f>
        <v>Greatstore</v>
      </c>
      <c r="Q1029" t="str">
        <f t="shared" si="64"/>
        <v>Mall</v>
      </c>
      <c r="R1029" t="str">
        <f t="shared" si="65"/>
        <v>Vida</v>
      </c>
    </row>
    <row r="1030" spans="1:18" x14ac:dyDescent="0.25">
      <c r="A1030">
        <v>560652297</v>
      </c>
      <c r="B1030" t="s">
        <v>107</v>
      </c>
      <c r="C1030" t="s">
        <v>118</v>
      </c>
      <c r="D1030">
        <v>1</v>
      </c>
      <c r="E1030">
        <v>129</v>
      </c>
      <c r="F1030">
        <v>1305</v>
      </c>
      <c r="G1030">
        <v>45116</v>
      </c>
      <c r="H1030" t="s">
        <v>108</v>
      </c>
      <c r="I1030" t="s">
        <v>385</v>
      </c>
      <c r="J1030" t="s">
        <v>109</v>
      </c>
      <c r="K1030">
        <v>244.38202247191012</v>
      </c>
      <c r="L1030" t="s">
        <v>980</v>
      </c>
      <c r="M1030" t="s">
        <v>108</v>
      </c>
      <c r="N1030" t="s">
        <v>22</v>
      </c>
      <c r="O1030" t="s">
        <v>225</v>
      </c>
      <c r="P1030" t="str">
        <f>_xlfn.IFNA(VLOOKUP(C1030,Statusy!A:B,2,0),"Do wyrzucenia")</f>
        <v>Greatstore</v>
      </c>
      <c r="Q1030" t="str">
        <f t="shared" si="64"/>
        <v>Mall</v>
      </c>
      <c r="R1030" t="str">
        <f t="shared" si="65"/>
        <v>Vida</v>
      </c>
    </row>
    <row r="1031" spans="1:18" x14ac:dyDescent="0.25">
      <c r="A1031">
        <v>560652257</v>
      </c>
      <c r="B1031" t="s">
        <v>107</v>
      </c>
      <c r="C1031" t="s">
        <v>114</v>
      </c>
      <c r="D1031">
        <v>0</v>
      </c>
      <c r="E1031">
        <v>24</v>
      </c>
      <c r="F1031">
        <v>174</v>
      </c>
      <c r="G1031">
        <v>45116</v>
      </c>
      <c r="H1031" t="s">
        <v>108</v>
      </c>
      <c r="I1031" t="s">
        <v>533</v>
      </c>
      <c r="J1031" t="s">
        <v>110</v>
      </c>
      <c r="K1031">
        <v>777.78</v>
      </c>
      <c r="L1031" t="s">
        <v>2670</v>
      </c>
      <c r="M1031" t="s">
        <v>108</v>
      </c>
      <c r="N1031" t="s">
        <v>48</v>
      </c>
      <c r="O1031" t="s">
        <v>225</v>
      </c>
      <c r="P1031" t="str">
        <f>_xlfn.IFNA(VLOOKUP(C1031,Statusy!A:B,2,0),"Do wyrzucenia")</f>
        <v>Greatstore</v>
      </c>
      <c r="Q1031" t="str">
        <f t="shared" si="64"/>
        <v>Mall</v>
      </c>
      <c r="R1031" t="str">
        <f t="shared" si="65"/>
        <v>Vida</v>
      </c>
    </row>
    <row r="1032" spans="1:18" x14ac:dyDescent="0.25">
      <c r="A1032">
        <v>560652254</v>
      </c>
      <c r="B1032" t="s">
        <v>107</v>
      </c>
      <c r="C1032" t="s">
        <v>118</v>
      </c>
      <c r="D1032">
        <v>1</v>
      </c>
      <c r="E1032">
        <v>329</v>
      </c>
      <c r="F1032">
        <v>3177</v>
      </c>
      <c r="G1032">
        <v>45116</v>
      </c>
      <c r="H1032" t="s">
        <v>108</v>
      </c>
      <c r="I1032" t="s">
        <v>2671</v>
      </c>
      <c r="J1032" t="s">
        <v>109</v>
      </c>
      <c r="K1032">
        <v>594.94382022471916</v>
      </c>
      <c r="L1032" t="s">
        <v>2672</v>
      </c>
      <c r="M1032" t="s">
        <v>108</v>
      </c>
      <c r="N1032" t="s">
        <v>22</v>
      </c>
      <c r="O1032" t="s">
        <v>225</v>
      </c>
      <c r="P1032" t="str">
        <f>_xlfn.IFNA(VLOOKUP(C1032,Statusy!A:B,2,0),"Do wyrzucenia")</f>
        <v>Greatstore</v>
      </c>
      <c r="Q1032" t="str">
        <f t="shared" si="64"/>
        <v>Mall</v>
      </c>
      <c r="R1032" t="str">
        <f t="shared" si="65"/>
        <v>Vida</v>
      </c>
    </row>
    <row r="1033" spans="1:18" x14ac:dyDescent="0.25">
      <c r="A1033">
        <v>560649576</v>
      </c>
      <c r="B1033" t="s">
        <v>107</v>
      </c>
      <c r="C1033" t="s">
        <v>153</v>
      </c>
      <c r="D1033">
        <v>1</v>
      </c>
      <c r="E1033">
        <v>0</v>
      </c>
      <c r="F1033">
        <v>772.65</v>
      </c>
      <c r="G1033">
        <v>45116</v>
      </c>
      <c r="H1033" t="s">
        <v>108</v>
      </c>
      <c r="I1033" t="s">
        <v>2673</v>
      </c>
      <c r="J1033" t="s">
        <v>109</v>
      </c>
      <c r="K1033">
        <v>144.69101123595507</v>
      </c>
      <c r="L1033" t="s">
        <v>2674</v>
      </c>
      <c r="M1033" t="s">
        <v>108</v>
      </c>
      <c r="N1033" t="s">
        <v>22</v>
      </c>
      <c r="O1033" t="s">
        <v>1102</v>
      </c>
      <c r="P1033" t="str">
        <f>_xlfn.IFNA(VLOOKUP(C1033,Statusy!A:B,2,0),"Do wyrzucenia")</f>
        <v>Alza</v>
      </c>
      <c r="Q1033" t="str">
        <f t="shared" si="64"/>
        <v>Alza</v>
      </c>
      <c r="R1033" t="str">
        <f t="shared" si="65"/>
        <v>Vida</v>
      </c>
    </row>
    <row r="1034" spans="1:18" x14ac:dyDescent="0.25">
      <c r="A1034">
        <v>560649571</v>
      </c>
      <c r="B1034" t="s">
        <v>107</v>
      </c>
      <c r="C1034" t="s">
        <v>153</v>
      </c>
      <c r="D1034">
        <v>1</v>
      </c>
      <c r="E1034">
        <v>0</v>
      </c>
      <c r="F1034">
        <v>789.65</v>
      </c>
      <c r="G1034">
        <v>45116</v>
      </c>
      <c r="H1034" t="s">
        <v>108</v>
      </c>
      <c r="I1034" t="s">
        <v>484</v>
      </c>
      <c r="J1034" t="s">
        <v>109</v>
      </c>
      <c r="K1034">
        <v>147.874531835206</v>
      </c>
      <c r="L1034" t="s">
        <v>2675</v>
      </c>
      <c r="M1034" t="s">
        <v>108</v>
      </c>
      <c r="N1034" t="s">
        <v>22</v>
      </c>
      <c r="O1034" t="s">
        <v>1102</v>
      </c>
      <c r="P1034" t="str">
        <f>_xlfn.IFNA(VLOOKUP(C1034,Statusy!A:B,2,0),"Do wyrzucenia")</f>
        <v>Alza</v>
      </c>
      <c r="Q1034" t="str">
        <f t="shared" si="64"/>
        <v>Alza</v>
      </c>
      <c r="R1034" t="str">
        <f t="shared" si="65"/>
        <v>Vida</v>
      </c>
    </row>
    <row r="1035" spans="1:18" x14ac:dyDescent="0.25">
      <c r="A1035">
        <v>560649569</v>
      </c>
      <c r="B1035" t="s">
        <v>107</v>
      </c>
      <c r="C1035" t="s">
        <v>153</v>
      </c>
      <c r="D1035">
        <v>1</v>
      </c>
      <c r="E1035">
        <v>0</v>
      </c>
      <c r="F1035">
        <v>2183.65</v>
      </c>
      <c r="G1035">
        <v>45116</v>
      </c>
      <c r="H1035" t="s">
        <v>108</v>
      </c>
      <c r="I1035" t="s">
        <v>759</v>
      </c>
      <c r="J1035" t="s">
        <v>109</v>
      </c>
      <c r="K1035">
        <v>408.9232209737828</v>
      </c>
      <c r="L1035" t="s">
        <v>2676</v>
      </c>
      <c r="M1035" t="s">
        <v>108</v>
      </c>
      <c r="N1035" t="s">
        <v>22</v>
      </c>
      <c r="O1035" t="s">
        <v>1102</v>
      </c>
      <c r="P1035" t="str">
        <f>_xlfn.IFNA(VLOOKUP(C1035,Statusy!A:B,2,0),"Do wyrzucenia")</f>
        <v>Alza</v>
      </c>
      <c r="Q1035" t="str">
        <f t="shared" si="64"/>
        <v>Alza</v>
      </c>
      <c r="R1035" t="str">
        <f t="shared" si="65"/>
        <v>Vida</v>
      </c>
    </row>
    <row r="1036" spans="1:18" x14ac:dyDescent="0.25">
      <c r="A1036">
        <v>560649568</v>
      </c>
      <c r="B1036" t="s">
        <v>107</v>
      </c>
      <c r="C1036" t="s">
        <v>120</v>
      </c>
      <c r="D1036">
        <v>1</v>
      </c>
      <c r="E1036">
        <v>9</v>
      </c>
      <c r="F1036">
        <v>45</v>
      </c>
      <c r="G1036">
        <v>45116</v>
      </c>
      <c r="H1036" t="s">
        <v>108</v>
      </c>
      <c r="I1036" t="s">
        <v>1562</v>
      </c>
      <c r="J1036" t="s">
        <v>110</v>
      </c>
      <c r="K1036">
        <v>201.14999999999998</v>
      </c>
      <c r="L1036" t="s">
        <v>2677</v>
      </c>
      <c r="M1036" t="s">
        <v>108</v>
      </c>
      <c r="N1036" t="s">
        <v>49</v>
      </c>
      <c r="O1036" t="s">
        <v>224</v>
      </c>
      <c r="P1036" t="str">
        <f>_xlfn.IFNA(VLOOKUP(C1036,Statusy!A:B,2,0),"Do wyrzucenia")</f>
        <v>Shumee</v>
      </c>
      <c r="Q1036" t="str">
        <f t="shared" si="64"/>
        <v>Mall</v>
      </c>
      <c r="R1036" t="str">
        <f t="shared" si="65"/>
        <v>Kinghoff</v>
      </c>
    </row>
    <row r="1037" spans="1:18" x14ac:dyDescent="0.25">
      <c r="A1037">
        <v>560649562</v>
      </c>
      <c r="B1037" t="s">
        <v>107</v>
      </c>
      <c r="C1037" t="s">
        <v>153</v>
      </c>
      <c r="D1037">
        <v>1</v>
      </c>
      <c r="E1037">
        <v>0</v>
      </c>
      <c r="F1037">
        <v>2982.65</v>
      </c>
      <c r="G1037">
        <v>45116</v>
      </c>
      <c r="H1037" t="s">
        <v>108</v>
      </c>
      <c r="I1037" t="s">
        <v>460</v>
      </c>
      <c r="J1037" t="s">
        <v>109</v>
      </c>
      <c r="K1037">
        <v>558.54868913857683</v>
      </c>
      <c r="L1037" t="s">
        <v>2678</v>
      </c>
      <c r="M1037" t="s">
        <v>108</v>
      </c>
      <c r="N1037" t="s">
        <v>22</v>
      </c>
      <c r="O1037" t="s">
        <v>1102</v>
      </c>
      <c r="P1037" t="str">
        <f>_xlfn.IFNA(VLOOKUP(C1037,Statusy!A:B,2,0),"Do wyrzucenia")</f>
        <v>Alza</v>
      </c>
      <c r="Q1037" t="str">
        <f t="shared" si="64"/>
        <v>Alza</v>
      </c>
      <c r="R1037" t="str">
        <f t="shared" si="65"/>
        <v>Vida</v>
      </c>
    </row>
    <row r="1038" spans="1:18" x14ac:dyDescent="0.25">
      <c r="A1038">
        <v>560649561</v>
      </c>
      <c r="B1038" t="s">
        <v>107</v>
      </c>
      <c r="C1038" t="s">
        <v>153</v>
      </c>
      <c r="D1038">
        <v>1</v>
      </c>
      <c r="E1038">
        <v>0</v>
      </c>
      <c r="F1038">
        <v>2753.15</v>
      </c>
      <c r="G1038">
        <v>45116</v>
      </c>
      <c r="H1038" t="s">
        <v>108</v>
      </c>
      <c r="I1038" t="s">
        <v>2679</v>
      </c>
      <c r="J1038" t="s">
        <v>109</v>
      </c>
      <c r="K1038">
        <v>515.57116104868919</v>
      </c>
      <c r="L1038" t="s">
        <v>2680</v>
      </c>
      <c r="M1038" t="s">
        <v>108</v>
      </c>
      <c r="N1038" t="s">
        <v>22</v>
      </c>
      <c r="O1038" t="s">
        <v>1102</v>
      </c>
      <c r="P1038" t="str">
        <f>_xlfn.IFNA(VLOOKUP(C1038,Statusy!A:B,2,0),"Do wyrzucenia")</f>
        <v>Alza</v>
      </c>
      <c r="Q1038" t="str">
        <f t="shared" si="64"/>
        <v>Alza</v>
      </c>
      <c r="R1038" t="str">
        <f t="shared" si="65"/>
        <v>Vida</v>
      </c>
    </row>
    <row r="1039" spans="1:18" x14ac:dyDescent="0.25">
      <c r="A1039">
        <v>560649559</v>
      </c>
      <c r="B1039" t="s">
        <v>107</v>
      </c>
      <c r="C1039" t="s">
        <v>153</v>
      </c>
      <c r="D1039">
        <v>1</v>
      </c>
      <c r="E1039">
        <v>0</v>
      </c>
      <c r="F1039">
        <v>1180.6500000000001</v>
      </c>
      <c r="G1039">
        <v>45116</v>
      </c>
      <c r="H1039" t="s">
        <v>108</v>
      </c>
      <c r="I1039" t="s">
        <v>2681</v>
      </c>
      <c r="J1039" t="s">
        <v>109</v>
      </c>
      <c r="K1039">
        <v>221.09550561797755</v>
      </c>
      <c r="L1039" t="s">
        <v>2682</v>
      </c>
      <c r="M1039" t="s">
        <v>108</v>
      </c>
      <c r="N1039" t="s">
        <v>22</v>
      </c>
      <c r="O1039" t="s">
        <v>1102</v>
      </c>
      <c r="P1039" t="str">
        <f>_xlfn.IFNA(VLOOKUP(C1039,Statusy!A:B,2,0),"Do wyrzucenia")</f>
        <v>Alza</v>
      </c>
      <c r="Q1039" t="str">
        <f t="shared" si="64"/>
        <v>Alza</v>
      </c>
      <c r="R1039" t="str">
        <f t="shared" si="65"/>
        <v>Vida</v>
      </c>
    </row>
    <row r="1040" spans="1:18" x14ac:dyDescent="0.25">
      <c r="A1040">
        <v>560649558</v>
      </c>
      <c r="B1040" t="s">
        <v>107</v>
      </c>
      <c r="C1040" t="s">
        <v>153</v>
      </c>
      <c r="D1040">
        <v>1</v>
      </c>
      <c r="E1040">
        <v>0</v>
      </c>
      <c r="F1040">
        <v>661.28</v>
      </c>
      <c r="G1040">
        <v>45116</v>
      </c>
      <c r="H1040" t="s">
        <v>108</v>
      </c>
      <c r="I1040" t="s">
        <v>2515</v>
      </c>
      <c r="J1040" t="s">
        <v>109</v>
      </c>
      <c r="K1040">
        <v>123.83520599250937</v>
      </c>
      <c r="L1040" t="s">
        <v>2683</v>
      </c>
      <c r="M1040" t="s">
        <v>108</v>
      </c>
      <c r="N1040" t="s">
        <v>22</v>
      </c>
      <c r="O1040" t="s">
        <v>1102</v>
      </c>
      <c r="P1040" t="str">
        <f>_xlfn.IFNA(VLOOKUP(C1040,Statusy!A:B,2,0),"Do wyrzucenia")</f>
        <v>Alza</v>
      </c>
      <c r="Q1040" t="str">
        <f t="shared" si="64"/>
        <v>Alza</v>
      </c>
      <c r="R1040" t="str">
        <f t="shared" si="65"/>
        <v>Vida</v>
      </c>
    </row>
    <row r="1041" spans="1:18" x14ac:dyDescent="0.25">
      <c r="A1041">
        <v>560649552</v>
      </c>
      <c r="B1041" t="s">
        <v>107</v>
      </c>
      <c r="C1041" t="s">
        <v>153</v>
      </c>
      <c r="D1041">
        <v>1</v>
      </c>
      <c r="E1041">
        <v>0</v>
      </c>
      <c r="F1041">
        <v>823.65</v>
      </c>
      <c r="G1041">
        <v>45116</v>
      </c>
      <c r="H1041" t="s">
        <v>108</v>
      </c>
      <c r="I1041" t="s">
        <v>1133</v>
      </c>
      <c r="J1041" t="s">
        <v>109</v>
      </c>
      <c r="K1041">
        <v>154.24157303370788</v>
      </c>
      <c r="L1041" t="s">
        <v>2684</v>
      </c>
      <c r="M1041" t="s">
        <v>108</v>
      </c>
      <c r="N1041" t="s">
        <v>22</v>
      </c>
      <c r="O1041" t="s">
        <v>1102</v>
      </c>
      <c r="P1041" t="str">
        <f>_xlfn.IFNA(VLOOKUP(C1041,Statusy!A:B,2,0),"Do wyrzucenia")</f>
        <v>Alza</v>
      </c>
      <c r="Q1041" t="str">
        <f t="shared" ref="Q1041:Q1060" si="66">IF(P1041="alza","Alza",IF(P1041="Extra","Extrastore","Mall"))</f>
        <v>Alza</v>
      </c>
      <c r="R1041" t="str">
        <f t="shared" ref="R1041:R1060" si="67">IF(AND(LEN(I1041)&lt;=7,ISERROR(FIND("_",I1041))),"Vida",IFERROR(LEFT(I1041,FIND("_",I1041)-1),"Kinghoff"))</f>
        <v>Vida</v>
      </c>
    </row>
    <row r="1042" spans="1:18" x14ac:dyDescent="0.25">
      <c r="A1042">
        <v>560649545</v>
      </c>
      <c r="B1042" t="s">
        <v>107</v>
      </c>
      <c r="C1042" t="s">
        <v>120</v>
      </c>
      <c r="D1042">
        <v>1</v>
      </c>
      <c r="E1042">
        <v>59</v>
      </c>
      <c r="F1042">
        <v>1411</v>
      </c>
      <c r="G1042">
        <v>45116</v>
      </c>
      <c r="H1042" t="s">
        <v>108</v>
      </c>
      <c r="I1042" t="s">
        <v>2685</v>
      </c>
      <c r="J1042" t="s">
        <v>109</v>
      </c>
      <c r="K1042">
        <v>264.23220973782776</v>
      </c>
      <c r="L1042" t="s">
        <v>2686</v>
      </c>
      <c r="M1042" t="s">
        <v>108</v>
      </c>
      <c r="N1042" t="s">
        <v>106</v>
      </c>
      <c r="O1042" t="s">
        <v>224</v>
      </c>
      <c r="P1042" t="str">
        <f>_xlfn.IFNA(VLOOKUP(C1042,Statusy!A:B,2,0),"Do wyrzucenia")</f>
        <v>Shumee</v>
      </c>
      <c r="Q1042" t="str">
        <f t="shared" si="66"/>
        <v>Mall</v>
      </c>
      <c r="R1042" t="str">
        <f t="shared" si="67"/>
        <v>aw</v>
      </c>
    </row>
    <row r="1043" spans="1:18" x14ac:dyDescent="0.25">
      <c r="A1043">
        <v>560649543</v>
      </c>
      <c r="B1043" t="s">
        <v>107</v>
      </c>
      <c r="C1043" t="s">
        <v>153</v>
      </c>
      <c r="D1043">
        <v>1</v>
      </c>
      <c r="E1043">
        <v>0</v>
      </c>
      <c r="F1043">
        <v>1061.6500000000001</v>
      </c>
      <c r="G1043">
        <v>45116</v>
      </c>
      <c r="H1043" t="s">
        <v>108</v>
      </c>
      <c r="I1043" t="s">
        <v>1030</v>
      </c>
      <c r="J1043" t="s">
        <v>109</v>
      </c>
      <c r="K1043">
        <v>198.81086142322101</v>
      </c>
      <c r="L1043" t="s">
        <v>2687</v>
      </c>
      <c r="M1043" t="s">
        <v>108</v>
      </c>
      <c r="N1043" t="s">
        <v>22</v>
      </c>
      <c r="O1043" t="s">
        <v>1102</v>
      </c>
      <c r="P1043" t="str">
        <f>_xlfn.IFNA(VLOOKUP(C1043,Statusy!A:B,2,0),"Do wyrzucenia")</f>
        <v>Alza</v>
      </c>
      <c r="Q1043" t="str">
        <f t="shared" si="66"/>
        <v>Alza</v>
      </c>
      <c r="R1043" t="str">
        <f t="shared" si="67"/>
        <v>Vida</v>
      </c>
    </row>
    <row r="1044" spans="1:18" x14ac:dyDescent="0.25">
      <c r="A1044">
        <v>560649478</v>
      </c>
      <c r="B1044" t="s">
        <v>107</v>
      </c>
      <c r="C1044" t="s">
        <v>190</v>
      </c>
      <c r="D1044">
        <v>0</v>
      </c>
      <c r="E1044">
        <v>0</v>
      </c>
      <c r="F1044">
        <v>6263.65</v>
      </c>
      <c r="G1044">
        <v>45116</v>
      </c>
      <c r="H1044" t="s">
        <v>108</v>
      </c>
      <c r="I1044" t="s">
        <v>1628</v>
      </c>
      <c r="J1044" t="s">
        <v>109</v>
      </c>
      <c r="K1044">
        <v>1172.9681647940074</v>
      </c>
      <c r="L1044" t="s">
        <v>2688</v>
      </c>
      <c r="M1044" t="s">
        <v>108</v>
      </c>
      <c r="N1044" t="s">
        <v>252</v>
      </c>
      <c r="O1044" t="s">
        <v>1102</v>
      </c>
      <c r="P1044" t="str">
        <f>_xlfn.IFNA(VLOOKUP(C1044,Statusy!A:B,2,0),"Do wyrzucenia")</f>
        <v>Alza</v>
      </c>
      <c r="Q1044" t="str">
        <f t="shared" si="66"/>
        <v>Alza</v>
      </c>
      <c r="R1044" t="str">
        <f t="shared" si="67"/>
        <v>Vida</v>
      </c>
    </row>
    <row r="1045" spans="1:18" x14ac:dyDescent="0.25">
      <c r="A1045">
        <v>560619993</v>
      </c>
      <c r="B1045" t="s">
        <v>107</v>
      </c>
      <c r="C1045" t="s">
        <v>153</v>
      </c>
      <c r="D1045">
        <v>1</v>
      </c>
      <c r="E1045">
        <v>0</v>
      </c>
      <c r="F1045">
        <v>883.15</v>
      </c>
      <c r="G1045">
        <v>45116</v>
      </c>
      <c r="H1045" t="s">
        <v>108</v>
      </c>
      <c r="I1045" t="s">
        <v>402</v>
      </c>
      <c r="J1045" t="s">
        <v>109</v>
      </c>
      <c r="K1045">
        <v>165.38389513108615</v>
      </c>
      <c r="L1045" t="s">
        <v>2689</v>
      </c>
      <c r="M1045" t="s">
        <v>108</v>
      </c>
      <c r="N1045" t="s">
        <v>22</v>
      </c>
      <c r="O1045" t="s">
        <v>1102</v>
      </c>
      <c r="P1045" t="str">
        <f>_xlfn.IFNA(VLOOKUP(C1045,Statusy!A:B,2,0),"Do wyrzucenia")</f>
        <v>Alza</v>
      </c>
      <c r="Q1045" t="str">
        <f t="shared" si="66"/>
        <v>Alza</v>
      </c>
      <c r="R1045" t="str">
        <f t="shared" si="67"/>
        <v>Vida</v>
      </c>
    </row>
    <row r="1046" spans="1:18" x14ac:dyDescent="0.25">
      <c r="A1046">
        <v>560619992</v>
      </c>
      <c r="B1046" t="s">
        <v>107</v>
      </c>
      <c r="C1046" t="s">
        <v>120</v>
      </c>
      <c r="D1046">
        <v>1</v>
      </c>
      <c r="E1046">
        <v>20</v>
      </c>
      <c r="F1046">
        <v>83</v>
      </c>
      <c r="G1046">
        <v>45116</v>
      </c>
      <c r="H1046" t="s">
        <v>108</v>
      </c>
      <c r="I1046" t="s">
        <v>2690</v>
      </c>
      <c r="J1046" t="s">
        <v>110</v>
      </c>
      <c r="K1046">
        <v>371.01</v>
      </c>
      <c r="L1046" t="s">
        <v>2691</v>
      </c>
      <c r="M1046" t="s">
        <v>108</v>
      </c>
      <c r="N1046" t="s">
        <v>49</v>
      </c>
      <c r="O1046" t="s">
        <v>224</v>
      </c>
      <c r="P1046" t="str">
        <f>_xlfn.IFNA(VLOOKUP(C1046,Statusy!A:B,2,0),"Do wyrzucenia")</f>
        <v>Shumee</v>
      </c>
      <c r="Q1046" t="str">
        <f t="shared" si="66"/>
        <v>Mall</v>
      </c>
      <c r="R1046" t="str">
        <f t="shared" si="67"/>
        <v>Vida</v>
      </c>
    </row>
    <row r="1047" spans="1:18" x14ac:dyDescent="0.25">
      <c r="A1047">
        <v>560619991</v>
      </c>
      <c r="B1047" t="s">
        <v>107</v>
      </c>
      <c r="C1047" t="s">
        <v>190</v>
      </c>
      <c r="D1047">
        <v>0</v>
      </c>
      <c r="E1047">
        <v>0</v>
      </c>
      <c r="F1047">
        <v>1112.6600000000001</v>
      </c>
      <c r="G1047">
        <v>45116</v>
      </c>
      <c r="H1047" t="s">
        <v>108</v>
      </c>
      <c r="I1047" t="s">
        <v>2641</v>
      </c>
      <c r="J1047" t="s">
        <v>109</v>
      </c>
      <c r="K1047">
        <v>208.36329588014985</v>
      </c>
      <c r="L1047" t="s">
        <v>2692</v>
      </c>
      <c r="M1047" t="s">
        <v>108</v>
      </c>
      <c r="N1047" t="s">
        <v>252</v>
      </c>
      <c r="O1047" t="s">
        <v>1102</v>
      </c>
      <c r="P1047" t="str">
        <f>_xlfn.IFNA(VLOOKUP(C1047,Statusy!A:B,2,0),"Do wyrzucenia")</f>
        <v>Alza</v>
      </c>
      <c r="Q1047" t="str">
        <f t="shared" si="66"/>
        <v>Alza</v>
      </c>
      <c r="R1047" t="str">
        <f t="shared" si="67"/>
        <v>Vida</v>
      </c>
    </row>
    <row r="1048" spans="1:18" x14ac:dyDescent="0.25">
      <c r="A1048">
        <v>560619969</v>
      </c>
      <c r="B1048" t="s">
        <v>107</v>
      </c>
      <c r="C1048" t="s">
        <v>190</v>
      </c>
      <c r="D1048">
        <v>0</v>
      </c>
      <c r="E1048">
        <v>0</v>
      </c>
      <c r="F1048">
        <v>951.14</v>
      </c>
      <c r="G1048">
        <v>45116</v>
      </c>
      <c r="H1048" t="s">
        <v>108</v>
      </c>
      <c r="I1048" t="s">
        <v>2693</v>
      </c>
      <c r="J1048" t="s">
        <v>109</v>
      </c>
      <c r="K1048">
        <v>178.11610486891388</v>
      </c>
      <c r="L1048" t="s">
        <v>2694</v>
      </c>
      <c r="M1048" t="s">
        <v>108</v>
      </c>
      <c r="N1048" t="s">
        <v>22</v>
      </c>
      <c r="O1048" t="s">
        <v>1102</v>
      </c>
      <c r="P1048" t="str">
        <f>_xlfn.IFNA(VLOOKUP(C1048,Statusy!A:B,2,0),"Do wyrzucenia")</f>
        <v>Alza</v>
      </c>
      <c r="Q1048" t="str">
        <f t="shared" si="66"/>
        <v>Alza</v>
      </c>
      <c r="R1048" t="str">
        <f t="shared" si="67"/>
        <v>Vida</v>
      </c>
    </row>
    <row r="1049" spans="1:18" x14ac:dyDescent="0.25">
      <c r="A1049">
        <v>560612384</v>
      </c>
      <c r="B1049" t="s">
        <v>107</v>
      </c>
      <c r="C1049" t="s">
        <v>118</v>
      </c>
      <c r="D1049">
        <v>1</v>
      </c>
      <c r="E1049">
        <v>1.5</v>
      </c>
      <c r="F1049">
        <v>19.5</v>
      </c>
      <c r="G1049">
        <v>45116</v>
      </c>
      <c r="H1049" t="s">
        <v>108</v>
      </c>
      <c r="I1049" t="s">
        <v>2696</v>
      </c>
      <c r="J1049" t="s">
        <v>110</v>
      </c>
      <c r="K1049">
        <v>87.164999999999992</v>
      </c>
      <c r="L1049" t="s">
        <v>2697</v>
      </c>
      <c r="M1049" t="s">
        <v>108</v>
      </c>
      <c r="N1049" t="s">
        <v>106</v>
      </c>
      <c r="O1049" t="s">
        <v>225</v>
      </c>
      <c r="P1049" t="str">
        <f>_xlfn.IFNA(VLOOKUP(C1049,Statusy!A:B,2,0),"Do wyrzucenia")</f>
        <v>Greatstore</v>
      </c>
      <c r="Q1049" t="str">
        <f t="shared" si="66"/>
        <v>Mall</v>
      </c>
      <c r="R1049" t="str">
        <f t="shared" si="67"/>
        <v>Kinghoff</v>
      </c>
    </row>
    <row r="1050" spans="1:18" x14ac:dyDescent="0.25">
      <c r="A1050">
        <v>560609641</v>
      </c>
      <c r="B1050" t="s">
        <v>107</v>
      </c>
      <c r="C1050" t="s">
        <v>153</v>
      </c>
      <c r="D1050">
        <v>1</v>
      </c>
      <c r="E1050">
        <v>0</v>
      </c>
      <c r="F1050">
        <v>993.65</v>
      </c>
      <c r="G1050">
        <v>45116</v>
      </c>
      <c r="H1050" t="s">
        <v>108</v>
      </c>
      <c r="I1050" t="s">
        <v>742</v>
      </c>
      <c r="J1050" t="s">
        <v>109</v>
      </c>
      <c r="K1050">
        <v>186.07677902621722</v>
      </c>
      <c r="L1050" t="s">
        <v>2698</v>
      </c>
      <c r="M1050" t="s">
        <v>108</v>
      </c>
      <c r="N1050" t="s">
        <v>22</v>
      </c>
      <c r="O1050" t="s">
        <v>1102</v>
      </c>
      <c r="P1050" t="str">
        <f>_xlfn.IFNA(VLOOKUP(C1050,Statusy!A:B,2,0),"Do wyrzucenia")</f>
        <v>Alza</v>
      </c>
      <c r="Q1050" t="str">
        <f t="shared" si="66"/>
        <v>Alza</v>
      </c>
      <c r="R1050" t="str">
        <f t="shared" si="67"/>
        <v>Vida</v>
      </c>
    </row>
    <row r="1051" spans="1:18" x14ac:dyDescent="0.25">
      <c r="A1051">
        <v>560609639</v>
      </c>
      <c r="B1051" t="s">
        <v>107</v>
      </c>
      <c r="C1051" t="s">
        <v>120</v>
      </c>
      <c r="D1051">
        <v>1</v>
      </c>
      <c r="E1051">
        <v>8</v>
      </c>
      <c r="F1051">
        <v>33</v>
      </c>
      <c r="G1051">
        <v>45116</v>
      </c>
      <c r="H1051" t="s">
        <v>108</v>
      </c>
      <c r="I1051" t="s">
        <v>310</v>
      </c>
      <c r="J1051" t="s">
        <v>110</v>
      </c>
      <c r="K1051">
        <v>147.51</v>
      </c>
      <c r="L1051" t="s">
        <v>2699</v>
      </c>
      <c r="M1051" t="s">
        <v>108</v>
      </c>
      <c r="N1051" t="s">
        <v>48</v>
      </c>
      <c r="O1051" t="s">
        <v>224</v>
      </c>
      <c r="P1051" t="str">
        <f>_xlfn.IFNA(VLOOKUP(C1051,Statusy!A:B,2,0),"Do wyrzucenia")</f>
        <v>Shumee</v>
      </c>
      <c r="Q1051" t="str">
        <f t="shared" si="66"/>
        <v>Mall</v>
      </c>
      <c r="R1051" t="str">
        <f t="shared" si="67"/>
        <v>Vida</v>
      </c>
    </row>
    <row r="1052" spans="1:18" x14ac:dyDescent="0.25">
      <c r="A1052">
        <v>560609638</v>
      </c>
      <c r="B1052" t="s">
        <v>107</v>
      </c>
      <c r="C1052" t="s">
        <v>153</v>
      </c>
      <c r="D1052">
        <v>1</v>
      </c>
      <c r="E1052">
        <v>0</v>
      </c>
      <c r="F1052">
        <v>1501.9499999999998</v>
      </c>
      <c r="G1052">
        <v>45116</v>
      </c>
      <c r="H1052" t="s">
        <v>108</v>
      </c>
      <c r="I1052" t="s">
        <v>2700</v>
      </c>
      <c r="J1052" t="s">
        <v>109</v>
      </c>
      <c r="K1052">
        <v>281.26404494382024</v>
      </c>
      <c r="L1052" t="s">
        <v>2701</v>
      </c>
      <c r="M1052" t="s">
        <v>108</v>
      </c>
      <c r="N1052" t="s">
        <v>22</v>
      </c>
      <c r="O1052" t="s">
        <v>1102</v>
      </c>
      <c r="P1052" t="str">
        <f>_xlfn.IFNA(VLOOKUP(C1052,Statusy!A:B,2,0),"Do wyrzucenia")</f>
        <v>Alza</v>
      </c>
      <c r="Q1052" t="str">
        <f t="shared" si="66"/>
        <v>Alza</v>
      </c>
      <c r="R1052" t="str">
        <f t="shared" si="67"/>
        <v>Vida</v>
      </c>
    </row>
    <row r="1053" spans="1:18" x14ac:dyDescent="0.25">
      <c r="A1053">
        <v>560609637</v>
      </c>
      <c r="B1053" t="s">
        <v>107</v>
      </c>
      <c r="C1053" t="s">
        <v>153</v>
      </c>
      <c r="D1053">
        <v>1</v>
      </c>
      <c r="E1053">
        <v>0</v>
      </c>
      <c r="F1053">
        <v>2515.15</v>
      </c>
      <c r="G1053">
        <v>45116</v>
      </c>
      <c r="H1053" t="s">
        <v>108</v>
      </c>
      <c r="I1053" t="s">
        <v>2702</v>
      </c>
      <c r="J1053" t="s">
        <v>109</v>
      </c>
      <c r="K1053">
        <v>471.00187265917606</v>
      </c>
      <c r="L1053" t="s">
        <v>2703</v>
      </c>
      <c r="M1053" t="s">
        <v>108</v>
      </c>
      <c r="N1053" t="s">
        <v>22</v>
      </c>
      <c r="O1053" t="s">
        <v>1102</v>
      </c>
      <c r="P1053" t="str">
        <f>_xlfn.IFNA(VLOOKUP(C1053,Statusy!A:B,2,0),"Do wyrzucenia")</f>
        <v>Alza</v>
      </c>
      <c r="Q1053" t="str">
        <f t="shared" si="66"/>
        <v>Alza</v>
      </c>
      <c r="R1053" t="str">
        <f t="shared" si="67"/>
        <v>Vida</v>
      </c>
    </row>
    <row r="1054" spans="1:18" x14ac:dyDescent="0.25">
      <c r="A1054">
        <v>560609636</v>
      </c>
      <c r="B1054" t="s">
        <v>107</v>
      </c>
      <c r="C1054" t="s">
        <v>153</v>
      </c>
      <c r="D1054">
        <v>1</v>
      </c>
      <c r="E1054">
        <v>0</v>
      </c>
      <c r="F1054">
        <v>357</v>
      </c>
      <c r="G1054">
        <v>45116</v>
      </c>
      <c r="H1054" t="s">
        <v>108</v>
      </c>
      <c r="I1054" t="s">
        <v>2704</v>
      </c>
      <c r="J1054" t="s">
        <v>109</v>
      </c>
      <c r="K1054">
        <v>66.853932584269671</v>
      </c>
      <c r="L1054" t="s">
        <v>2705</v>
      </c>
      <c r="M1054" t="s">
        <v>108</v>
      </c>
      <c r="N1054" t="s">
        <v>22</v>
      </c>
      <c r="O1054" t="s">
        <v>1102</v>
      </c>
      <c r="P1054" t="str">
        <f>_xlfn.IFNA(VLOOKUP(C1054,Statusy!A:B,2,0),"Do wyrzucenia")</f>
        <v>Alza</v>
      </c>
      <c r="Q1054" t="str">
        <f t="shared" si="66"/>
        <v>Alza</v>
      </c>
      <c r="R1054" t="str">
        <f t="shared" si="67"/>
        <v>Kinghoff</v>
      </c>
    </row>
    <row r="1055" spans="1:18" x14ac:dyDescent="0.25">
      <c r="A1055">
        <v>560609635</v>
      </c>
      <c r="B1055" t="s">
        <v>107</v>
      </c>
      <c r="C1055" t="s">
        <v>120</v>
      </c>
      <c r="D1055">
        <v>1</v>
      </c>
      <c r="E1055">
        <v>210</v>
      </c>
      <c r="F1055">
        <v>1469</v>
      </c>
      <c r="G1055">
        <v>45116</v>
      </c>
      <c r="H1055" t="s">
        <v>108</v>
      </c>
      <c r="I1055" t="s">
        <v>661</v>
      </c>
      <c r="J1055" t="s">
        <v>109</v>
      </c>
      <c r="K1055">
        <v>275.09363295880149</v>
      </c>
      <c r="L1055" t="s">
        <v>2706</v>
      </c>
      <c r="M1055" t="s">
        <v>108</v>
      </c>
      <c r="N1055" t="s">
        <v>22</v>
      </c>
      <c r="O1055" t="s">
        <v>224</v>
      </c>
      <c r="P1055" t="str">
        <f>_xlfn.IFNA(VLOOKUP(C1055,Statusy!A:B,2,0),"Do wyrzucenia")</f>
        <v>Shumee</v>
      </c>
      <c r="Q1055" t="str">
        <f t="shared" si="66"/>
        <v>Mall</v>
      </c>
      <c r="R1055" t="str">
        <f t="shared" si="67"/>
        <v>Vida</v>
      </c>
    </row>
    <row r="1056" spans="1:18" x14ac:dyDescent="0.25">
      <c r="A1056">
        <v>560609634</v>
      </c>
      <c r="B1056" t="s">
        <v>107</v>
      </c>
      <c r="C1056" t="s">
        <v>120</v>
      </c>
      <c r="D1056">
        <v>1</v>
      </c>
      <c r="E1056">
        <v>8</v>
      </c>
      <c r="F1056">
        <v>32</v>
      </c>
      <c r="G1056">
        <v>45116</v>
      </c>
      <c r="H1056" t="s">
        <v>108</v>
      </c>
      <c r="I1056" t="s">
        <v>2707</v>
      </c>
      <c r="J1056" t="s">
        <v>110</v>
      </c>
      <c r="K1056">
        <v>143.04</v>
      </c>
      <c r="L1056" t="s">
        <v>2708</v>
      </c>
      <c r="M1056" t="s">
        <v>108</v>
      </c>
      <c r="N1056" t="s">
        <v>48</v>
      </c>
      <c r="O1056" t="s">
        <v>224</v>
      </c>
      <c r="P1056" t="str">
        <f>_xlfn.IFNA(VLOOKUP(C1056,Statusy!A:B,2,0),"Do wyrzucenia")</f>
        <v>Shumee</v>
      </c>
      <c r="Q1056" t="str">
        <f t="shared" si="66"/>
        <v>Mall</v>
      </c>
      <c r="R1056" t="str">
        <f t="shared" si="67"/>
        <v>Vida</v>
      </c>
    </row>
    <row r="1057" spans="1:18" x14ac:dyDescent="0.25">
      <c r="A1057">
        <v>560602189</v>
      </c>
      <c r="B1057" t="s">
        <v>107</v>
      </c>
      <c r="C1057" t="s">
        <v>114</v>
      </c>
      <c r="D1057">
        <v>0</v>
      </c>
      <c r="E1057">
        <v>129</v>
      </c>
      <c r="F1057">
        <v>1308</v>
      </c>
      <c r="G1057">
        <v>45116</v>
      </c>
      <c r="H1057" t="s">
        <v>108</v>
      </c>
      <c r="I1057" t="s">
        <v>2709</v>
      </c>
      <c r="J1057" t="s">
        <v>109</v>
      </c>
      <c r="K1057">
        <v>244.9438202247191</v>
      </c>
      <c r="L1057" t="s">
        <v>2710</v>
      </c>
      <c r="M1057" t="s">
        <v>108</v>
      </c>
      <c r="N1057" t="s">
        <v>22</v>
      </c>
      <c r="O1057" t="s">
        <v>225</v>
      </c>
      <c r="P1057" t="str">
        <f>_xlfn.IFNA(VLOOKUP(C1057,Statusy!A:B,2,0),"Do wyrzucenia")</f>
        <v>Greatstore</v>
      </c>
      <c r="Q1057" t="str">
        <f t="shared" si="66"/>
        <v>Mall</v>
      </c>
      <c r="R1057" t="str">
        <f t="shared" si="67"/>
        <v>Vida</v>
      </c>
    </row>
    <row r="1058" spans="1:18" x14ac:dyDescent="0.25">
      <c r="A1058">
        <v>560602127</v>
      </c>
      <c r="B1058" t="s">
        <v>107</v>
      </c>
      <c r="C1058" t="s">
        <v>111</v>
      </c>
      <c r="D1058">
        <v>1</v>
      </c>
      <c r="E1058">
        <v>39</v>
      </c>
      <c r="F1058">
        <v>445</v>
      </c>
      <c r="G1058">
        <v>45116</v>
      </c>
      <c r="H1058" t="s">
        <v>108</v>
      </c>
      <c r="I1058" t="s">
        <v>388</v>
      </c>
      <c r="J1058" t="s">
        <v>109</v>
      </c>
      <c r="K1058">
        <v>83.333333333333343</v>
      </c>
      <c r="L1058" t="s">
        <v>2711</v>
      </c>
      <c r="M1058" t="s">
        <v>108</v>
      </c>
      <c r="N1058" t="s">
        <v>106</v>
      </c>
      <c r="O1058" t="s">
        <v>225</v>
      </c>
      <c r="P1058" t="str">
        <f>_xlfn.IFNA(VLOOKUP(C1058,Statusy!A:B,2,0),"Do wyrzucenia")</f>
        <v>Greatstore</v>
      </c>
      <c r="Q1058" t="str">
        <f t="shared" si="66"/>
        <v>Mall</v>
      </c>
      <c r="R1058" t="str">
        <f t="shared" si="67"/>
        <v>Kinghoff</v>
      </c>
    </row>
    <row r="1059" spans="1:18" x14ac:dyDescent="0.25">
      <c r="A1059">
        <v>560599130</v>
      </c>
      <c r="B1059" t="s">
        <v>107</v>
      </c>
      <c r="C1059" t="s">
        <v>120</v>
      </c>
      <c r="D1059">
        <v>1</v>
      </c>
      <c r="E1059">
        <v>23</v>
      </c>
      <c r="F1059">
        <v>112</v>
      </c>
      <c r="G1059">
        <v>45116</v>
      </c>
      <c r="H1059" t="s">
        <v>108</v>
      </c>
      <c r="I1059" t="s">
        <v>1152</v>
      </c>
      <c r="J1059" t="s">
        <v>110</v>
      </c>
      <c r="K1059">
        <v>500.64</v>
      </c>
      <c r="L1059" t="s">
        <v>1153</v>
      </c>
      <c r="M1059" t="s">
        <v>108</v>
      </c>
      <c r="N1059" t="s">
        <v>48</v>
      </c>
      <c r="O1059" t="s">
        <v>224</v>
      </c>
      <c r="P1059" t="str">
        <f>_xlfn.IFNA(VLOOKUP(C1059,Statusy!A:B,2,0),"Do wyrzucenia")</f>
        <v>Shumee</v>
      </c>
      <c r="Q1059" t="str">
        <f t="shared" si="66"/>
        <v>Mall</v>
      </c>
      <c r="R1059" t="str">
        <f t="shared" si="67"/>
        <v>Vida</v>
      </c>
    </row>
    <row r="1060" spans="1:18" x14ac:dyDescent="0.25">
      <c r="A1060">
        <v>560599129</v>
      </c>
      <c r="B1060" t="s">
        <v>107</v>
      </c>
      <c r="C1060" t="s">
        <v>190</v>
      </c>
      <c r="D1060">
        <v>0</v>
      </c>
      <c r="E1060">
        <v>0</v>
      </c>
      <c r="F1060">
        <v>1563.15</v>
      </c>
      <c r="G1060">
        <v>45116</v>
      </c>
      <c r="H1060" t="s">
        <v>108</v>
      </c>
      <c r="I1060" t="s">
        <v>469</v>
      </c>
      <c r="J1060" t="s">
        <v>109</v>
      </c>
      <c r="K1060">
        <v>292.72471910112364</v>
      </c>
      <c r="L1060" t="s">
        <v>2712</v>
      </c>
      <c r="M1060" t="s">
        <v>108</v>
      </c>
      <c r="N1060" t="s">
        <v>22</v>
      </c>
      <c r="O1060" t="s">
        <v>1102</v>
      </c>
      <c r="P1060" t="str">
        <f>_xlfn.IFNA(VLOOKUP(C1060,Statusy!A:B,2,0),"Do wyrzucenia")</f>
        <v>Alza</v>
      </c>
      <c r="Q1060" t="str">
        <f t="shared" si="66"/>
        <v>Alza</v>
      </c>
      <c r="R1060" t="str">
        <f t="shared" si="67"/>
        <v>Vida</v>
      </c>
    </row>
    <row r="1061" spans="1:18" x14ac:dyDescent="0.25">
      <c r="A1061">
        <v>560599126</v>
      </c>
      <c r="B1061" t="s">
        <v>107</v>
      </c>
      <c r="C1061" t="s">
        <v>153</v>
      </c>
      <c r="D1061">
        <v>1</v>
      </c>
      <c r="E1061">
        <v>0</v>
      </c>
      <c r="F1061">
        <v>619.65</v>
      </c>
      <c r="G1061">
        <v>45116</v>
      </c>
      <c r="H1061" t="s">
        <v>108</v>
      </c>
      <c r="I1061" t="s">
        <v>1175</v>
      </c>
      <c r="J1061" t="s">
        <v>109</v>
      </c>
      <c r="K1061">
        <v>116.03932584269663</v>
      </c>
      <c r="L1061" t="s">
        <v>2713</v>
      </c>
      <c r="M1061" t="s">
        <v>108</v>
      </c>
      <c r="N1061" t="s">
        <v>22</v>
      </c>
      <c r="O1061" t="s">
        <v>1102</v>
      </c>
      <c r="P1061" t="str">
        <f>_xlfn.IFNA(VLOOKUP(C1061,Statusy!A:B,2,0),"Do wyrzucenia")</f>
        <v>Alza</v>
      </c>
      <c r="Q1061" t="str">
        <f t="shared" ref="Q1061:Q1088" si="68">IF(P1061="alza","Alza",IF(P1061="Extra","Extrastore","Mall"))</f>
        <v>Alza</v>
      </c>
      <c r="R1061" t="str">
        <f t="shared" ref="R1061:R1088" si="69">IF(AND(LEN(I1061)&lt;=7,ISERROR(FIND("_",I1061))),"Vida",IFERROR(LEFT(I1061,FIND("_",I1061)-1),"Kinghoff"))</f>
        <v>Vida</v>
      </c>
    </row>
    <row r="1062" spans="1:18" x14ac:dyDescent="0.25">
      <c r="A1062">
        <v>560599124</v>
      </c>
      <c r="B1062" t="s">
        <v>107</v>
      </c>
      <c r="C1062" t="s">
        <v>153</v>
      </c>
      <c r="D1062">
        <v>1</v>
      </c>
      <c r="E1062">
        <v>0</v>
      </c>
      <c r="F1062">
        <v>2319.65</v>
      </c>
      <c r="G1062">
        <v>45116</v>
      </c>
      <c r="H1062" t="s">
        <v>108</v>
      </c>
      <c r="I1062" t="s">
        <v>2714</v>
      </c>
      <c r="J1062" t="s">
        <v>109</v>
      </c>
      <c r="K1062">
        <v>434.39138576779033</v>
      </c>
      <c r="L1062" t="s">
        <v>2715</v>
      </c>
      <c r="M1062" t="s">
        <v>108</v>
      </c>
      <c r="N1062" t="s">
        <v>22</v>
      </c>
      <c r="O1062" t="s">
        <v>1102</v>
      </c>
      <c r="P1062" t="str">
        <f>_xlfn.IFNA(VLOOKUP(C1062,Statusy!A:B,2,0),"Do wyrzucenia")</f>
        <v>Alza</v>
      </c>
      <c r="Q1062" t="str">
        <f t="shared" si="68"/>
        <v>Alza</v>
      </c>
      <c r="R1062" t="str">
        <f t="shared" si="69"/>
        <v>Vida</v>
      </c>
    </row>
    <row r="1063" spans="1:18" x14ac:dyDescent="0.25">
      <c r="A1063">
        <v>560599122</v>
      </c>
      <c r="B1063" t="s">
        <v>107</v>
      </c>
      <c r="C1063" t="s">
        <v>153</v>
      </c>
      <c r="D1063">
        <v>1</v>
      </c>
      <c r="E1063">
        <v>0</v>
      </c>
      <c r="F1063">
        <v>2004.3</v>
      </c>
      <c r="G1063">
        <v>45116</v>
      </c>
      <c r="H1063" t="s">
        <v>108</v>
      </c>
      <c r="I1063" t="s">
        <v>319</v>
      </c>
      <c r="J1063" t="s">
        <v>109</v>
      </c>
      <c r="K1063">
        <v>375.33707865168543</v>
      </c>
      <c r="L1063" t="s">
        <v>2716</v>
      </c>
      <c r="M1063" t="s">
        <v>108</v>
      </c>
      <c r="N1063" t="s">
        <v>22</v>
      </c>
      <c r="O1063" t="s">
        <v>1102</v>
      </c>
      <c r="P1063" t="str">
        <f>_xlfn.IFNA(VLOOKUP(C1063,Statusy!A:B,2,0),"Do wyrzucenia")</f>
        <v>Alza</v>
      </c>
      <c r="Q1063" t="str">
        <f t="shared" si="68"/>
        <v>Alza</v>
      </c>
      <c r="R1063" t="str">
        <f t="shared" si="69"/>
        <v>Vida</v>
      </c>
    </row>
    <row r="1064" spans="1:18" x14ac:dyDescent="0.25">
      <c r="A1064">
        <v>560599121</v>
      </c>
      <c r="B1064" t="s">
        <v>107</v>
      </c>
      <c r="C1064" t="s">
        <v>153</v>
      </c>
      <c r="D1064">
        <v>1</v>
      </c>
      <c r="E1064">
        <v>0</v>
      </c>
      <c r="F1064">
        <v>1274.1500000000001</v>
      </c>
      <c r="G1064">
        <v>45116</v>
      </c>
      <c r="H1064" t="s">
        <v>108</v>
      </c>
      <c r="I1064" t="s">
        <v>2717</v>
      </c>
      <c r="J1064" t="s">
        <v>109</v>
      </c>
      <c r="K1064">
        <v>238.6048689138577</v>
      </c>
      <c r="L1064" t="s">
        <v>2718</v>
      </c>
      <c r="M1064" t="s">
        <v>108</v>
      </c>
      <c r="N1064" t="s">
        <v>22</v>
      </c>
      <c r="O1064" t="s">
        <v>1102</v>
      </c>
      <c r="P1064" t="str">
        <f>_xlfn.IFNA(VLOOKUP(C1064,Statusy!A:B,2,0),"Do wyrzucenia")</f>
        <v>Alza</v>
      </c>
      <c r="Q1064" t="str">
        <f t="shared" si="68"/>
        <v>Alza</v>
      </c>
      <c r="R1064" t="str">
        <f t="shared" si="69"/>
        <v>Vida</v>
      </c>
    </row>
    <row r="1065" spans="1:18" x14ac:dyDescent="0.25">
      <c r="A1065">
        <v>560599108</v>
      </c>
      <c r="B1065" t="s">
        <v>107</v>
      </c>
      <c r="C1065" t="s">
        <v>153</v>
      </c>
      <c r="D1065">
        <v>1</v>
      </c>
      <c r="E1065">
        <v>0</v>
      </c>
      <c r="F1065">
        <v>1053.1500000000001</v>
      </c>
      <c r="G1065">
        <v>45116</v>
      </c>
      <c r="H1065" t="s">
        <v>108</v>
      </c>
      <c r="I1065" t="s">
        <v>923</v>
      </c>
      <c r="J1065" t="s">
        <v>109</v>
      </c>
      <c r="K1065">
        <v>197.21910112359555</v>
      </c>
      <c r="L1065" t="s">
        <v>2719</v>
      </c>
      <c r="M1065" t="s">
        <v>108</v>
      </c>
      <c r="N1065" t="s">
        <v>22</v>
      </c>
      <c r="O1065" t="s">
        <v>1102</v>
      </c>
      <c r="P1065" t="str">
        <f>_xlfn.IFNA(VLOOKUP(C1065,Statusy!A:B,2,0),"Do wyrzucenia")</f>
        <v>Alza</v>
      </c>
      <c r="Q1065" t="str">
        <f t="shared" si="68"/>
        <v>Alza</v>
      </c>
      <c r="R1065" t="str">
        <f t="shared" si="69"/>
        <v>Vida</v>
      </c>
    </row>
    <row r="1066" spans="1:18" x14ac:dyDescent="0.25">
      <c r="A1066">
        <v>560599107</v>
      </c>
      <c r="B1066" t="s">
        <v>107</v>
      </c>
      <c r="C1066" t="s">
        <v>153</v>
      </c>
      <c r="D1066">
        <v>1</v>
      </c>
      <c r="E1066">
        <v>0</v>
      </c>
      <c r="F1066">
        <v>1053.1500000000001</v>
      </c>
      <c r="G1066">
        <v>45116</v>
      </c>
      <c r="H1066" t="s">
        <v>108</v>
      </c>
      <c r="I1066" t="s">
        <v>551</v>
      </c>
      <c r="J1066" t="s">
        <v>109</v>
      </c>
      <c r="K1066">
        <v>197.21910112359555</v>
      </c>
      <c r="L1066" t="s">
        <v>2720</v>
      </c>
      <c r="M1066" t="s">
        <v>108</v>
      </c>
      <c r="N1066" t="s">
        <v>22</v>
      </c>
      <c r="O1066" t="s">
        <v>1102</v>
      </c>
      <c r="P1066" t="str">
        <f>_xlfn.IFNA(VLOOKUP(C1066,Statusy!A:B,2,0),"Do wyrzucenia")</f>
        <v>Alza</v>
      </c>
      <c r="Q1066" t="str">
        <f t="shared" si="68"/>
        <v>Alza</v>
      </c>
      <c r="R1066" t="str">
        <f t="shared" si="69"/>
        <v>Vida</v>
      </c>
    </row>
    <row r="1067" spans="1:18" x14ac:dyDescent="0.25">
      <c r="A1067">
        <v>560599099</v>
      </c>
      <c r="B1067" t="s">
        <v>107</v>
      </c>
      <c r="C1067" t="s">
        <v>195</v>
      </c>
      <c r="D1067">
        <v>0</v>
      </c>
      <c r="E1067">
        <v>33</v>
      </c>
      <c r="F1067">
        <v>180</v>
      </c>
      <c r="G1067">
        <v>45116</v>
      </c>
      <c r="H1067" t="s">
        <v>108</v>
      </c>
      <c r="I1067" t="s">
        <v>853</v>
      </c>
      <c r="J1067" t="s">
        <v>110</v>
      </c>
      <c r="K1067">
        <v>804.59999999999991</v>
      </c>
      <c r="L1067" t="s">
        <v>2721</v>
      </c>
      <c r="M1067" t="s">
        <v>108</v>
      </c>
      <c r="N1067" t="s">
        <v>48</v>
      </c>
      <c r="O1067" t="s">
        <v>224</v>
      </c>
      <c r="P1067" t="str">
        <f>_xlfn.IFNA(VLOOKUP(C1067,Statusy!A:B,2,0),"Do wyrzucenia")</f>
        <v>Shumee</v>
      </c>
      <c r="Q1067" t="str">
        <f t="shared" si="68"/>
        <v>Mall</v>
      </c>
      <c r="R1067" t="str">
        <f t="shared" si="69"/>
        <v>Vida</v>
      </c>
    </row>
    <row r="1068" spans="1:18" x14ac:dyDescent="0.25">
      <c r="A1068">
        <v>560588297</v>
      </c>
      <c r="B1068" t="s">
        <v>107</v>
      </c>
      <c r="C1068" t="s">
        <v>120</v>
      </c>
      <c r="D1068">
        <v>1</v>
      </c>
      <c r="E1068">
        <v>59</v>
      </c>
      <c r="F1068">
        <v>939</v>
      </c>
      <c r="G1068">
        <v>45116</v>
      </c>
      <c r="H1068" t="s">
        <v>108</v>
      </c>
      <c r="I1068" t="s">
        <v>330</v>
      </c>
      <c r="J1068" t="s">
        <v>109</v>
      </c>
      <c r="K1068">
        <v>175.84269662921349</v>
      </c>
      <c r="L1068" t="s">
        <v>924</v>
      </c>
      <c r="M1068" t="s">
        <v>108</v>
      </c>
      <c r="N1068" t="s">
        <v>106</v>
      </c>
      <c r="O1068" t="s">
        <v>224</v>
      </c>
      <c r="P1068" t="str">
        <f>_xlfn.IFNA(VLOOKUP(C1068,Statusy!A:B,2,0),"Do wyrzucenia")</f>
        <v>Shumee</v>
      </c>
      <c r="Q1068" t="str">
        <f t="shared" si="68"/>
        <v>Mall</v>
      </c>
      <c r="R1068" t="str">
        <f t="shared" si="69"/>
        <v>Kinghoff</v>
      </c>
    </row>
    <row r="1069" spans="1:18" x14ac:dyDescent="0.25">
      <c r="A1069">
        <v>560588275</v>
      </c>
      <c r="B1069" t="s">
        <v>107</v>
      </c>
      <c r="C1069" t="s">
        <v>153</v>
      </c>
      <c r="D1069">
        <v>1</v>
      </c>
      <c r="E1069">
        <v>0</v>
      </c>
      <c r="F1069">
        <v>1002.15</v>
      </c>
      <c r="G1069">
        <v>45116</v>
      </c>
      <c r="H1069" t="s">
        <v>108</v>
      </c>
      <c r="I1069" t="s">
        <v>319</v>
      </c>
      <c r="J1069" t="s">
        <v>109</v>
      </c>
      <c r="K1069">
        <v>187.66853932584272</v>
      </c>
      <c r="L1069" t="s">
        <v>2722</v>
      </c>
      <c r="M1069" t="s">
        <v>108</v>
      </c>
      <c r="N1069" t="s">
        <v>48</v>
      </c>
      <c r="O1069" t="s">
        <v>1102</v>
      </c>
      <c r="P1069" t="str">
        <f>_xlfn.IFNA(VLOOKUP(C1069,Statusy!A:B,2,0),"Do wyrzucenia")</f>
        <v>Alza</v>
      </c>
      <c r="Q1069" t="str">
        <f t="shared" si="68"/>
        <v>Alza</v>
      </c>
      <c r="R1069" t="str">
        <f t="shared" si="69"/>
        <v>Vida</v>
      </c>
    </row>
    <row r="1070" spans="1:18" x14ac:dyDescent="0.25">
      <c r="A1070">
        <v>560588270</v>
      </c>
      <c r="B1070" t="s">
        <v>107</v>
      </c>
      <c r="C1070" t="s">
        <v>153</v>
      </c>
      <c r="D1070">
        <v>1</v>
      </c>
      <c r="E1070">
        <v>0</v>
      </c>
      <c r="F1070">
        <v>1145.8</v>
      </c>
      <c r="G1070">
        <v>45116</v>
      </c>
      <c r="H1070" t="s">
        <v>108</v>
      </c>
      <c r="I1070" t="s">
        <v>474</v>
      </c>
      <c r="J1070" t="s">
        <v>109</v>
      </c>
      <c r="K1070">
        <v>214.5692883895131</v>
      </c>
      <c r="L1070" t="s">
        <v>2723</v>
      </c>
      <c r="M1070" t="s">
        <v>108</v>
      </c>
      <c r="N1070" t="s">
        <v>22</v>
      </c>
      <c r="O1070" t="s">
        <v>1102</v>
      </c>
      <c r="P1070" t="str">
        <f>_xlfn.IFNA(VLOOKUP(C1070,Statusy!A:B,2,0),"Do wyrzucenia")</f>
        <v>Alza</v>
      </c>
      <c r="Q1070" t="str">
        <f t="shared" si="68"/>
        <v>Alza</v>
      </c>
      <c r="R1070" t="str">
        <f t="shared" si="69"/>
        <v>Vida</v>
      </c>
    </row>
    <row r="1071" spans="1:18" x14ac:dyDescent="0.25">
      <c r="A1071">
        <v>560580496</v>
      </c>
      <c r="B1071" t="s">
        <v>107</v>
      </c>
      <c r="C1071" t="s">
        <v>118</v>
      </c>
      <c r="D1071">
        <v>1</v>
      </c>
      <c r="E1071">
        <v>129</v>
      </c>
      <c r="F1071">
        <v>1076</v>
      </c>
      <c r="G1071">
        <v>45116</v>
      </c>
      <c r="H1071" t="s">
        <v>108</v>
      </c>
      <c r="I1071" t="s">
        <v>2724</v>
      </c>
      <c r="J1071" t="s">
        <v>109</v>
      </c>
      <c r="K1071">
        <v>201.498127340824</v>
      </c>
      <c r="L1071" t="s">
        <v>2725</v>
      </c>
      <c r="M1071" t="s">
        <v>108</v>
      </c>
      <c r="N1071" t="s">
        <v>22</v>
      </c>
      <c r="O1071" t="s">
        <v>225</v>
      </c>
      <c r="P1071" t="str">
        <f>_xlfn.IFNA(VLOOKUP(C1071,Statusy!A:B,2,0),"Do wyrzucenia")</f>
        <v>Greatstore</v>
      </c>
      <c r="Q1071" t="str">
        <f t="shared" si="68"/>
        <v>Mall</v>
      </c>
      <c r="R1071" t="str">
        <f t="shared" si="69"/>
        <v>Vida</v>
      </c>
    </row>
    <row r="1072" spans="1:18" x14ac:dyDescent="0.25">
      <c r="A1072">
        <v>560580487</v>
      </c>
      <c r="B1072" t="s">
        <v>107</v>
      </c>
      <c r="C1072" t="s">
        <v>118</v>
      </c>
      <c r="D1072">
        <v>1</v>
      </c>
      <c r="E1072">
        <v>19</v>
      </c>
      <c r="F1072">
        <v>93</v>
      </c>
      <c r="G1072">
        <v>45116</v>
      </c>
      <c r="H1072" t="s">
        <v>108</v>
      </c>
      <c r="I1072" t="s">
        <v>2726</v>
      </c>
      <c r="J1072" t="s">
        <v>110</v>
      </c>
      <c r="K1072">
        <v>415.71</v>
      </c>
      <c r="L1072" t="s">
        <v>2727</v>
      </c>
      <c r="M1072" t="s">
        <v>108</v>
      </c>
      <c r="N1072" t="s">
        <v>49</v>
      </c>
      <c r="O1072" t="s">
        <v>225</v>
      </c>
      <c r="P1072" t="str">
        <f>_xlfn.IFNA(VLOOKUP(C1072,Statusy!A:B,2,0),"Do wyrzucenia")</f>
        <v>Greatstore</v>
      </c>
      <c r="Q1072" t="str">
        <f t="shared" si="68"/>
        <v>Mall</v>
      </c>
      <c r="R1072" t="str">
        <f t="shared" si="69"/>
        <v>Vida</v>
      </c>
    </row>
    <row r="1073" spans="1:18" x14ac:dyDescent="0.25">
      <c r="A1073">
        <v>560577723</v>
      </c>
      <c r="B1073" t="s">
        <v>107</v>
      </c>
      <c r="C1073" t="s">
        <v>190</v>
      </c>
      <c r="D1073">
        <v>0</v>
      </c>
      <c r="E1073">
        <v>0</v>
      </c>
      <c r="F1073">
        <v>568.65</v>
      </c>
      <c r="G1073">
        <v>45116</v>
      </c>
      <c r="H1073" t="s">
        <v>108</v>
      </c>
      <c r="I1073" t="s">
        <v>494</v>
      </c>
      <c r="J1073" t="s">
        <v>109</v>
      </c>
      <c r="K1073">
        <v>106.48876404494382</v>
      </c>
      <c r="L1073" t="s">
        <v>2728</v>
      </c>
      <c r="M1073" t="s">
        <v>108</v>
      </c>
      <c r="N1073" t="s">
        <v>252</v>
      </c>
      <c r="O1073" t="s">
        <v>1102</v>
      </c>
      <c r="P1073" t="str">
        <f>_xlfn.IFNA(VLOOKUP(C1073,Statusy!A:B,2,0),"Do wyrzucenia")</f>
        <v>Alza</v>
      </c>
      <c r="Q1073" t="str">
        <f t="shared" si="68"/>
        <v>Alza</v>
      </c>
      <c r="R1073" t="str">
        <f t="shared" si="69"/>
        <v>Vida</v>
      </c>
    </row>
    <row r="1074" spans="1:18" x14ac:dyDescent="0.25">
      <c r="A1074">
        <v>560577696</v>
      </c>
      <c r="B1074" t="s">
        <v>107</v>
      </c>
      <c r="C1074" t="s">
        <v>153</v>
      </c>
      <c r="D1074">
        <v>1</v>
      </c>
      <c r="E1074">
        <v>0</v>
      </c>
      <c r="F1074">
        <v>1146.6400000000001</v>
      </c>
      <c r="G1074">
        <v>45116</v>
      </c>
      <c r="H1074" t="s">
        <v>108</v>
      </c>
      <c r="I1074" t="s">
        <v>473</v>
      </c>
      <c r="J1074" t="s">
        <v>109</v>
      </c>
      <c r="K1074">
        <v>214.72659176029967</v>
      </c>
      <c r="L1074" t="s">
        <v>2729</v>
      </c>
      <c r="M1074" t="s">
        <v>108</v>
      </c>
      <c r="N1074" t="s">
        <v>22</v>
      </c>
      <c r="O1074" t="s">
        <v>1102</v>
      </c>
      <c r="P1074" t="str">
        <f>_xlfn.IFNA(VLOOKUP(C1074,Statusy!A:B,2,0),"Do wyrzucenia")</f>
        <v>Alza</v>
      </c>
      <c r="Q1074" t="str">
        <f t="shared" si="68"/>
        <v>Alza</v>
      </c>
      <c r="R1074" t="str">
        <f t="shared" si="69"/>
        <v>Kinghoff</v>
      </c>
    </row>
    <row r="1075" spans="1:18" x14ac:dyDescent="0.25">
      <c r="A1075">
        <v>560577693</v>
      </c>
      <c r="B1075" t="s">
        <v>107</v>
      </c>
      <c r="C1075" t="s">
        <v>120</v>
      </c>
      <c r="D1075">
        <v>1</v>
      </c>
      <c r="E1075">
        <v>39</v>
      </c>
      <c r="F1075">
        <v>5618</v>
      </c>
      <c r="G1075">
        <v>45116</v>
      </c>
      <c r="H1075" t="s">
        <v>108</v>
      </c>
      <c r="I1075" t="s">
        <v>2730</v>
      </c>
      <c r="J1075" t="s">
        <v>109</v>
      </c>
      <c r="K1075">
        <v>1052.059925093633</v>
      </c>
      <c r="L1075" t="s">
        <v>2731</v>
      </c>
      <c r="M1075" t="s">
        <v>108</v>
      </c>
      <c r="N1075" t="s">
        <v>106</v>
      </c>
      <c r="O1075" t="s">
        <v>224</v>
      </c>
      <c r="P1075" t="str">
        <f>_xlfn.IFNA(VLOOKUP(C1075,Statusy!A:B,2,0),"Do wyrzucenia")</f>
        <v>Shumee</v>
      </c>
      <c r="Q1075" t="str">
        <f t="shared" si="68"/>
        <v>Mall</v>
      </c>
      <c r="R1075" t="str">
        <f t="shared" si="69"/>
        <v>Vida</v>
      </c>
    </row>
    <row r="1076" spans="1:18" x14ac:dyDescent="0.25">
      <c r="A1076">
        <v>560577691</v>
      </c>
      <c r="B1076" t="s">
        <v>107</v>
      </c>
      <c r="C1076" t="s">
        <v>120</v>
      </c>
      <c r="D1076">
        <v>1</v>
      </c>
      <c r="E1076">
        <v>40</v>
      </c>
      <c r="F1076">
        <v>81</v>
      </c>
      <c r="G1076">
        <v>45116</v>
      </c>
      <c r="H1076" t="s">
        <v>108</v>
      </c>
      <c r="I1076" t="s">
        <v>380</v>
      </c>
      <c r="J1076" t="s">
        <v>110</v>
      </c>
      <c r="K1076">
        <v>362.07</v>
      </c>
      <c r="L1076" t="s">
        <v>719</v>
      </c>
      <c r="M1076" t="s">
        <v>108</v>
      </c>
      <c r="N1076" t="s">
        <v>49</v>
      </c>
      <c r="O1076" t="s">
        <v>224</v>
      </c>
      <c r="P1076" t="str">
        <f>_xlfn.IFNA(VLOOKUP(C1076,Statusy!A:B,2,0),"Do wyrzucenia")</f>
        <v>Shumee</v>
      </c>
      <c r="Q1076" t="str">
        <f t="shared" si="68"/>
        <v>Mall</v>
      </c>
      <c r="R1076" t="str">
        <f t="shared" si="69"/>
        <v>Vida</v>
      </c>
    </row>
    <row r="1077" spans="1:18" x14ac:dyDescent="0.25">
      <c r="A1077">
        <v>560577686</v>
      </c>
      <c r="B1077" t="s">
        <v>107</v>
      </c>
      <c r="C1077" t="s">
        <v>153</v>
      </c>
      <c r="D1077">
        <v>1</v>
      </c>
      <c r="E1077">
        <v>0</v>
      </c>
      <c r="F1077">
        <v>1784.15</v>
      </c>
      <c r="G1077">
        <v>45116</v>
      </c>
      <c r="H1077" t="s">
        <v>108</v>
      </c>
      <c r="I1077" t="s">
        <v>831</v>
      </c>
      <c r="J1077" t="s">
        <v>109</v>
      </c>
      <c r="K1077">
        <v>334.11048689138579</v>
      </c>
      <c r="L1077" t="s">
        <v>2732</v>
      </c>
      <c r="M1077" t="s">
        <v>108</v>
      </c>
      <c r="N1077" t="s">
        <v>22</v>
      </c>
      <c r="O1077" t="s">
        <v>1102</v>
      </c>
      <c r="P1077" t="str">
        <f>_xlfn.IFNA(VLOOKUP(C1077,Statusy!A:B,2,0),"Do wyrzucenia")</f>
        <v>Alza</v>
      </c>
      <c r="Q1077" t="str">
        <f t="shared" si="68"/>
        <v>Alza</v>
      </c>
      <c r="R1077" t="str">
        <f t="shared" si="69"/>
        <v>Vida</v>
      </c>
    </row>
    <row r="1078" spans="1:18" x14ac:dyDescent="0.25">
      <c r="A1078">
        <v>560570200</v>
      </c>
      <c r="B1078" t="s">
        <v>107</v>
      </c>
      <c r="C1078" t="s">
        <v>118</v>
      </c>
      <c r="D1078">
        <v>1</v>
      </c>
      <c r="E1078">
        <v>129</v>
      </c>
      <c r="F1078">
        <v>1019</v>
      </c>
      <c r="G1078">
        <v>45116</v>
      </c>
      <c r="H1078" t="s">
        <v>108</v>
      </c>
      <c r="I1078" t="s">
        <v>274</v>
      </c>
      <c r="J1078" t="s">
        <v>109</v>
      </c>
      <c r="K1078">
        <v>190.82397003745319</v>
      </c>
      <c r="L1078" t="s">
        <v>1238</v>
      </c>
      <c r="M1078" t="s">
        <v>108</v>
      </c>
      <c r="N1078" t="s">
        <v>22</v>
      </c>
      <c r="O1078" t="s">
        <v>225</v>
      </c>
      <c r="P1078" t="str">
        <f>_xlfn.IFNA(VLOOKUP(C1078,Statusy!A:B,2,0),"Do wyrzucenia")</f>
        <v>Greatstore</v>
      </c>
      <c r="Q1078" t="str">
        <f t="shared" si="68"/>
        <v>Mall</v>
      </c>
      <c r="R1078" t="str">
        <f t="shared" si="69"/>
        <v>Vida</v>
      </c>
    </row>
    <row r="1079" spans="1:18" x14ac:dyDescent="0.25">
      <c r="A1079">
        <v>560570199</v>
      </c>
      <c r="B1079" t="s">
        <v>107</v>
      </c>
      <c r="C1079" t="s">
        <v>118</v>
      </c>
      <c r="D1079">
        <v>1</v>
      </c>
      <c r="E1079">
        <v>24</v>
      </c>
      <c r="F1079">
        <v>130</v>
      </c>
      <c r="G1079">
        <v>45116</v>
      </c>
      <c r="H1079" t="s">
        <v>108</v>
      </c>
      <c r="I1079" t="s">
        <v>379</v>
      </c>
      <c r="J1079" t="s">
        <v>110</v>
      </c>
      <c r="K1079">
        <v>581.1</v>
      </c>
      <c r="L1079" t="s">
        <v>1177</v>
      </c>
      <c r="M1079" t="s">
        <v>108</v>
      </c>
      <c r="N1079" t="s">
        <v>49</v>
      </c>
      <c r="O1079" t="s">
        <v>225</v>
      </c>
      <c r="P1079" t="str">
        <f>_xlfn.IFNA(VLOOKUP(C1079,Statusy!A:B,2,0),"Do wyrzucenia")</f>
        <v>Greatstore</v>
      </c>
      <c r="Q1079" t="str">
        <f t="shared" si="68"/>
        <v>Mall</v>
      </c>
      <c r="R1079" t="str">
        <f t="shared" si="69"/>
        <v>Vida</v>
      </c>
    </row>
    <row r="1080" spans="1:18" x14ac:dyDescent="0.25">
      <c r="A1080">
        <v>560570195</v>
      </c>
      <c r="B1080" t="s">
        <v>107</v>
      </c>
      <c r="C1080" t="s">
        <v>114</v>
      </c>
      <c r="D1080">
        <v>0</v>
      </c>
      <c r="E1080">
        <v>3.2</v>
      </c>
      <c r="F1080">
        <v>14.2</v>
      </c>
      <c r="G1080">
        <v>45116</v>
      </c>
      <c r="H1080" t="s">
        <v>108</v>
      </c>
      <c r="I1080" t="s">
        <v>206</v>
      </c>
      <c r="J1080" t="s">
        <v>110</v>
      </c>
      <c r="K1080">
        <v>63.473999999999997</v>
      </c>
      <c r="L1080" t="s">
        <v>546</v>
      </c>
      <c r="M1080" t="s">
        <v>108</v>
      </c>
      <c r="N1080" t="s">
        <v>106</v>
      </c>
      <c r="O1080" t="s">
        <v>225</v>
      </c>
      <c r="P1080" t="str">
        <f>_xlfn.IFNA(VLOOKUP(C1080,Statusy!A:B,2,0),"Do wyrzucenia")</f>
        <v>Greatstore</v>
      </c>
      <c r="Q1080" t="str">
        <f t="shared" si="68"/>
        <v>Mall</v>
      </c>
      <c r="R1080" t="str">
        <f t="shared" si="69"/>
        <v>ikonka</v>
      </c>
    </row>
    <row r="1081" spans="1:18" x14ac:dyDescent="0.25">
      <c r="A1081">
        <v>560567544</v>
      </c>
      <c r="B1081" t="s">
        <v>107</v>
      </c>
      <c r="C1081" t="s">
        <v>195</v>
      </c>
      <c r="D1081">
        <v>0</v>
      </c>
      <c r="E1081">
        <v>39</v>
      </c>
      <c r="F1081">
        <v>483</v>
      </c>
      <c r="G1081">
        <v>45116</v>
      </c>
      <c r="H1081" t="s">
        <v>108</v>
      </c>
      <c r="I1081" t="s">
        <v>2733</v>
      </c>
      <c r="J1081" t="s">
        <v>110</v>
      </c>
      <c r="K1081">
        <v>2159.0099999999998</v>
      </c>
      <c r="L1081" t="s">
        <v>2734</v>
      </c>
      <c r="M1081" t="s">
        <v>108</v>
      </c>
      <c r="N1081" t="s">
        <v>49</v>
      </c>
      <c r="O1081" t="s">
        <v>224</v>
      </c>
      <c r="P1081" t="str">
        <f>_xlfn.IFNA(VLOOKUP(C1081,Statusy!A:B,2,0),"Do wyrzucenia")</f>
        <v>Shumee</v>
      </c>
      <c r="Q1081" t="str">
        <f t="shared" si="68"/>
        <v>Mall</v>
      </c>
      <c r="R1081" t="str">
        <f t="shared" si="69"/>
        <v>Vida</v>
      </c>
    </row>
    <row r="1082" spans="1:18" x14ac:dyDescent="0.25">
      <c r="A1082">
        <v>560567540</v>
      </c>
      <c r="B1082" t="s">
        <v>107</v>
      </c>
      <c r="C1082" t="s">
        <v>153</v>
      </c>
      <c r="D1082">
        <v>1</v>
      </c>
      <c r="E1082">
        <v>0</v>
      </c>
      <c r="F1082">
        <v>5965.3</v>
      </c>
      <c r="G1082">
        <v>45116</v>
      </c>
      <c r="H1082" t="s">
        <v>108</v>
      </c>
      <c r="I1082" t="s">
        <v>476</v>
      </c>
      <c r="J1082" t="s">
        <v>109</v>
      </c>
      <c r="K1082">
        <v>1117.0973782771537</v>
      </c>
      <c r="L1082" t="s">
        <v>2735</v>
      </c>
      <c r="M1082" t="s">
        <v>108</v>
      </c>
      <c r="N1082" t="s">
        <v>22</v>
      </c>
      <c r="O1082" t="s">
        <v>1102</v>
      </c>
      <c r="P1082" t="str">
        <f>_xlfn.IFNA(VLOOKUP(C1082,Statusy!A:B,2,0),"Do wyrzucenia")</f>
        <v>Alza</v>
      </c>
      <c r="Q1082" t="str">
        <f t="shared" si="68"/>
        <v>Alza</v>
      </c>
      <c r="R1082" t="str">
        <f t="shared" si="69"/>
        <v>Vida</v>
      </c>
    </row>
    <row r="1083" spans="1:18" x14ac:dyDescent="0.25">
      <c r="A1083">
        <v>560567536</v>
      </c>
      <c r="B1083" t="s">
        <v>107</v>
      </c>
      <c r="C1083" t="s">
        <v>120</v>
      </c>
      <c r="D1083">
        <v>1</v>
      </c>
      <c r="E1083">
        <v>27</v>
      </c>
      <c r="F1083">
        <v>167</v>
      </c>
      <c r="G1083">
        <v>45116</v>
      </c>
      <c r="H1083" t="s">
        <v>108</v>
      </c>
      <c r="I1083" t="s">
        <v>333</v>
      </c>
      <c r="J1083" t="s">
        <v>110</v>
      </c>
      <c r="K1083">
        <v>746.49</v>
      </c>
      <c r="L1083" t="s">
        <v>1005</v>
      </c>
      <c r="M1083" t="s">
        <v>108</v>
      </c>
      <c r="N1083" t="s">
        <v>49</v>
      </c>
      <c r="O1083" t="s">
        <v>224</v>
      </c>
      <c r="P1083" t="str">
        <f>_xlfn.IFNA(VLOOKUP(C1083,Statusy!A:B,2,0),"Do wyrzucenia")</f>
        <v>Shumee</v>
      </c>
      <c r="Q1083" t="str">
        <f t="shared" si="68"/>
        <v>Mall</v>
      </c>
      <c r="R1083" t="str">
        <f t="shared" si="69"/>
        <v>Vida</v>
      </c>
    </row>
    <row r="1084" spans="1:18" x14ac:dyDescent="0.25">
      <c r="A1084">
        <v>560567535</v>
      </c>
      <c r="B1084" t="s">
        <v>107</v>
      </c>
      <c r="C1084" t="s">
        <v>153</v>
      </c>
      <c r="D1084">
        <v>1</v>
      </c>
      <c r="E1084">
        <v>0</v>
      </c>
      <c r="F1084">
        <v>2915.5</v>
      </c>
      <c r="G1084">
        <v>45116</v>
      </c>
      <c r="H1084" t="s">
        <v>108</v>
      </c>
      <c r="I1084" t="s">
        <v>2736</v>
      </c>
      <c r="J1084" t="s">
        <v>109</v>
      </c>
      <c r="K1084">
        <v>545.97378277153564</v>
      </c>
      <c r="L1084" t="s">
        <v>2737</v>
      </c>
      <c r="M1084" t="s">
        <v>108</v>
      </c>
      <c r="N1084" t="s">
        <v>22</v>
      </c>
      <c r="O1084" t="s">
        <v>1102</v>
      </c>
      <c r="P1084" t="str">
        <f>_xlfn.IFNA(VLOOKUP(C1084,Statusy!A:B,2,0),"Do wyrzucenia")</f>
        <v>Alza</v>
      </c>
      <c r="Q1084" t="str">
        <f t="shared" si="68"/>
        <v>Alza</v>
      </c>
      <c r="R1084" t="str">
        <f t="shared" si="69"/>
        <v>Stema</v>
      </c>
    </row>
    <row r="1085" spans="1:18" x14ac:dyDescent="0.25">
      <c r="A1085">
        <v>560560795</v>
      </c>
      <c r="B1085" t="s">
        <v>107</v>
      </c>
      <c r="C1085" t="s">
        <v>114</v>
      </c>
      <c r="D1085">
        <v>0</v>
      </c>
      <c r="E1085">
        <v>0</v>
      </c>
      <c r="F1085">
        <v>590</v>
      </c>
      <c r="G1085">
        <v>45116</v>
      </c>
      <c r="H1085" t="s">
        <v>108</v>
      </c>
      <c r="I1085" t="s">
        <v>1587</v>
      </c>
      <c r="J1085" t="s">
        <v>109</v>
      </c>
      <c r="K1085">
        <v>110.48689138576779</v>
      </c>
      <c r="L1085" t="s">
        <v>1588</v>
      </c>
      <c r="M1085" t="s">
        <v>108</v>
      </c>
      <c r="N1085" t="s">
        <v>106</v>
      </c>
      <c r="O1085" t="s">
        <v>225</v>
      </c>
      <c r="P1085" t="str">
        <f>_xlfn.IFNA(VLOOKUP(C1085,Statusy!A:B,2,0),"Do wyrzucenia")</f>
        <v>Greatstore</v>
      </c>
      <c r="Q1085" t="str">
        <f t="shared" si="68"/>
        <v>Mall</v>
      </c>
      <c r="R1085" t="str">
        <f t="shared" si="69"/>
        <v>Vida</v>
      </c>
    </row>
    <row r="1086" spans="1:18" x14ac:dyDescent="0.25">
      <c r="A1086">
        <v>560557905</v>
      </c>
      <c r="B1086" t="s">
        <v>107</v>
      </c>
      <c r="C1086" t="s">
        <v>120</v>
      </c>
      <c r="D1086">
        <v>1</v>
      </c>
      <c r="E1086">
        <v>60</v>
      </c>
      <c r="F1086">
        <v>142</v>
      </c>
      <c r="G1086">
        <v>45116</v>
      </c>
      <c r="H1086" t="s">
        <v>108</v>
      </c>
      <c r="I1086" t="s">
        <v>1554</v>
      </c>
      <c r="J1086" t="s">
        <v>110</v>
      </c>
      <c r="K1086">
        <v>634.74</v>
      </c>
      <c r="L1086" t="s">
        <v>2738</v>
      </c>
      <c r="M1086" t="s">
        <v>108</v>
      </c>
      <c r="N1086" t="s">
        <v>49</v>
      </c>
      <c r="O1086" t="s">
        <v>224</v>
      </c>
      <c r="P1086" t="str">
        <f>_xlfn.IFNA(VLOOKUP(C1086,Statusy!A:B,2,0),"Do wyrzucenia")</f>
        <v>Shumee</v>
      </c>
      <c r="Q1086" t="str">
        <f t="shared" si="68"/>
        <v>Mall</v>
      </c>
      <c r="R1086" t="str">
        <f t="shared" si="69"/>
        <v>Vida</v>
      </c>
    </row>
    <row r="1087" spans="1:18" x14ac:dyDescent="0.25">
      <c r="A1087">
        <v>560557904</v>
      </c>
      <c r="B1087" t="s">
        <v>107</v>
      </c>
      <c r="C1087" t="s">
        <v>153</v>
      </c>
      <c r="D1087">
        <v>1</v>
      </c>
      <c r="E1087">
        <v>0</v>
      </c>
      <c r="F1087">
        <v>1272.4499999999998</v>
      </c>
      <c r="G1087">
        <v>45116</v>
      </c>
      <c r="H1087" t="s">
        <v>108</v>
      </c>
      <c r="I1087" t="s">
        <v>1079</v>
      </c>
      <c r="J1087" t="s">
        <v>109</v>
      </c>
      <c r="K1087">
        <v>238.28651685393257</v>
      </c>
      <c r="L1087" t="s">
        <v>2739</v>
      </c>
      <c r="M1087" t="s">
        <v>108</v>
      </c>
      <c r="N1087" t="s">
        <v>22</v>
      </c>
      <c r="O1087" t="s">
        <v>1102</v>
      </c>
      <c r="P1087" t="str">
        <f>_xlfn.IFNA(VLOOKUP(C1087,Statusy!A:B,2,0),"Do wyrzucenia")</f>
        <v>Alza</v>
      </c>
      <c r="Q1087" t="str">
        <f t="shared" si="68"/>
        <v>Alza</v>
      </c>
      <c r="R1087" t="str">
        <f t="shared" si="69"/>
        <v>Vida</v>
      </c>
    </row>
    <row r="1088" spans="1:18" x14ac:dyDescent="0.25">
      <c r="A1088">
        <v>560557901</v>
      </c>
      <c r="B1088" t="s">
        <v>107</v>
      </c>
      <c r="C1088" t="s">
        <v>120</v>
      </c>
      <c r="D1088">
        <v>1</v>
      </c>
      <c r="E1088">
        <v>210</v>
      </c>
      <c r="F1088">
        <v>1399</v>
      </c>
      <c r="G1088">
        <v>45116</v>
      </c>
      <c r="H1088" t="s">
        <v>108</v>
      </c>
      <c r="I1088" t="s">
        <v>484</v>
      </c>
      <c r="J1088" t="s">
        <v>109</v>
      </c>
      <c r="K1088">
        <v>261.98501872659176</v>
      </c>
      <c r="L1088" t="s">
        <v>595</v>
      </c>
      <c r="M1088" t="s">
        <v>108</v>
      </c>
      <c r="N1088" t="s">
        <v>22</v>
      </c>
      <c r="O1088" t="s">
        <v>224</v>
      </c>
      <c r="P1088" t="str">
        <f>_xlfn.IFNA(VLOOKUP(C1088,Statusy!A:B,2,0),"Do wyrzucenia")</f>
        <v>Shumee</v>
      </c>
      <c r="Q1088" t="str">
        <f t="shared" si="68"/>
        <v>Mall</v>
      </c>
      <c r="R1088" t="str">
        <f t="shared" si="69"/>
        <v>Vida</v>
      </c>
    </row>
    <row r="1089" spans="1:18" x14ac:dyDescent="0.25">
      <c r="A1089">
        <v>560557900</v>
      </c>
      <c r="B1089" t="s">
        <v>107</v>
      </c>
      <c r="C1089" t="s">
        <v>190</v>
      </c>
      <c r="D1089">
        <v>0</v>
      </c>
      <c r="E1089">
        <v>0</v>
      </c>
      <c r="F1089">
        <v>4512.6499999999996</v>
      </c>
      <c r="G1089">
        <v>45116</v>
      </c>
      <c r="H1089" t="s">
        <v>108</v>
      </c>
      <c r="I1089" t="s">
        <v>2730</v>
      </c>
      <c r="J1089" t="s">
        <v>109</v>
      </c>
      <c r="K1089">
        <v>845.06554307116107</v>
      </c>
      <c r="L1089" t="s">
        <v>2740</v>
      </c>
      <c r="M1089" t="s">
        <v>108</v>
      </c>
      <c r="N1089" t="s">
        <v>22</v>
      </c>
      <c r="O1089" t="s">
        <v>1102</v>
      </c>
      <c r="P1089" t="str">
        <f>_xlfn.IFNA(VLOOKUP(C1089,Statusy!A:B,2,0),"Do wyrzucenia")</f>
        <v>Alza</v>
      </c>
      <c r="Q1089" t="str">
        <f t="shared" ref="Q1089:Q1121" si="70">IF(P1089="alza","Alza",IF(P1089="Extra","Extrastore","Mall"))</f>
        <v>Alza</v>
      </c>
      <c r="R1089" t="str">
        <f t="shared" ref="R1089:R1121" si="71">IF(AND(LEN(I1089)&lt;=7,ISERROR(FIND("_",I1089))),"Vida",IFERROR(LEFT(I1089,FIND("_",I1089)-1),"Kinghoff"))</f>
        <v>Vida</v>
      </c>
    </row>
    <row r="1090" spans="1:18" x14ac:dyDescent="0.25">
      <c r="A1090">
        <v>560557898</v>
      </c>
      <c r="B1090" t="s">
        <v>107</v>
      </c>
      <c r="C1090" t="s">
        <v>153</v>
      </c>
      <c r="D1090">
        <v>1</v>
      </c>
      <c r="E1090">
        <v>0</v>
      </c>
      <c r="F1090">
        <v>554.20000000000005</v>
      </c>
      <c r="G1090">
        <v>45116</v>
      </c>
      <c r="H1090" t="s">
        <v>108</v>
      </c>
      <c r="I1090" t="s">
        <v>309</v>
      </c>
      <c r="J1090" t="s">
        <v>109</v>
      </c>
      <c r="K1090">
        <v>103.78277153558054</v>
      </c>
      <c r="L1090" t="s">
        <v>2741</v>
      </c>
      <c r="M1090" t="s">
        <v>108</v>
      </c>
      <c r="N1090" t="s">
        <v>22</v>
      </c>
      <c r="O1090" t="s">
        <v>1102</v>
      </c>
      <c r="P1090" t="str">
        <f>_xlfn.IFNA(VLOOKUP(C1090,Statusy!A:B,2,0),"Do wyrzucenia")</f>
        <v>Alza</v>
      </c>
      <c r="Q1090" t="str">
        <f t="shared" si="70"/>
        <v>Alza</v>
      </c>
      <c r="R1090" t="str">
        <f t="shared" si="71"/>
        <v>Kinghoff</v>
      </c>
    </row>
    <row r="1091" spans="1:18" x14ac:dyDescent="0.25">
      <c r="A1091">
        <v>560548737</v>
      </c>
      <c r="B1091" t="s">
        <v>107</v>
      </c>
      <c r="C1091" t="s">
        <v>153</v>
      </c>
      <c r="D1091">
        <v>1</v>
      </c>
      <c r="E1091">
        <v>0</v>
      </c>
      <c r="F1091">
        <v>1520.66</v>
      </c>
      <c r="G1091">
        <v>45116</v>
      </c>
      <c r="H1091" t="s">
        <v>108</v>
      </c>
      <c r="I1091" t="s">
        <v>2743</v>
      </c>
      <c r="J1091" t="s">
        <v>109</v>
      </c>
      <c r="K1091">
        <v>284.7677902621723</v>
      </c>
      <c r="L1091" t="s">
        <v>2744</v>
      </c>
      <c r="M1091" t="s">
        <v>108</v>
      </c>
      <c r="N1091" t="s">
        <v>22</v>
      </c>
      <c r="O1091" t="s">
        <v>1102</v>
      </c>
      <c r="P1091" t="str">
        <f>_xlfn.IFNA(VLOOKUP(C1091,Statusy!A:B,2,0),"Do wyrzucenia")</f>
        <v>Alza</v>
      </c>
      <c r="Q1091" t="str">
        <f t="shared" si="70"/>
        <v>Alza</v>
      </c>
      <c r="R1091" t="str">
        <f t="shared" si="71"/>
        <v>Vida</v>
      </c>
    </row>
    <row r="1092" spans="1:18" x14ac:dyDescent="0.25">
      <c r="A1092">
        <v>560543196</v>
      </c>
      <c r="B1092" t="s">
        <v>107</v>
      </c>
      <c r="C1092" t="s">
        <v>118</v>
      </c>
      <c r="D1092">
        <v>1</v>
      </c>
      <c r="E1092">
        <v>419</v>
      </c>
      <c r="F1092">
        <v>4561</v>
      </c>
      <c r="G1092">
        <v>45116</v>
      </c>
      <c r="H1092" t="s">
        <v>108</v>
      </c>
      <c r="I1092" t="s">
        <v>2745</v>
      </c>
      <c r="J1092" t="s">
        <v>109</v>
      </c>
      <c r="K1092">
        <v>854.11985018726602</v>
      </c>
      <c r="L1092" t="s">
        <v>2746</v>
      </c>
      <c r="M1092" t="s">
        <v>108</v>
      </c>
      <c r="N1092" t="s">
        <v>22</v>
      </c>
      <c r="O1092" t="s">
        <v>225</v>
      </c>
      <c r="P1092" t="str">
        <f>_xlfn.IFNA(VLOOKUP(C1092,Statusy!A:B,2,0),"Do wyrzucenia")</f>
        <v>Greatstore</v>
      </c>
      <c r="Q1092" t="str">
        <f t="shared" si="70"/>
        <v>Mall</v>
      </c>
      <c r="R1092" t="str">
        <f t="shared" si="71"/>
        <v>Vida</v>
      </c>
    </row>
    <row r="1093" spans="1:18" x14ac:dyDescent="0.25">
      <c r="A1093">
        <v>560541149</v>
      </c>
      <c r="B1093" t="s">
        <v>107</v>
      </c>
      <c r="C1093" t="s">
        <v>153</v>
      </c>
      <c r="D1093">
        <v>1</v>
      </c>
      <c r="E1093">
        <v>0</v>
      </c>
      <c r="F1093">
        <v>2940.15</v>
      </c>
      <c r="G1093">
        <v>45116</v>
      </c>
      <c r="H1093" t="s">
        <v>108</v>
      </c>
      <c r="I1093" t="s">
        <v>1749</v>
      </c>
      <c r="J1093" t="s">
        <v>109</v>
      </c>
      <c r="K1093">
        <v>550.58988764044955</v>
      </c>
      <c r="L1093" t="s">
        <v>2747</v>
      </c>
      <c r="M1093" t="s">
        <v>108</v>
      </c>
      <c r="N1093" t="s">
        <v>22</v>
      </c>
      <c r="O1093" t="s">
        <v>1102</v>
      </c>
      <c r="P1093" t="str">
        <f>_xlfn.IFNA(VLOOKUP(C1093,Statusy!A:B,2,0),"Do wyrzucenia")</f>
        <v>Alza</v>
      </c>
      <c r="Q1093" t="str">
        <f t="shared" si="70"/>
        <v>Alza</v>
      </c>
      <c r="R1093" t="str">
        <f t="shared" si="71"/>
        <v>Vida</v>
      </c>
    </row>
    <row r="1094" spans="1:18" x14ac:dyDescent="0.25">
      <c r="A1094">
        <v>560541145</v>
      </c>
      <c r="B1094" t="s">
        <v>107</v>
      </c>
      <c r="C1094" t="s">
        <v>153</v>
      </c>
      <c r="D1094">
        <v>1</v>
      </c>
      <c r="E1094">
        <v>0</v>
      </c>
      <c r="F1094">
        <v>746.3</v>
      </c>
      <c r="G1094">
        <v>45116</v>
      </c>
      <c r="H1094" t="s">
        <v>108</v>
      </c>
      <c r="I1094" t="s">
        <v>1310</v>
      </c>
      <c r="J1094" t="s">
        <v>109</v>
      </c>
      <c r="K1094">
        <v>139.75655430711612</v>
      </c>
      <c r="L1094" t="s">
        <v>2748</v>
      </c>
      <c r="M1094" t="s">
        <v>108</v>
      </c>
      <c r="N1094" t="s">
        <v>22</v>
      </c>
      <c r="O1094" t="s">
        <v>1102</v>
      </c>
      <c r="P1094" t="str">
        <f>_xlfn.IFNA(VLOOKUP(C1094,Statusy!A:B,2,0),"Do wyrzucenia")</f>
        <v>Alza</v>
      </c>
      <c r="Q1094" t="str">
        <f t="shared" si="70"/>
        <v>Alza</v>
      </c>
      <c r="R1094" t="str">
        <f t="shared" si="71"/>
        <v>ikonka</v>
      </c>
    </row>
    <row r="1095" spans="1:18" x14ac:dyDescent="0.25">
      <c r="A1095">
        <v>560541143</v>
      </c>
      <c r="B1095" t="s">
        <v>107</v>
      </c>
      <c r="C1095" t="s">
        <v>153</v>
      </c>
      <c r="D1095">
        <v>1</v>
      </c>
      <c r="E1095">
        <v>0</v>
      </c>
      <c r="F1095">
        <v>1002.15</v>
      </c>
      <c r="G1095">
        <v>45116</v>
      </c>
      <c r="H1095" t="s">
        <v>108</v>
      </c>
      <c r="I1095" t="s">
        <v>878</v>
      </c>
      <c r="J1095" t="s">
        <v>109</v>
      </c>
      <c r="K1095">
        <v>187.66853932584272</v>
      </c>
      <c r="L1095" t="s">
        <v>2749</v>
      </c>
      <c r="M1095" t="s">
        <v>108</v>
      </c>
      <c r="N1095" t="s">
        <v>22</v>
      </c>
      <c r="O1095" t="s">
        <v>1102</v>
      </c>
      <c r="P1095" t="str">
        <f>_xlfn.IFNA(VLOOKUP(C1095,Statusy!A:B,2,0),"Do wyrzucenia")</f>
        <v>Alza</v>
      </c>
      <c r="Q1095" t="str">
        <f t="shared" si="70"/>
        <v>Alza</v>
      </c>
      <c r="R1095" t="str">
        <f t="shared" si="71"/>
        <v>Vida</v>
      </c>
    </row>
    <row r="1096" spans="1:18" x14ac:dyDescent="0.25">
      <c r="A1096">
        <v>560541142</v>
      </c>
      <c r="B1096" t="s">
        <v>107</v>
      </c>
      <c r="C1096" t="s">
        <v>153</v>
      </c>
      <c r="D1096">
        <v>1</v>
      </c>
      <c r="E1096">
        <v>0</v>
      </c>
      <c r="F1096">
        <v>1265.6500000000001</v>
      </c>
      <c r="G1096">
        <v>45116</v>
      </c>
      <c r="H1096" t="s">
        <v>108</v>
      </c>
      <c r="I1096" t="s">
        <v>1008</v>
      </c>
      <c r="J1096" t="s">
        <v>109</v>
      </c>
      <c r="K1096">
        <v>237.01310861423224</v>
      </c>
      <c r="L1096" t="s">
        <v>2750</v>
      </c>
      <c r="M1096" t="s">
        <v>108</v>
      </c>
      <c r="N1096" t="s">
        <v>22</v>
      </c>
      <c r="O1096" t="s">
        <v>1102</v>
      </c>
      <c r="P1096" t="str">
        <f>_xlfn.IFNA(VLOOKUP(C1096,Statusy!A:B,2,0),"Do wyrzucenia")</f>
        <v>Alza</v>
      </c>
      <c r="Q1096" t="str">
        <f t="shared" si="70"/>
        <v>Alza</v>
      </c>
      <c r="R1096" t="str">
        <f t="shared" si="71"/>
        <v>Vida</v>
      </c>
    </row>
    <row r="1097" spans="1:18" x14ac:dyDescent="0.25">
      <c r="A1097">
        <v>560541140</v>
      </c>
      <c r="B1097" t="s">
        <v>107</v>
      </c>
      <c r="C1097" t="s">
        <v>153</v>
      </c>
      <c r="D1097">
        <v>1</v>
      </c>
      <c r="E1097">
        <v>0</v>
      </c>
      <c r="F1097">
        <v>577.15</v>
      </c>
      <c r="G1097">
        <v>45116</v>
      </c>
      <c r="H1097" t="s">
        <v>108</v>
      </c>
      <c r="I1097" t="s">
        <v>2751</v>
      </c>
      <c r="J1097" t="s">
        <v>109</v>
      </c>
      <c r="K1097">
        <v>108.0805243445693</v>
      </c>
      <c r="L1097" t="s">
        <v>2752</v>
      </c>
      <c r="M1097" t="s">
        <v>108</v>
      </c>
      <c r="N1097" t="s">
        <v>22</v>
      </c>
      <c r="O1097" t="s">
        <v>1102</v>
      </c>
      <c r="P1097" t="str">
        <f>_xlfn.IFNA(VLOOKUP(C1097,Statusy!A:B,2,0),"Do wyrzucenia")</f>
        <v>Alza</v>
      </c>
      <c r="Q1097" t="str">
        <f t="shared" si="70"/>
        <v>Alza</v>
      </c>
      <c r="R1097" t="str">
        <f t="shared" si="71"/>
        <v>Vida</v>
      </c>
    </row>
    <row r="1098" spans="1:18" x14ac:dyDescent="0.25">
      <c r="A1098">
        <v>560541139</v>
      </c>
      <c r="B1098" t="s">
        <v>107</v>
      </c>
      <c r="C1098" t="s">
        <v>153</v>
      </c>
      <c r="D1098">
        <v>1</v>
      </c>
      <c r="E1098">
        <v>0</v>
      </c>
      <c r="F1098">
        <v>1325.16</v>
      </c>
      <c r="G1098">
        <v>45116</v>
      </c>
      <c r="H1098" t="s">
        <v>108</v>
      </c>
      <c r="I1098" t="s">
        <v>999</v>
      </c>
      <c r="J1098" t="s">
        <v>109</v>
      </c>
      <c r="K1098">
        <v>248.15730337078654</v>
      </c>
      <c r="L1098" t="s">
        <v>2753</v>
      </c>
      <c r="M1098" t="s">
        <v>108</v>
      </c>
      <c r="N1098" t="s">
        <v>22</v>
      </c>
      <c r="O1098" t="s">
        <v>1102</v>
      </c>
      <c r="P1098" t="str">
        <f>_xlfn.IFNA(VLOOKUP(C1098,Statusy!A:B,2,0),"Do wyrzucenia")</f>
        <v>Alza</v>
      </c>
      <c r="Q1098" t="str">
        <f t="shared" si="70"/>
        <v>Alza</v>
      </c>
      <c r="R1098" t="str">
        <f t="shared" si="71"/>
        <v>Vida</v>
      </c>
    </row>
    <row r="1099" spans="1:18" x14ac:dyDescent="0.25">
      <c r="A1099">
        <v>560541138</v>
      </c>
      <c r="B1099" t="s">
        <v>107</v>
      </c>
      <c r="C1099" t="s">
        <v>120</v>
      </c>
      <c r="D1099">
        <v>1</v>
      </c>
      <c r="E1099">
        <v>13</v>
      </c>
      <c r="F1099">
        <v>48</v>
      </c>
      <c r="G1099">
        <v>45116</v>
      </c>
      <c r="H1099" t="s">
        <v>108</v>
      </c>
      <c r="I1099" t="s">
        <v>1261</v>
      </c>
      <c r="J1099" t="s">
        <v>110</v>
      </c>
      <c r="K1099">
        <v>214.56</v>
      </c>
      <c r="L1099" t="s">
        <v>2754</v>
      </c>
      <c r="M1099" t="s">
        <v>108</v>
      </c>
      <c r="N1099" t="s">
        <v>49</v>
      </c>
      <c r="O1099" t="s">
        <v>224</v>
      </c>
      <c r="P1099" t="str">
        <f>_xlfn.IFNA(VLOOKUP(C1099,Statusy!A:B,2,0),"Do wyrzucenia")</f>
        <v>Shumee</v>
      </c>
      <c r="Q1099" t="str">
        <f t="shared" si="70"/>
        <v>Mall</v>
      </c>
      <c r="R1099" t="str">
        <f t="shared" si="71"/>
        <v>Vida</v>
      </c>
    </row>
    <row r="1100" spans="1:18" x14ac:dyDescent="0.25">
      <c r="A1100">
        <v>560536468</v>
      </c>
      <c r="B1100" t="s">
        <v>107</v>
      </c>
      <c r="C1100" t="s">
        <v>118</v>
      </c>
      <c r="D1100">
        <v>1</v>
      </c>
      <c r="E1100">
        <v>24</v>
      </c>
      <c r="F1100">
        <v>127</v>
      </c>
      <c r="G1100">
        <v>45116</v>
      </c>
      <c r="H1100" t="s">
        <v>108</v>
      </c>
      <c r="I1100" t="s">
        <v>1450</v>
      </c>
      <c r="J1100" t="s">
        <v>110</v>
      </c>
      <c r="K1100">
        <v>567.68999999999994</v>
      </c>
      <c r="L1100" t="s">
        <v>2755</v>
      </c>
      <c r="M1100" t="s">
        <v>108</v>
      </c>
      <c r="N1100" t="s">
        <v>49</v>
      </c>
      <c r="O1100" t="s">
        <v>225</v>
      </c>
      <c r="P1100" t="str">
        <f>_xlfn.IFNA(VLOOKUP(C1100,Statusy!A:B,2,0),"Do wyrzucenia")</f>
        <v>Greatstore</v>
      </c>
      <c r="Q1100" t="str">
        <f t="shared" si="70"/>
        <v>Mall</v>
      </c>
      <c r="R1100" t="str">
        <f t="shared" si="71"/>
        <v>Vida</v>
      </c>
    </row>
    <row r="1101" spans="1:18" x14ac:dyDescent="0.25">
      <c r="A1101">
        <v>560536464</v>
      </c>
      <c r="B1101" t="s">
        <v>107</v>
      </c>
      <c r="C1101" t="s">
        <v>118</v>
      </c>
      <c r="D1101">
        <v>1</v>
      </c>
      <c r="E1101">
        <v>33</v>
      </c>
      <c r="F1101">
        <v>343</v>
      </c>
      <c r="G1101">
        <v>45116</v>
      </c>
      <c r="H1101" t="s">
        <v>108</v>
      </c>
      <c r="I1101" t="s">
        <v>1256</v>
      </c>
      <c r="J1101" t="s">
        <v>110</v>
      </c>
      <c r="K1101">
        <v>1533.2099999999998</v>
      </c>
      <c r="L1101" t="s">
        <v>1257</v>
      </c>
      <c r="M1101" t="s">
        <v>108</v>
      </c>
      <c r="N1101" t="s">
        <v>48</v>
      </c>
      <c r="O1101" t="s">
        <v>225</v>
      </c>
      <c r="P1101" t="str">
        <f>_xlfn.IFNA(VLOOKUP(C1101,Statusy!A:B,2,0),"Do wyrzucenia")</f>
        <v>Greatstore</v>
      </c>
      <c r="Q1101" t="str">
        <f t="shared" si="70"/>
        <v>Mall</v>
      </c>
      <c r="R1101" t="str">
        <f t="shared" si="71"/>
        <v>Vida</v>
      </c>
    </row>
    <row r="1102" spans="1:18" x14ac:dyDescent="0.25">
      <c r="A1102">
        <v>560534635</v>
      </c>
      <c r="B1102" t="s">
        <v>107</v>
      </c>
      <c r="C1102" t="s">
        <v>153</v>
      </c>
      <c r="D1102">
        <v>1</v>
      </c>
      <c r="E1102">
        <v>0</v>
      </c>
      <c r="F1102">
        <v>1707.65</v>
      </c>
      <c r="G1102">
        <v>45116</v>
      </c>
      <c r="H1102" t="s">
        <v>108</v>
      </c>
      <c r="I1102" t="s">
        <v>1027</v>
      </c>
      <c r="J1102" t="s">
        <v>109</v>
      </c>
      <c r="K1102">
        <v>319.78464419475659</v>
      </c>
      <c r="L1102" t="s">
        <v>2756</v>
      </c>
      <c r="M1102" t="s">
        <v>108</v>
      </c>
      <c r="N1102" t="s">
        <v>22</v>
      </c>
      <c r="O1102" t="s">
        <v>1102</v>
      </c>
      <c r="P1102" t="str">
        <f>_xlfn.IFNA(VLOOKUP(C1102,Statusy!A:B,2,0),"Do wyrzucenia")</f>
        <v>Alza</v>
      </c>
      <c r="Q1102" t="str">
        <f t="shared" si="70"/>
        <v>Alza</v>
      </c>
      <c r="R1102" t="str">
        <f t="shared" si="71"/>
        <v>Vida</v>
      </c>
    </row>
    <row r="1103" spans="1:18" x14ac:dyDescent="0.25">
      <c r="A1103">
        <v>560534633</v>
      </c>
      <c r="B1103" t="s">
        <v>107</v>
      </c>
      <c r="C1103" t="s">
        <v>120</v>
      </c>
      <c r="D1103">
        <v>1</v>
      </c>
      <c r="E1103">
        <v>0</v>
      </c>
      <c r="F1103">
        <v>869</v>
      </c>
      <c r="G1103">
        <v>45116</v>
      </c>
      <c r="H1103" t="s">
        <v>108</v>
      </c>
      <c r="I1103" t="s">
        <v>2757</v>
      </c>
      <c r="J1103" t="s">
        <v>109</v>
      </c>
      <c r="K1103">
        <v>162.73408239700376</v>
      </c>
      <c r="L1103" t="s">
        <v>2758</v>
      </c>
      <c r="M1103" t="s">
        <v>108</v>
      </c>
      <c r="N1103" t="s">
        <v>22</v>
      </c>
      <c r="O1103" t="s">
        <v>224</v>
      </c>
      <c r="P1103" t="str">
        <f>_xlfn.IFNA(VLOOKUP(C1103,Statusy!A:B,2,0),"Do wyrzucenia")</f>
        <v>Shumee</v>
      </c>
      <c r="Q1103" t="str">
        <f t="shared" si="70"/>
        <v>Mall</v>
      </c>
      <c r="R1103" t="str">
        <f t="shared" si="71"/>
        <v>Vida</v>
      </c>
    </row>
    <row r="1104" spans="1:18" x14ac:dyDescent="0.25">
      <c r="A1104">
        <v>560534631</v>
      </c>
      <c r="B1104" t="s">
        <v>107</v>
      </c>
      <c r="C1104" t="s">
        <v>153</v>
      </c>
      <c r="D1104">
        <v>1</v>
      </c>
      <c r="E1104">
        <v>0</v>
      </c>
      <c r="F1104">
        <v>4070.65</v>
      </c>
      <c r="G1104">
        <v>45116</v>
      </c>
      <c r="H1104" t="s">
        <v>108</v>
      </c>
      <c r="I1104" t="s">
        <v>2759</v>
      </c>
      <c r="J1104" t="s">
        <v>109</v>
      </c>
      <c r="K1104">
        <v>762.29400749063677</v>
      </c>
      <c r="L1104" t="s">
        <v>2760</v>
      </c>
      <c r="M1104" t="s">
        <v>108</v>
      </c>
      <c r="N1104" t="s">
        <v>22</v>
      </c>
      <c r="O1104" t="s">
        <v>1102</v>
      </c>
      <c r="P1104" t="str">
        <f>_xlfn.IFNA(VLOOKUP(C1104,Statusy!A:B,2,0),"Do wyrzucenia")</f>
        <v>Alza</v>
      </c>
      <c r="Q1104" t="str">
        <f t="shared" si="70"/>
        <v>Alza</v>
      </c>
      <c r="R1104" t="str">
        <f t="shared" si="71"/>
        <v>Vida</v>
      </c>
    </row>
    <row r="1105" spans="1:18" x14ac:dyDescent="0.25">
      <c r="A1105">
        <v>560534629</v>
      </c>
      <c r="B1105" t="s">
        <v>107</v>
      </c>
      <c r="C1105" t="s">
        <v>153</v>
      </c>
      <c r="D1105">
        <v>1</v>
      </c>
      <c r="E1105">
        <v>0</v>
      </c>
      <c r="F1105">
        <v>2055.3000000000002</v>
      </c>
      <c r="G1105">
        <v>45116</v>
      </c>
      <c r="H1105" t="s">
        <v>108</v>
      </c>
      <c r="I1105" t="s">
        <v>2761</v>
      </c>
      <c r="J1105" t="s">
        <v>109</v>
      </c>
      <c r="K1105">
        <v>384.88764044943827</v>
      </c>
      <c r="L1105" t="s">
        <v>2762</v>
      </c>
      <c r="M1105" t="s">
        <v>108</v>
      </c>
      <c r="N1105" t="s">
        <v>22</v>
      </c>
      <c r="O1105" t="s">
        <v>1102</v>
      </c>
      <c r="P1105" t="str">
        <f>_xlfn.IFNA(VLOOKUP(C1105,Statusy!A:B,2,0),"Do wyrzucenia")</f>
        <v>Alza</v>
      </c>
      <c r="Q1105" t="str">
        <f t="shared" si="70"/>
        <v>Alza</v>
      </c>
      <c r="R1105" t="str">
        <f t="shared" si="71"/>
        <v>Vida</v>
      </c>
    </row>
    <row r="1106" spans="1:18" x14ac:dyDescent="0.25">
      <c r="A1106">
        <v>560534628</v>
      </c>
      <c r="B1106" t="s">
        <v>107</v>
      </c>
      <c r="C1106" t="s">
        <v>120</v>
      </c>
      <c r="D1106">
        <v>1</v>
      </c>
      <c r="E1106">
        <v>9</v>
      </c>
      <c r="F1106">
        <v>47</v>
      </c>
      <c r="G1106">
        <v>45116</v>
      </c>
      <c r="H1106" t="s">
        <v>108</v>
      </c>
      <c r="I1106" t="s">
        <v>339</v>
      </c>
      <c r="J1106" t="s">
        <v>110</v>
      </c>
      <c r="K1106">
        <v>210.08999999999997</v>
      </c>
      <c r="L1106" t="s">
        <v>217</v>
      </c>
      <c r="M1106" t="s">
        <v>108</v>
      </c>
      <c r="N1106" t="s">
        <v>49</v>
      </c>
      <c r="O1106" t="s">
        <v>224</v>
      </c>
      <c r="P1106" t="str">
        <f>_xlfn.IFNA(VLOOKUP(C1106,Statusy!A:B,2,0),"Do wyrzucenia")</f>
        <v>Shumee</v>
      </c>
      <c r="Q1106" t="str">
        <f t="shared" si="70"/>
        <v>Mall</v>
      </c>
      <c r="R1106" t="str">
        <f t="shared" si="71"/>
        <v>Kinghoff</v>
      </c>
    </row>
    <row r="1107" spans="1:18" x14ac:dyDescent="0.25">
      <c r="A1107">
        <v>560530744</v>
      </c>
      <c r="B1107" t="s">
        <v>107</v>
      </c>
      <c r="C1107" t="s">
        <v>118</v>
      </c>
      <c r="D1107">
        <v>1</v>
      </c>
      <c r="E1107">
        <v>13</v>
      </c>
      <c r="F1107">
        <v>55</v>
      </c>
      <c r="G1107">
        <v>45116</v>
      </c>
      <c r="H1107" t="s">
        <v>108</v>
      </c>
      <c r="I1107" t="s">
        <v>532</v>
      </c>
      <c r="J1107" t="s">
        <v>110</v>
      </c>
      <c r="K1107">
        <v>245.85</v>
      </c>
      <c r="L1107" t="s">
        <v>2763</v>
      </c>
      <c r="M1107" t="s">
        <v>108</v>
      </c>
      <c r="N1107" t="s">
        <v>49</v>
      </c>
      <c r="O1107" t="s">
        <v>225</v>
      </c>
      <c r="P1107" t="str">
        <f>_xlfn.IFNA(VLOOKUP(C1107,Statusy!A:B,2,0),"Do wyrzucenia")</f>
        <v>Greatstore</v>
      </c>
      <c r="Q1107" t="str">
        <f t="shared" si="70"/>
        <v>Mall</v>
      </c>
      <c r="R1107" t="str">
        <f t="shared" si="71"/>
        <v>Vida</v>
      </c>
    </row>
    <row r="1108" spans="1:18" x14ac:dyDescent="0.25">
      <c r="A1108">
        <v>560530739</v>
      </c>
      <c r="B1108" t="s">
        <v>107</v>
      </c>
      <c r="C1108" t="s">
        <v>118</v>
      </c>
      <c r="D1108">
        <v>1</v>
      </c>
      <c r="E1108">
        <v>4.7</v>
      </c>
      <c r="F1108">
        <v>15.7</v>
      </c>
      <c r="G1108">
        <v>45116</v>
      </c>
      <c r="H1108" t="s">
        <v>108</v>
      </c>
      <c r="I1108" t="s">
        <v>1280</v>
      </c>
      <c r="J1108" t="s">
        <v>110</v>
      </c>
      <c r="K1108">
        <v>70.178999999999988</v>
      </c>
      <c r="L1108" t="s">
        <v>1358</v>
      </c>
      <c r="M1108" t="s">
        <v>108</v>
      </c>
      <c r="N1108" t="s">
        <v>106</v>
      </c>
      <c r="O1108" t="s">
        <v>225</v>
      </c>
      <c r="P1108" t="str">
        <f>_xlfn.IFNA(VLOOKUP(C1108,Statusy!A:B,2,0),"Do wyrzucenia")</f>
        <v>Greatstore</v>
      </c>
      <c r="Q1108" t="str">
        <f t="shared" si="70"/>
        <v>Mall</v>
      </c>
      <c r="R1108" t="str">
        <f t="shared" si="71"/>
        <v>ikonka</v>
      </c>
    </row>
    <row r="1109" spans="1:18" x14ac:dyDescent="0.25">
      <c r="A1109">
        <v>560530735</v>
      </c>
      <c r="B1109" t="s">
        <v>107</v>
      </c>
      <c r="C1109" t="s">
        <v>118</v>
      </c>
      <c r="D1109">
        <v>1</v>
      </c>
      <c r="E1109">
        <v>0</v>
      </c>
      <c r="F1109">
        <v>726</v>
      </c>
      <c r="G1109">
        <v>45116</v>
      </c>
      <c r="H1109" t="s">
        <v>108</v>
      </c>
      <c r="I1109" t="s">
        <v>2764</v>
      </c>
      <c r="J1109" t="s">
        <v>109</v>
      </c>
      <c r="K1109">
        <v>135.95505617977528</v>
      </c>
      <c r="L1109" t="s">
        <v>2765</v>
      </c>
      <c r="M1109" t="s">
        <v>108</v>
      </c>
      <c r="N1109" t="s">
        <v>22</v>
      </c>
      <c r="O1109" t="s">
        <v>225</v>
      </c>
      <c r="P1109" t="str">
        <f>_xlfn.IFNA(VLOOKUP(C1109,Statusy!A:B,2,0),"Do wyrzucenia")</f>
        <v>Greatstore</v>
      </c>
      <c r="Q1109" t="str">
        <f t="shared" si="70"/>
        <v>Mall</v>
      </c>
      <c r="R1109" t="str">
        <f t="shared" si="71"/>
        <v>Vida</v>
      </c>
    </row>
    <row r="1110" spans="1:18" x14ac:dyDescent="0.25">
      <c r="A1110">
        <v>560529381</v>
      </c>
      <c r="B1110" t="s">
        <v>107</v>
      </c>
      <c r="C1110" t="s">
        <v>153</v>
      </c>
      <c r="D1110">
        <v>1</v>
      </c>
      <c r="E1110">
        <v>0</v>
      </c>
      <c r="F1110">
        <v>730.15</v>
      </c>
      <c r="G1110">
        <v>45116</v>
      </c>
      <c r="H1110" t="s">
        <v>108</v>
      </c>
      <c r="I1110" t="s">
        <v>827</v>
      </c>
      <c r="J1110" t="s">
        <v>109</v>
      </c>
      <c r="K1110">
        <v>136.73220973782773</v>
      </c>
      <c r="L1110" t="s">
        <v>2766</v>
      </c>
      <c r="M1110" t="s">
        <v>108</v>
      </c>
      <c r="N1110" t="s">
        <v>22</v>
      </c>
      <c r="O1110" t="s">
        <v>1102</v>
      </c>
      <c r="P1110" t="str">
        <f>_xlfn.IFNA(VLOOKUP(C1110,Statusy!A:B,2,0),"Do wyrzucenia")</f>
        <v>Alza</v>
      </c>
      <c r="Q1110" t="str">
        <f t="shared" si="70"/>
        <v>Alza</v>
      </c>
      <c r="R1110" t="str">
        <f t="shared" si="71"/>
        <v>Vida</v>
      </c>
    </row>
    <row r="1111" spans="1:18" x14ac:dyDescent="0.25">
      <c r="A1111">
        <v>560529380</v>
      </c>
      <c r="B1111" t="s">
        <v>107</v>
      </c>
      <c r="C1111" t="s">
        <v>120</v>
      </c>
      <c r="D1111">
        <v>1</v>
      </c>
      <c r="E1111">
        <v>23</v>
      </c>
      <c r="F1111">
        <v>131</v>
      </c>
      <c r="G1111">
        <v>45116</v>
      </c>
      <c r="H1111" t="s">
        <v>108</v>
      </c>
      <c r="I1111" t="s">
        <v>2767</v>
      </c>
      <c r="J1111" t="s">
        <v>110</v>
      </c>
      <c r="K1111">
        <v>585.56999999999994</v>
      </c>
      <c r="L1111" t="s">
        <v>2768</v>
      </c>
      <c r="M1111" t="s">
        <v>108</v>
      </c>
      <c r="N1111" t="s">
        <v>48</v>
      </c>
      <c r="O1111" t="s">
        <v>224</v>
      </c>
      <c r="P1111" t="str">
        <f>_xlfn.IFNA(VLOOKUP(C1111,Statusy!A:B,2,0),"Do wyrzucenia")</f>
        <v>Shumee</v>
      </c>
      <c r="Q1111" t="str">
        <f t="shared" si="70"/>
        <v>Mall</v>
      </c>
      <c r="R1111" t="str">
        <f t="shared" si="71"/>
        <v>Vida</v>
      </c>
    </row>
    <row r="1112" spans="1:18" x14ac:dyDescent="0.25">
      <c r="A1112">
        <v>560526451</v>
      </c>
      <c r="B1112" t="s">
        <v>107</v>
      </c>
      <c r="C1112" t="s">
        <v>118</v>
      </c>
      <c r="D1112">
        <v>1</v>
      </c>
      <c r="E1112">
        <v>0</v>
      </c>
      <c r="F1112">
        <v>25572</v>
      </c>
      <c r="G1112">
        <v>45116</v>
      </c>
      <c r="H1112" t="s">
        <v>108</v>
      </c>
      <c r="I1112" t="s">
        <v>2769</v>
      </c>
      <c r="J1112" t="s">
        <v>116</v>
      </c>
      <c r="K1112">
        <v>306.86400000000003</v>
      </c>
      <c r="L1112" t="s">
        <v>2770</v>
      </c>
      <c r="M1112" t="s">
        <v>108</v>
      </c>
      <c r="N1112" t="s">
        <v>50</v>
      </c>
      <c r="O1112" t="s">
        <v>225</v>
      </c>
      <c r="P1112" t="str">
        <f>_xlfn.IFNA(VLOOKUP(C1112,Statusy!A:B,2,0),"Do wyrzucenia")</f>
        <v>Greatstore</v>
      </c>
      <c r="Q1112" t="str">
        <f t="shared" si="70"/>
        <v>Mall</v>
      </c>
      <c r="R1112" t="str">
        <f t="shared" si="71"/>
        <v>Vida</v>
      </c>
    </row>
    <row r="1113" spans="1:18" x14ac:dyDescent="0.25">
      <c r="A1113">
        <v>560526450</v>
      </c>
      <c r="B1113" t="s">
        <v>107</v>
      </c>
      <c r="C1113" t="s">
        <v>118</v>
      </c>
      <c r="D1113">
        <v>1</v>
      </c>
      <c r="E1113">
        <v>129</v>
      </c>
      <c r="F1113">
        <v>792</v>
      </c>
      <c r="G1113">
        <v>45116</v>
      </c>
      <c r="H1113" t="s">
        <v>108</v>
      </c>
      <c r="I1113" t="s">
        <v>643</v>
      </c>
      <c r="J1113" t="s">
        <v>109</v>
      </c>
      <c r="K1113">
        <v>148.31460674157304</v>
      </c>
      <c r="L1113" t="s">
        <v>2771</v>
      </c>
      <c r="M1113" t="s">
        <v>108</v>
      </c>
      <c r="N1113" t="s">
        <v>22</v>
      </c>
      <c r="O1113" t="s">
        <v>225</v>
      </c>
      <c r="P1113" t="str">
        <f>_xlfn.IFNA(VLOOKUP(C1113,Statusy!A:B,2,0),"Do wyrzucenia")</f>
        <v>Greatstore</v>
      </c>
      <c r="Q1113" t="str">
        <f t="shared" si="70"/>
        <v>Mall</v>
      </c>
      <c r="R1113" t="str">
        <f t="shared" si="71"/>
        <v>Vida</v>
      </c>
    </row>
    <row r="1114" spans="1:18" x14ac:dyDescent="0.25">
      <c r="A1114">
        <v>560525943</v>
      </c>
      <c r="B1114" t="s">
        <v>107</v>
      </c>
      <c r="C1114" t="s">
        <v>153</v>
      </c>
      <c r="D1114">
        <v>1</v>
      </c>
      <c r="E1114">
        <v>0</v>
      </c>
      <c r="F1114">
        <v>3024.3</v>
      </c>
      <c r="G1114">
        <v>45116</v>
      </c>
      <c r="H1114" t="s">
        <v>108</v>
      </c>
      <c r="I1114" t="s">
        <v>2772</v>
      </c>
      <c r="J1114" t="s">
        <v>109</v>
      </c>
      <c r="K1114">
        <v>566.34831460674161</v>
      </c>
      <c r="L1114" t="s">
        <v>2773</v>
      </c>
      <c r="M1114" t="s">
        <v>108</v>
      </c>
      <c r="N1114" t="s">
        <v>22</v>
      </c>
      <c r="O1114" t="s">
        <v>1102</v>
      </c>
      <c r="P1114" t="str">
        <f>_xlfn.IFNA(VLOOKUP(C1114,Statusy!A:B,2,0),"Do wyrzucenia")</f>
        <v>Alza</v>
      </c>
      <c r="Q1114" t="str">
        <f t="shared" si="70"/>
        <v>Alza</v>
      </c>
      <c r="R1114" t="str">
        <f t="shared" si="71"/>
        <v>Vida</v>
      </c>
    </row>
    <row r="1115" spans="1:18" x14ac:dyDescent="0.25">
      <c r="A1115">
        <v>560525246</v>
      </c>
      <c r="B1115" t="s">
        <v>107</v>
      </c>
      <c r="C1115" t="s">
        <v>153</v>
      </c>
      <c r="D1115">
        <v>1</v>
      </c>
      <c r="E1115">
        <v>0</v>
      </c>
      <c r="F1115">
        <v>3424.65</v>
      </c>
      <c r="G1115">
        <v>45116</v>
      </c>
      <c r="H1115" t="s">
        <v>108</v>
      </c>
      <c r="I1115" t="s">
        <v>2774</v>
      </c>
      <c r="J1115" t="s">
        <v>109</v>
      </c>
      <c r="K1115">
        <v>641.32022471910113</v>
      </c>
      <c r="L1115" t="s">
        <v>2775</v>
      </c>
      <c r="M1115" t="s">
        <v>108</v>
      </c>
      <c r="N1115" t="s">
        <v>22</v>
      </c>
      <c r="O1115" t="s">
        <v>1102</v>
      </c>
      <c r="P1115" t="str">
        <f>_xlfn.IFNA(VLOOKUP(C1115,Statusy!A:B,2,0),"Do wyrzucenia")</f>
        <v>Alza</v>
      </c>
      <c r="Q1115" t="str">
        <f t="shared" si="70"/>
        <v>Alza</v>
      </c>
      <c r="R1115" t="str">
        <f t="shared" si="71"/>
        <v>Vida</v>
      </c>
    </row>
    <row r="1116" spans="1:18" x14ac:dyDescent="0.25">
      <c r="A1116">
        <v>560525212</v>
      </c>
      <c r="B1116" t="s">
        <v>107</v>
      </c>
      <c r="C1116" t="s">
        <v>153</v>
      </c>
      <c r="D1116">
        <v>1</v>
      </c>
      <c r="E1116">
        <v>0</v>
      </c>
      <c r="F1116">
        <v>1265.6500000000001</v>
      </c>
      <c r="G1116">
        <v>45116</v>
      </c>
      <c r="H1116" t="s">
        <v>108</v>
      </c>
      <c r="I1116" t="s">
        <v>1008</v>
      </c>
      <c r="J1116" t="s">
        <v>109</v>
      </c>
      <c r="K1116">
        <v>237.01310861423224</v>
      </c>
      <c r="L1116" t="s">
        <v>2776</v>
      </c>
      <c r="M1116" t="s">
        <v>108</v>
      </c>
      <c r="N1116" t="s">
        <v>22</v>
      </c>
      <c r="O1116" t="s">
        <v>1102</v>
      </c>
      <c r="P1116" t="str">
        <f>_xlfn.IFNA(VLOOKUP(C1116,Statusy!A:B,2,0),"Do wyrzucenia")</f>
        <v>Alza</v>
      </c>
      <c r="Q1116" t="str">
        <f t="shared" si="70"/>
        <v>Alza</v>
      </c>
      <c r="R1116" t="str">
        <f t="shared" si="71"/>
        <v>Vida</v>
      </c>
    </row>
    <row r="1117" spans="1:18" x14ac:dyDescent="0.25">
      <c r="A1117">
        <v>560525211</v>
      </c>
      <c r="B1117" t="s">
        <v>107</v>
      </c>
      <c r="C1117" t="s">
        <v>153</v>
      </c>
      <c r="D1117">
        <v>1</v>
      </c>
      <c r="E1117">
        <v>0</v>
      </c>
      <c r="F1117">
        <v>340.84</v>
      </c>
      <c r="G1117">
        <v>45116</v>
      </c>
      <c r="H1117" t="s">
        <v>108</v>
      </c>
      <c r="I1117" t="s">
        <v>168</v>
      </c>
      <c r="J1117" t="s">
        <v>109</v>
      </c>
      <c r="K1117">
        <v>63.827715355805246</v>
      </c>
      <c r="L1117" t="s">
        <v>2777</v>
      </c>
      <c r="M1117" t="s">
        <v>108</v>
      </c>
      <c r="N1117" t="s">
        <v>22</v>
      </c>
      <c r="O1117" t="s">
        <v>1102</v>
      </c>
      <c r="P1117" t="str">
        <f>_xlfn.IFNA(VLOOKUP(C1117,Statusy!A:B,2,0),"Do wyrzucenia")</f>
        <v>Alza</v>
      </c>
      <c r="Q1117" t="str">
        <f t="shared" si="70"/>
        <v>Alza</v>
      </c>
      <c r="R1117" t="str">
        <f t="shared" si="71"/>
        <v>ikonka</v>
      </c>
    </row>
    <row r="1118" spans="1:18" x14ac:dyDescent="0.25">
      <c r="A1118">
        <v>560522256</v>
      </c>
      <c r="B1118" t="s">
        <v>107</v>
      </c>
      <c r="C1118" t="s">
        <v>120</v>
      </c>
      <c r="D1118">
        <v>1</v>
      </c>
      <c r="E1118">
        <v>19</v>
      </c>
      <c r="F1118">
        <v>104</v>
      </c>
      <c r="G1118">
        <v>45116</v>
      </c>
      <c r="H1118" t="s">
        <v>108</v>
      </c>
      <c r="I1118" t="s">
        <v>1066</v>
      </c>
      <c r="J1118" t="s">
        <v>110</v>
      </c>
      <c r="K1118">
        <v>464.88</v>
      </c>
      <c r="L1118" t="s">
        <v>1067</v>
      </c>
      <c r="M1118" t="s">
        <v>108</v>
      </c>
      <c r="N1118" t="s">
        <v>48</v>
      </c>
      <c r="O1118" t="s">
        <v>224</v>
      </c>
      <c r="P1118" t="str">
        <f>_xlfn.IFNA(VLOOKUP(C1118,Statusy!A:B,2,0),"Do wyrzucenia")</f>
        <v>Shumee</v>
      </c>
      <c r="Q1118" t="str">
        <f t="shared" si="70"/>
        <v>Mall</v>
      </c>
      <c r="R1118" t="str">
        <f t="shared" si="71"/>
        <v>Vida</v>
      </c>
    </row>
    <row r="1119" spans="1:18" x14ac:dyDescent="0.25">
      <c r="A1119">
        <v>560520724</v>
      </c>
      <c r="B1119" t="s">
        <v>107</v>
      </c>
      <c r="C1119" t="s">
        <v>153</v>
      </c>
      <c r="D1119">
        <v>1</v>
      </c>
      <c r="E1119">
        <v>0</v>
      </c>
      <c r="F1119">
        <v>704.66</v>
      </c>
      <c r="G1119">
        <v>45116</v>
      </c>
      <c r="H1119" t="s">
        <v>108</v>
      </c>
      <c r="I1119" t="s">
        <v>361</v>
      </c>
      <c r="J1119" t="s">
        <v>109</v>
      </c>
      <c r="K1119">
        <v>131.95880149812734</v>
      </c>
      <c r="L1119" t="s">
        <v>2778</v>
      </c>
      <c r="M1119" t="s">
        <v>108</v>
      </c>
      <c r="N1119" t="s">
        <v>22</v>
      </c>
      <c r="O1119" t="s">
        <v>1102</v>
      </c>
      <c r="P1119" t="str">
        <f>_xlfn.IFNA(VLOOKUP(C1119,Statusy!A:B,2,0),"Do wyrzucenia")</f>
        <v>Alza</v>
      </c>
      <c r="Q1119" t="str">
        <f t="shared" si="70"/>
        <v>Alza</v>
      </c>
      <c r="R1119" t="str">
        <f t="shared" si="71"/>
        <v>Vida</v>
      </c>
    </row>
    <row r="1120" spans="1:18" x14ac:dyDescent="0.25">
      <c r="A1120">
        <v>560520723</v>
      </c>
      <c r="B1120" t="s">
        <v>107</v>
      </c>
      <c r="C1120" t="s">
        <v>195</v>
      </c>
      <c r="D1120">
        <v>0</v>
      </c>
      <c r="E1120">
        <v>40</v>
      </c>
      <c r="F1120">
        <v>82</v>
      </c>
      <c r="G1120">
        <v>45116</v>
      </c>
      <c r="H1120" t="s">
        <v>108</v>
      </c>
      <c r="I1120" t="s">
        <v>332</v>
      </c>
      <c r="J1120" t="s">
        <v>110</v>
      </c>
      <c r="K1120">
        <v>366.53999999999996</v>
      </c>
      <c r="L1120" t="s">
        <v>199</v>
      </c>
      <c r="M1120" t="s">
        <v>108</v>
      </c>
      <c r="N1120" t="s">
        <v>49</v>
      </c>
      <c r="O1120" t="s">
        <v>224</v>
      </c>
      <c r="P1120" t="str">
        <f>_xlfn.IFNA(VLOOKUP(C1120,Statusy!A:B,2,0),"Do wyrzucenia")</f>
        <v>Shumee</v>
      </c>
      <c r="Q1120" t="str">
        <f t="shared" si="70"/>
        <v>Mall</v>
      </c>
      <c r="R1120" t="str">
        <f t="shared" si="71"/>
        <v>Vida</v>
      </c>
    </row>
    <row r="1121" spans="1:18" x14ac:dyDescent="0.25">
      <c r="A1121">
        <v>560520248</v>
      </c>
      <c r="B1121" t="s">
        <v>107</v>
      </c>
      <c r="C1121" t="s">
        <v>153</v>
      </c>
      <c r="D1121">
        <v>1</v>
      </c>
      <c r="E1121">
        <v>0</v>
      </c>
      <c r="F1121">
        <v>789.65</v>
      </c>
      <c r="G1121">
        <v>45116</v>
      </c>
      <c r="H1121" t="s">
        <v>108</v>
      </c>
      <c r="I1121" t="s">
        <v>484</v>
      </c>
      <c r="J1121" t="s">
        <v>109</v>
      </c>
      <c r="K1121">
        <v>147.874531835206</v>
      </c>
      <c r="L1121" t="s">
        <v>2779</v>
      </c>
      <c r="M1121" t="s">
        <v>108</v>
      </c>
      <c r="N1121" t="s">
        <v>22</v>
      </c>
      <c r="O1121" t="s">
        <v>1102</v>
      </c>
      <c r="P1121" t="str">
        <f>_xlfn.IFNA(VLOOKUP(C1121,Statusy!A:B,2,0),"Do wyrzucenia")</f>
        <v>Alza</v>
      </c>
      <c r="Q1121" t="str">
        <f t="shared" si="70"/>
        <v>Alza</v>
      </c>
      <c r="R1121" t="str">
        <f t="shared" si="71"/>
        <v>Vida</v>
      </c>
    </row>
    <row r="1122" spans="1:18" x14ac:dyDescent="0.25">
      <c r="A1122">
        <v>560517256</v>
      </c>
      <c r="B1122" t="s">
        <v>107</v>
      </c>
      <c r="C1122" t="s">
        <v>153</v>
      </c>
      <c r="D1122">
        <v>1</v>
      </c>
      <c r="E1122">
        <v>0</v>
      </c>
      <c r="F1122">
        <v>950.3</v>
      </c>
      <c r="G1122">
        <v>45116</v>
      </c>
      <c r="H1122" t="s">
        <v>108</v>
      </c>
      <c r="I1122" t="s">
        <v>2780</v>
      </c>
      <c r="J1122" t="s">
        <v>109</v>
      </c>
      <c r="K1122">
        <v>177.95880149812734</v>
      </c>
      <c r="L1122" t="s">
        <v>2781</v>
      </c>
      <c r="M1122" t="s">
        <v>108</v>
      </c>
      <c r="N1122" t="s">
        <v>48</v>
      </c>
      <c r="O1122" t="s">
        <v>1102</v>
      </c>
      <c r="P1122" t="str">
        <f>_xlfn.IFNA(VLOOKUP(C1122,Statusy!A:B,2,0),"Do wyrzucenia")</f>
        <v>Alza</v>
      </c>
      <c r="Q1122" t="str">
        <f t="shared" ref="Q1122:Q1155" si="72">IF(P1122="alza","Alza",IF(P1122="Extra","Extrastore","Mall"))</f>
        <v>Alza</v>
      </c>
      <c r="R1122" t="str">
        <f t="shared" ref="R1122:R1155" si="73">IF(AND(LEN(I1122)&lt;=7,ISERROR(FIND("_",I1122))),"Vida",IFERROR(LEFT(I1122,FIND("_",I1122)-1),"Kinghoff"))</f>
        <v>beliani</v>
      </c>
    </row>
    <row r="1123" spans="1:18" x14ac:dyDescent="0.25">
      <c r="A1123">
        <v>560514772</v>
      </c>
      <c r="B1123" t="s">
        <v>107</v>
      </c>
      <c r="C1123" t="s">
        <v>114</v>
      </c>
      <c r="D1123">
        <v>0</v>
      </c>
      <c r="E1123">
        <v>129</v>
      </c>
      <c r="F1123">
        <v>1043</v>
      </c>
      <c r="G1123">
        <v>45116</v>
      </c>
      <c r="H1123" t="s">
        <v>108</v>
      </c>
      <c r="I1123" t="s">
        <v>288</v>
      </c>
      <c r="J1123" t="s">
        <v>109</v>
      </c>
      <c r="K1123">
        <v>195.3183520599251</v>
      </c>
      <c r="L1123" t="s">
        <v>154</v>
      </c>
      <c r="M1123" t="s">
        <v>108</v>
      </c>
      <c r="N1123" t="s">
        <v>22</v>
      </c>
      <c r="O1123" t="s">
        <v>225</v>
      </c>
      <c r="P1123" t="str">
        <f>_xlfn.IFNA(VLOOKUP(C1123,Statusy!A:B,2,0),"Do wyrzucenia")</f>
        <v>Greatstore</v>
      </c>
      <c r="Q1123" t="str">
        <f t="shared" si="72"/>
        <v>Mall</v>
      </c>
      <c r="R1123" t="str">
        <f t="shared" si="73"/>
        <v>Vida</v>
      </c>
    </row>
    <row r="1124" spans="1:18" x14ac:dyDescent="0.25">
      <c r="A1124">
        <v>560514681</v>
      </c>
      <c r="B1124" t="s">
        <v>107</v>
      </c>
      <c r="C1124" t="s">
        <v>153</v>
      </c>
      <c r="D1124">
        <v>1</v>
      </c>
      <c r="E1124">
        <v>0</v>
      </c>
      <c r="F1124">
        <v>1103.3</v>
      </c>
      <c r="G1124">
        <v>45116</v>
      </c>
      <c r="H1124" t="s">
        <v>108</v>
      </c>
      <c r="I1124" t="s">
        <v>2782</v>
      </c>
      <c r="J1124" t="s">
        <v>109</v>
      </c>
      <c r="K1124">
        <v>206.61048689138576</v>
      </c>
      <c r="L1124" t="s">
        <v>2783</v>
      </c>
      <c r="M1124" t="s">
        <v>108</v>
      </c>
      <c r="N1124" t="s">
        <v>22</v>
      </c>
      <c r="O1124" t="s">
        <v>1102</v>
      </c>
      <c r="P1124" t="str">
        <f>_xlfn.IFNA(VLOOKUP(C1124,Statusy!A:B,2,0),"Do wyrzucenia")</f>
        <v>Alza</v>
      </c>
      <c r="Q1124" t="str">
        <f t="shared" si="72"/>
        <v>Alza</v>
      </c>
      <c r="R1124" t="str">
        <f t="shared" si="73"/>
        <v>Vida</v>
      </c>
    </row>
    <row r="1125" spans="1:18" x14ac:dyDescent="0.25">
      <c r="A1125">
        <v>560514680</v>
      </c>
      <c r="B1125" t="s">
        <v>107</v>
      </c>
      <c r="C1125" t="s">
        <v>120</v>
      </c>
      <c r="D1125">
        <v>1</v>
      </c>
      <c r="E1125">
        <v>23</v>
      </c>
      <c r="F1125">
        <v>111</v>
      </c>
      <c r="G1125">
        <v>45116</v>
      </c>
      <c r="H1125" t="s">
        <v>108</v>
      </c>
      <c r="I1125" t="s">
        <v>2784</v>
      </c>
      <c r="J1125" t="s">
        <v>110</v>
      </c>
      <c r="K1125">
        <v>496.16999999999996</v>
      </c>
      <c r="L1125" t="s">
        <v>2785</v>
      </c>
      <c r="M1125" t="s">
        <v>108</v>
      </c>
      <c r="N1125" t="s">
        <v>48</v>
      </c>
      <c r="O1125" t="s">
        <v>224</v>
      </c>
      <c r="P1125" t="str">
        <f>_xlfn.IFNA(VLOOKUP(C1125,Statusy!A:B,2,0),"Do wyrzucenia")</f>
        <v>Shumee</v>
      </c>
      <c r="Q1125" t="str">
        <f t="shared" si="72"/>
        <v>Mall</v>
      </c>
      <c r="R1125" t="str">
        <f t="shared" si="73"/>
        <v>Vida</v>
      </c>
    </row>
    <row r="1126" spans="1:18" x14ac:dyDescent="0.25">
      <c r="A1126">
        <v>560514679</v>
      </c>
      <c r="B1126" t="s">
        <v>107</v>
      </c>
      <c r="C1126" t="s">
        <v>153</v>
      </c>
      <c r="D1126">
        <v>1</v>
      </c>
      <c r="E1126">
        <v>0</v>
      </c>
      <c r="F1126">
        <v>900.16</v>
      </c>
      <c r="G1126">
        <v>45116</v>
      </c>
      <c r="H1126" t="s">
        <v>108</v>
      </c>
      <c r="I1126" t="s">
        <v>292</v>
      </c>
      <c r="J1126" t="s">
        <v>109</v>
      </c>
      <c r="K1126">
        <v>168.5692883895131</v>
      </c>
      <c r="L1126" t="s">
        <v>2786</v>
      </c>
      <c r="M1126" t="s">
        <v>108</v>
      </c>
      <c r="N1126" t="s">
        <v>22</v>
      </c>
      <c r="O1126" t="s">
        <v>1102</v>
      </c>
      <c r="P1126" t="str">
        <f>_xlfn.IFNA(VLOOKUP(C1126,Statusy!A:B,2,0),"Do wyrzucenia")</f>
        <v>Alza</v>
      </c>
      <c r="Q1126" t="str">
        <f t="shared" si="72"/>
        <v>Alza</v>
      </c>
      <c r="R1126" t="str">
        <f t="shared" si="73"/>
        <v>Vida</v>
      </c>
    </row>
    <row r="1127" spans="1:18" x14ac:dyDescent="0.25">
      <c r="A1127">
        <v>560514677</v>
      </c>
      <c r="B1127" t="s">
        <v>107</v>
      </c>
      <c r="C1127" t="s">
        <v>153</v>
      </c>
      <c r="D1127">
        <v>1</v>
      </c>
      <c r="E1127">
        <v>0</v>
      </c>
      <c r="F1127">
        <v>561.85</v>
      </c>
      <c r="G1127">
        <v>45116</v>
      </c>
      <c r="H1127" t="s">
        <v>108</v>
      </c>
      <c r="I1127" t="s">
        <v>761</v>
      </c>
      <c r="J1127" t="s">
        <v>109</v>
      </c>
      <c r="K1127">
        <v>105.21535580524346</v>
      </c>
      <c r="L1127" t="s">
        <v>2787</v>
      </c>
      <c r="M1127" t="s">
        <v>108</v>
      </c>
      <c r="N1127" t="s">
        <v>22</v>
      </c>
      <c r="O1127" t="s">
        <v>1102</v>
      </c>
      <c r="P1127" t="str">
        <f>_xlfn.IFNA(VLOOKUP(C1127,Statusy!A:B,2,0),"Do wyrzucenia")</f>
        <v>Alza</v>
      </c>
      <c r="Q1127" t="str">
        <f t="shared" si="72"/>
        <v>Alza</v>
      </c>
      <c r="R1127" t="str">
        <f t="shared" si="73"/>
        <v>Kinghoff</v>
      </c>
    </row>
    <row r="1128" spans="1:18" x14ac:dyDescent="0.25">
      <c r="A1128">
        <v>560511761</v>
      </c>
      <c r="B1128" t="s">
        <v>107</v>
      </c>
      <c r="C1128" t="s">
        <v>114</v>
      </c>
      <c r="D1128">
        <v>0</v>
      </c>
      <c r="E1128">
        <v>43</v>
      </c>
      <c r="F1128">
        <v>305</v>
      </c>
      <c r="G1128">
        <v>45116</v>
      </c>
      <c r="H1128" t="s">
        <v>108</v>
      </c>
      <c r="I1128" t="s">
        <v>705</v>
      </c>
      <c r="J1128" t="s">
        <v>110</v>
      </c>
      <c r="K1128">
        <v>1363.35</v>
      </c>
      <c r="L1128" t="s">
        <v>706</v>
      </c>
      <c r="M1128" t="s">
        <v>108</v>
      </c>
      <c r="N1128" t="s">
        <v>49</v>
      </c>
      <c r="O1128" t="s">
        <v>225</v>
      </c>
      <c r="P1128" t="str">
        <f>_xlfn.IFNA(VLOOKUP(C1128,Statusy!A:B,2,0),"Do wyrzucenia")</f>
        <v>Greatstore</v>
      </c>
      <c r="Q1128" t="str">
        <f t="shared" si="72"/>
        <v>Mall</v>
      </c>
      <c r="R1128" t="str">
        <f t="shared" si="73"/>
        <v>Vida</v>
      </c>
    </row>
    <row r="1129" spans="1:18" x14ac:dyDescent="0.25">
      <c r="A1129">
        <v>560511745</v>
      </c>
      <c r="B1129" t="s">
        <v>107</v>
      </c>
      <c r="C1129" t="s">
        <v>114</v>
      </c>
      <c r="D1129">
        <v>0</v>
      </c>
      <c r="E1129">
        <v>24</v>
      </c>
      <c r="F1129">
        <v>130</v>
      </c>
      <c r="G1129">
        <v>45116</v>
      </c>
      <c r="H1129" t="s">
        <v>108</v>
      </c>
      <c r="I1129" t="s">
        <v>379</v>
      </c>
      <c r="J1129" t="s">
        <v>110</v>
      </c>
      <c r="K1129">
        <v>581.1</v>
      </c>
      <c r="L1129" t="s">
        <v>1177</v>
      </c>
      <c r="M1129" t="s">
        <v>108</v>
      </c>
      <c r="N1129" t="s">
        <v>49</v>
      </c>
      <c r="O1129" t="s">
        <v>225</v>
      </c>
      <c r="P1129" t="str">
        <f>_xlfn.IFNA(VLOOKUP(C1129,Statusy!A:B,2,0),"Do wyrzucenia")</f>
        <v>Greatstore</v>
      </c>
      <c r="Q1129" t="str">
        <f t="shared" si="72"/>
        <v>Mall</v>
      </c>
      <c r="R1129" t="str">
        <f t="shared" si="73"/>
        <v>Vida</v>
      </c>
    </row>
    <row r="1130" spans="1:18" x14ac:dyDescent="0.25">
      <c r="A1130">
        <v>560511675</v>
      </c>
      <c r="B1130" t="s">
        <v>107</v>
      </c>
      <c r="C1130" t="s">
        <v>114</v>
      </c>
      <c r="D1130">
        <v>0</v>
      </c>
      <c r="E1130">
        <v>679</v>
      </c>
      <c r="F1130">
        <v>12517</v>
      </c>
      <c r="G1130">
        <v>45116</v>
      </c>
      <c r="H1130" t="s">
        <v>108</v>
      </c>
      <c r="I1130" t="s">
        <v>2788</v>
      </c>
      <c r="J1130" t="s">
        <v>109</v>
      </c>
      <c r="K1130">
        <v>2344.0074906367045</v>
      </c>
      <c r="L1130" t="s">
        <v>2789</v>
      </c>
      <c r="M1130" t="s">
        <v>108</v>
      </c>
      <c r="N1130" t="s">
        <v>22</v>
      </c>
      <c r="O1130" t="s">
        <v>225</v>
      </c>
      <c r="P1130" t="str">
        <f>_xlfn.IFNA(VLOOKUP(C1130,Statusy!A:B,2,0),"Do wyrzucenia")</f>
        <v>Greatstore</v>
      </c>
      <c r="Q1130" t="str">
        <f t="shared" si="72"/>
        <v>Mall</v>
      </c>
      <c r="R1130" t="str">
        <f t="shared" si="73"/>
        <v>Vida</v>
      </c>
    </row>
    <row r="1131" spans="1:18" x14ac:dyDescent="0.25">
      <c r="A1131">
        <v>560511651</v>
      </c>
      <c r="B1131" t="s">
        <v>107</v>
      </c>
      <c r="C1131" t="s">
        <v>195</v>
      </c>
      <c r="D1131">
        <v>0</v>
      </c>
      <c r="E1131">
        <v>11</v>
      </c>
      <c r="F1131">
        <v>299</v>
      </c>
      <c r="G1131">
        <v>45116</v>
      </c>
      <c r="H1131" t="s">
        <v>108</v>
      </c>
      <c r="I1131" t="s">
        <v>2790</v>
      </c>
      <c r="J1131" t="s">
        <v>110</v>
      </c>
      <c r="K1131">
        <v>1336.53</v>
      </c>
      <c r="L1131" t="s">
        <v>2791</v>
      </c>
      <c r="M1131" t="s">
        <v>108</v>
      </c>
      <c r="N1131" t="s">
        <v>49</v>
      </c>
      <c r="O1131" t="s">
        <v>224</v>
      </c>
      <c r="P1131" t="str">
        <f>_xlfn.IFNA(VLOOKUP(C1131,Statusy!A:B,2,0),"Do wyrzucenia")</f>
        <v>Shumee</v>
      </c>
      <c r="Q1131" t="str">
        <f t="shared" si="72"/>
        <v>Mall</v>
      </c>
      <c r="R1131" t="str">
        <f t="shared" si="73"/>
        <v>aw</v>
      </c>
    </row>
    <row r="1132" spans="1:18" x14ac:dyDescent="0.25">
      <c r="A1132">
        <v>560511271</v>
      </c>
      <c r="B1132" t="s">
        <v>107</v>
      </c>
      <c r="C1132" t="s">
        <v>195</v>
      </c>
      <c r="D1132">
        <v>0</v>
      </c>
      <c r="E1132">
        <v>14</v>
      </c>
      <c r="F1132">
        <v>45</v>
      </c>
      <c r="G1132">
        <v>45116</v>
      </c>
      <c r="H1132" t="s">
        <v>108</v>
      </c>
      <c r="I1132" t="s">
        <v>294</v>
      </c>
      <c r="J1132" t="s">
        <v>110</v>
      </c>
      <c r="K1132">
        <v>201.14999999999998</v>
      </c>
      <c r="L1132" t="s">
        <v>2792</v>
      </c>
      <c r="M1132" t="s">
        <v>108</v>
      </c>
      <c r="N1132" t="s">
        <v>48</v>
      </c>
      <c r="O1132" t="s">
        <v>224</v>
      </c>
      <c r="P1132" t="str">
        <f>_xlfn.IFNA(VLOOKUP(C1132,Statusy!A:B,2,0),"Do wyrzucenia")</f>
        <v>Shumee</v>
      </c>
      <c r="Q1132" t="str">
        <f t="shared" si="72"/>
        <v>Mall</v>
      </c>
      <c r="R1132" t="str">
        <f t="shared" si="73"/>
        <v>Vida</v>
      </c>
    </row>
    <row r="1133" spans="1:18" x14ac:dyDescent="0.25">
      <c r="A1133">
        <v>560511268</v>
      </c>
      <c r="B1133" t="s">
        <v>107</v>
      </c>
      <c r="C1133" t="s">
        <v>195</v>
      </c>
      <c r="D1133">
        <v>0</v>
      </c>
      <c r="E1133">
        <v>0</v>
      </c>
      <c r="F1133">
        <v>3455</v>
      </c>
      <c r="G1133">
        <v>45116</v>
      </c>
      <c r="H1133" t="s">
        <v>108</v>
      </c>
      <c r="I1133" t="s">
        <v>2793</v>
      </c>
      <c r="J1133" t="s">
        <v>109</v>
      </c>
      <c r="K1133">
        <v>647.00374531835212</v>
      </c>
      <c r="L1133" t="s">
        <v>2794</v>
      </c>
      <c r="M1133" t="s">
        <v>108</v>
      </c>
      <c r="N1133" t="s">
        <v>106</v>
      </c>
      <c r="O1133" t="s">
        <v>224</v>
      </c>
      <c r="P1133" t="str">
        <f>_xlfn.IFNA(VLOOKUP(C1133,Statusy!A:B,2,0),"Do wyrzucenia")</f>
        <v>Shumee</v>
      </c>
      <c r="Q1133" t="str">
        <f t="shared" si="72"/>
        <v>Mall</v>
      </c>
      <c r="R1133" t="str">
        <f t="shared" si="73"/>
        <v>Kinghoff</v>
      </c>
    </row>
    <row r="1134" spans="1:18" x14ac:dyDescent="0.25">
      <c r="A1134">
        <v>560509950</v>
      </c>
      <c r="B1134" t="s">
        <v>107</v>
      </c>
      <c r="C1134" t="s">
        <v>118</v>
      </c>
      <c r="D1134">
        <v>1</v>
      </c>
      <c r="E1134">
        <v>2.4</v>
      </c>
      <c r="F1134">
        <v>30.4</v>
      </c>
      <c r="G1134">
        <v>45116</v>
      </c>
      <c r="H1134" t="s">
        <v>108</v>
      </c>
      <c r="I1134" t="s">
        <v>2795</v>
      </c>
      <c r="J1134" t="s">
        <v>110</v>
      </c>
      <c r="K1134">
        <v>135.88799999999998</v>
      </c>
      <c r="L1134" t="s">
        <v>2796</v>
      </c>
      <c r="M1134" t="s">
        <v>108</v>
      </c>
      <c r="N1134" t="s">
        <v>106</v>
      </c>
      <c r="O1134" t="s">
        <v>225</v>
      </c>
      <c r="P1134" t="str">
        <f>_xlfn.IFNA(VLOOKUP(C1134,Statusy!A:B,2,0),"Do wyrzucenia")</f>
        <v>Greatstore</v>
      </c>
      <c r="Q1134" t="str">
        <f t="shared" si="72"/>
        <v>Mall</v>
      </c>
      <c r="R1134" t="str">
        <f t="shared" si="73"/>
        <v>Kinghoff</v>
      </c>
    </row>
    <row r="1135" spans="1:18" x14ac:dyDescent="0.25">
      <c r="A1135">
        <v>560509949</v>
      </c>
      <c r="B1135" t="s">
        <v>107</v>
      </c>
      <c r="C1135" t="s">
        <v>118</v>
      </c>
      <c r="D1135">
        <v>1</v>
      </c>
      <c r="E1135">
        <v>0</v>
      </c>
      <c r="F1135">
        <v>28738</v>
      </c>
      <c r="G1135">
        <v>45116</v>
      </c>
      <c r="H1135" t="s">
        <v>108</v>
      </c>
      <c r="I1135" t="s">
        <v>1204</v>
      </c>
      <c r="J1135" t="s">
        <v>116</v>
      </c>
      <c r="K1135">
        <v>344.85599999999999</v>
      </c>
      <c r="L1135" t="s">
        <v>2513</v>
      </c>
      <c r="M1135" t="s">
        <v>108</v>
      </c>
      <c r="N1135" t="s">
        <v>50</v>
      </c>
      <c r="O1135" t="s">
        <v>225</v>
      </c>
      <c r="P1135" t="str">
        <f>_xlfn.IFNA(VLOOKUP(C1135,Statusy!A:B,2,0),"Do wyrzucenia")</f>
        <v>Greatstore</v>
      </c>
      <c r="Q1135" t="str">
        <f t="shared" si="72"/>
        <v>Mall</v>
      </c>
      <c r="R1135" t="str">
        <f t="shared" si="73"/>
        <v>Vida</v>
      </c>
    </row>
    <row r="1136" spans="1:18" x14ac:dyDescent="0.25">
      <c r="A1136">
        <v>560509948</v>
      </c>
      <c r="B1136" t="s">
        <v>107</v>
      </c>
      <c r="C1136" t="s">
        <v>118</v>
      </c>
      <c r="D1136">
        <v>1</v>
      </c>
      <c r="E1136">
        <v>47</v>
      </c>
      <c r="F1136">
        <v>131</v>
      </c>
      <c r="G1136">
        <v>45116</v>
      </c>
      <c r="H1136" t="s">
        <v>108</v>
      </c>
      <c r="I1136" t="s">
        <v>2797</v>
      </c>
      <c r="J1136" t="s">
        <v>110</v>
      </c>
      <c r="K1136">
        <v>585.56999999999994</v>
      </c>
      <c r="L1136" t="s">
        <v>2798</v>
      </c>
      <c r="M1136" t="s">
        <v>108</v>
      </c>
      <c r="N1136" t="s">
        <v>48</v>
      </c>
      <c r="O1136" t="s">
        <v>225</v>
      </c>
      <c r="P1136" t="str">
        <f>_xlfn.IFNA(VLOOKUP(C1136,Statusy!A:B,2,0),"Do wyrzucenia")</f>
        <v>Greatstore</v>
      </c>
      <c r="Q1136" t="str">
        <f t="shared" si="72"/>
        <v>Mall</v>
      </c>
      <c r="R1136" t="str">
        <f t="shared" si="73"/>
        <v>Vida</v>
      </c>
    </row>
    <row r="1137" spans="1:18" x14ac:dyDescent="0.25">
      <c r="A1137">
        <v>560509742</v>
      </c>
      <c r="B1137" t="s">
        <v>107</v>
      </c>
      <c r="C1137" t="s">
        <v>153</v>
      </c>
      <c r="D1137">
        <v>1</v>
      </c>
      <c r="E1137">
        <v>0</v>
      </c>
      <c r="F1137">
        <v>4750.6499999999996</v>
      </c>
      <c r="G1137">
        <v>45116</v>
      </c>
      <c r="H1137" t="s">
        <v>108</v>
      </c>
      <c r="I1137" t="s">
        <v>2799</v>
      </c>
      <c r="J1137" t="s">
        <v>109</v>
      </c>
      <c r="K1137">
        <v>889.63483146067415</v>
      </c>
      <c r="L1137" t="s">
        <v>2800</v>
      </c>
      <c r="M1137" t="s">
        <v>108</v>
      </c>
      <c r="N1137" t="s">
        <v>22</v>
      </c>
      <c r="O1137" t="s">
        <v>1102</v>
      </c>
      <c r="P1137" t="str">
        <f>_xlfn.IFNA(VLOOKUP(C1137,Statusy!A:B,2,0),"Do wyrzucenia")</f>
        <v>Alza</v>
      </c>
      <c r="Q1137" t="str">
        <f t="shared" si="72"/>
        <v>Alza</v>
      </c>
      <c r="R1137" t="str">
        <f t="shared" si="73"/>
        <v>beliani</v>
      </c>
    </row>
    <row r="1138" spans="1:18" x14ac:dyDescent="0.25">
      <c r="A1138">
        <v>560509740</v>
      </c>
      <c r="B1138" t="s">
        <v>107</v>
      </c>
      <c r="C1138" t="s">
        <v>153</v>
      </c>
      <c r="D1138">
        <v>1</v>
      </c>
      <c r="E1138">
        <v>0</v>
      </c>
      <c r="F1138">
        <v>1248.6500000000001</v>
      </c>
      <c r="G1138">
        <v>45116</v>
      </c>
      <c r="H1138" t="s">
        <v>108</v>
      </c>
      <c r="I1138" t="s">
        <v>2801</v>
      </c>
      <c r="J1138" t="s">
        <v>109</v>
      </c>
      <c r="K1138">
        <v>233.82958801498131</v>
      </c>
      <c r="L1138" t="s">
        <v>2802</v>
      </c>
      <c r="M1138" t="s">
        <v>108</v>
      </c>
      <c r="N1138" t="s">
        <v>22</v>
      </c>
      <c r="O1138" t="s">
        <v>1102</v>
      </c>
      <c r="P1138" t="str">
        <f>_xlfn.IFNA(VLOOKUP(C1138,Statusy!A:B,2,0),"Do wyrzucenia")</f>
        <v>Alza</v>
      </c>
      <c r="Q1138" t="str">
        <f t="shared" si="72"/>
        <v>Alza</v>
      </c>
      <c r="R1138" t="str">
        <f t="shared" si="73"/>
        <v>Vida</v>
      </c>
    </row>
    <row r="1139" spans="1:18" x14ac:dyDescent="0.25">
      <c r="A1139">
        <v>560509739</v>
      </c>
      <c r="B1139" t="s">
        <v>107</v>
      </c>
      <c r="C1139" t="s">
        <v>153</v>
      </c>
      <c r="D1139">
        <v>1</v>
      </c>
      <c r="E1139">
        <v>0</v>
      </c>
      <c r="F1139">
        <v>444.55</v>
      </c>
      <c r="G1139">
        <v>45116</v>
      </c>
      <c r="H1139" t="s">
        <v>108</v>
      </c>
      <c r="I1139" t="s">
        <v>2803</v>
      </c>
      <c r="J1139" t="s">
        <v>109</v>
      </c>
      <c r="K1139">
        <v>83.249063670411999</v>
      </c>
      <c r="L1139" t="s">
        <v>2804</v>
      </c>
      <c r="M1139" t="s">
        <v>108</v>
      </c>
      <c r="N1139" t="s">
        <v>22</v>
      </c>
      <c r="O1139" t="s">
        <v>1102</v>
      </c>
      <c r="P1139" t="str">
        <f>_xlfn.IFNA(VLOOKUP(C1139,Statusy!A:B,2,0),"Do wyrzucenia")</f>
        <v>Alza</v>
      </c>
      <c r="Q1139" t="str">
        <f t="shared" si="72"/>
        <v>Alza</v>
      </c>
      <c r="R1139" t="str">
        <f t="shared" si="73"/>
        <v>ikonka</v>
      </c>
    </row>
    <row r="1140" spans="1:18" x14ac:dyDescent="0.25">
      <c r="A1140">
        <v>560508255</v>
      </c>
      <c r="B1140" t="s">
        <v>107</v>
      </c>
      <c r="C1140" t="s">
        <v>119</v>
      </c>
      <c r="D1140">
        <v>1</v>
      </c>
      <c r="E1140">
        <v>3410</v>
      </c>
      <c r="F1140">
        <v>27810</v>
      </c>
      <c r="G1140">
        <v>45116</v>
      </c>
      <c r="H1140" t="s">
        <v>108</v>
      </c>
      <c r="I1140" t="s">
        <v>2805</v>
      </c>
      <c r="J1140" t="s">
        <v>116</v>
      </c>
      <c r="K1140">
        <v>333.72</v>
      </c>
      <c r="L1140" t="s">
        <v>2806</v>
      </c>
      <c r="M1140" t="s">
        <v>108</v>
      </c>
      <c r="N1140" t="s">
        <v>50</v>
      </c>
      <c r="O1140" t="s">
        <v>224</v>
      </c>
      <c r="P1140" t="str">
        <f>_xlfn.IFNA(VLOOKUP(C1140,Statusy!A:B,2,0),"Do wyrzucenia")</f>
        <v>Shumee</v>
      </c>
      <c r="Q1140" t="str">
        <f t="shared" si="72"/>
        <v>Mall</v>
      </c>
      <c r="R1140" t="str">
        <f t="shared" si="73"/>
        <v>Vida</v>
      </c>
    </row>
    <row r="1141" spans="1:18" x14ac:dyDescent="0.25">
      <c r="A1141">
        <v>560508254</v>
      </c>
      <c r="B1141" t="s">
        <v>107</v>
      </c>
      <c r="C1141" t="s">
        <v>140</v>
      </c>
      <c r="D1141">
        <v>1</v>
      </c>
      <c r="E1141">
        <v>11110</v>
      </c>
      <c r="F1141">
        <v>36760</v>
      </c>
      <c r="G1141">
        <v>45116</v>
      </c>
      <c r="H1141" t="s">
        <v>108</v>
      </c>
      <c r="I1141" t="s">
        <v>2807</v>
      </c>
      <c r="J1141" t="s">
        <v>116</v>
      </c>
      <c r="K1141">
        <v>441.12</v>
      </c>
      <c r="L1141" t="s">
        <v>2808</v>
      </c>
      <c r="M1141" t="s">
        <v>108</v>
      </c>
      <c r="N1141" t="s">
        <v>50</v>
      </c>
      <c r="O1141" t="s">
        <v>224</v>
      </c>
      <c r="P1141" t="str">
        <f>_xlfn.IFNA(VLOOKUP(C1141,Statusy!A:B,2,0),"Do wyrzucenia")</f>
        <v>Shumee</v>
      </c>
      <c r="Q1141" t="str">
        <f t="shared" si="72"/>
        <v>Mall</v>
      </c>
      <c r="R1141" t="str">
        <f t="shared" si="73"/>
        <v>Vida</v>
      </c>
    </row>
    <row r="1142" spans="1:18" x14ac:dyDescent="0.25">
      <c r="A1142">
        <v>560498706</v>
      </c>
      <c r="B1142" t="s">
        <v>107</v>
      </c>
      <c r="C1142" t="s">
        <v>118</v>
      </c>
      <c r="D1142">
        <v>1</v>
      </c>
      <c r="E1142">
        <v>419</v>
      </c>
      <c r="F1142">
        <v>4715</v>
      </c>
      <c r="G1142">
        <v>45115</v>
      </c>
      <c r="H1142" t="s">
        <v>108</v>
      </c>
      <c r="I1142" t="s">
        <v>358</v>
      </c>
      <c r="J1142" t="s">
        <v>109</v>
      </c>
      <c r="K1142">
        <v>882.9588014981274</v>
      </c>
      <c r="L1142" t="s">
        <v>2809</v>
      </c>
      <c r="M1142" t="s">
        <v>108</v>
      </c>
      <c r="N1142" t="s">
        <v>22</v>
      </c>
      <c r="O1142" t="s">
        <v>225</v>
      </c>
      <c r="P1142" t="str">
        <f>_xlfn.IFNA(VLOOKUP(C1142,Statusy!A:B,2,0),"Do wyrzucenia")</f>
        <v>Greatstore</v>
      </c>
      <c r="Q1142" t="str">
        <f t="shared" si="72"/>
        <v>Mall</v>
      </c>
      <c r="R1142" t="str">
        <f t="shared" si="73"/>
        <v>Vida</v>
      </c>
    </row>
    <row r="1143" spans="1:18" x14ac:dyDescent="0.25">
      <c r="A1143">
        <v>560497691</v>
      </c>
      <c r="B1143" t="s">
        <v>107</v>
      </c>
      <c r="C1143" t="s">
        <v>153</v>
      </c>
      <c r="D1143">
        <v>1</v>
      </c>
      <c r="E1143">
        <v>0</v>
      </c>
      <c r="F1143">
        <v>398.65</v>
      </c>
      <c r="G1143">
        <v>45115</v>
      </c>
      <c r="H1143" t="s">
        <v>108</v>
      </c>
      <c r="I1143" t="s">
        <v>464</v>
      </c>
      <c r="J1143" t="s">
        <v>109</v>
      </c>
      <c r="K1143">
        <v>74.653558052434462</v>
      </c>
      <c r="L1143" t="s">
        <v>2810</v>
      </c>
      <c r="M1143" t="s">
        <v>108</v>
      </c>
      <c r="N1143" t="s">
        <v>22</v>
      </c>
      <c r="O1143" t="s">
        <v>1102</v>
      </c>
      <c r="P1143" t="str">
        <f>_xlfn.IFNA(VLOOKUP(C1143,Statusy!A:B,2,0),"Do wyrzucenia")</f>
        <v>Alza</v>
      </c>
      <c r="Q1143" t="str">
        <f t="shared" si="72"/>
        <v>Alza</v>
      </c>
      <c r="R1143" t="str">
        <f t="shared" si="73"/>
        <v>Vida</v>
      </c>
    </row>
    <row r="1144" spans="1:18" x14ac:dyDescent="0.25">
      <c r="A1144">
        <v>560497507</v>
      </c>
      <c r="B1144" t="s">
        <v>107</v>
      </c>
      <c r="C1144" t="s">
        <v>153</v>
      </c>
      <c r="D1144">
        <v>1</v>
      </c>
      <c r="E1144">
        <v>0</v>
      </c>
      <c r="F1144">
        <v>1010.65</v>
      </c>
      <c r="G1144">
        <v>45115</v>
      </c>
      <c r="H1144" t="s">
        <v>108</v>
      </c>
      <c r="I1144" t="s">
        <v>424</v>
      </c>
      <c r="J1144" t="s">
        <v>109</v>
      </c>
      <c r="K1144">
        <v>189.26029962546818</v>
      </c>
      <c r="L1144" t="s">
        <v>2811</v>
      </c>
      <c r="M1144" t="s">
        <v>108</v>
      </c>
      <c r="N1144" t="s">
        <v>22</v>
      </c>
      <c r="O1144" t="s">
        <v>1102</v>
      </c>
      <c r="P1144" t="str">
        <f>_xlfn.IFNA(VLOOKUP(C1144,Statusy!A:B,2,0),"Do wyrzucenia")</f>
        <v>Alza</v>
      </c>
      <c r="Q1144" t="str">
        <f t="shared" si="72"/>
        <v>Alza</v>
      </c>
      <c r="R1144" t="str">
        <f t="shared" si="73"/>
        <v>Vida</v>
      </c>
    </row>
    <row r="1145" spans="1:18" x14ac:dyDescent="0.25">
      <c r="A1145">
        <v>560491858</v>
      </c>
      <c r="B1145" t="s">
        <v>107</v>
      </c>
      <c r="C1145" t="s">
        <v>190</v>
      </c>
      <c r="D1145">
        <v>0</v>
      </c>
      <c r="E1145">
        <v>0</v>
      </c>
      <c r="F1145">
        <v>7045.65</v>
      </c>
      <c r="G1145">
        <v>45115</v>
      </c>
      <c r="H1145" t="s">
        <v>108</v>
      </c>
      <c r="I1145" t="s">
        <v>2812</v>
      </c>
      <c r="J1145" t="s">
        <v>109</v>
      </c>
      <c r="K1145">
        <v>1319.4101123595506</v>
      </c>
      <c r="L1145" t="s">
        <v>2813</v>
      </c>
      <c r="M1145" t="s">
        <v>108</v>
      </c>
      <c r="N1145" t="s">
        <v>252</v>
      </c>
      <c r="O1145" t="s">
        <v>1102</v>
      </c>
      <c r="P1145" t="str">
        <f>_xlfn.IFNA(VLOOKUP(C1145,Statusy!A:B,2,0),"Do wyrzucenia")</f>
        <v>Alza</v>
      </c>
      <c r="Q1145" t="str">
        <f t="shared" si="72"/>
        <v>Alza</v>
      </c>
      <c r="R1145" t="str">
        <f t="shared" si="73"/>
        <v>Vida</v>
      </c>
    </row>
    <row r="1146" spans="1:18" x14ac:dyDescent="0.25">
      <c r="A1146">
        <v>560491852</v>
      </c>
      <c r="B1146" t="s">
        <v>107</v>
      </c>
      <c r="C1146" t="s">
        <v>153</v>
      </c>
      <c r="D1146">
        <v>1</v>
      </c>
      <c r="E1146">
        <v>0</v>
      </c>
      <c r="F1146">
        <v>510.85</v>
      </c>
      <c r="G1146">
        <v>45115</v>
      </c>
      <c r="H1146" t="s">
        <v>108</v>
      </c>
      <c r="I1146" t="s">
        <v>495</v>
      </c>
      <c r="J1146" t="s">
        <v>109</v>
      </c>
      <c r="K1146">
        <v>95.664794007490642</v>
      </c>
      <c r="L1146" t="s">
        <v>2814</v>
      </c>
      <c r="M1146" t="s">
        <v>108</v>
      </c>
      <c r="N1146" t="s">
        <v>22</v>
      </c>
      <c r="O1146" t="s">
        <v>1102</v>
      </c>
      <c r="P1146" t="str">
        <f>_xlfn.IFNA(VLOOKUP(C1146,Statusy!A:B,2,0),"Do wyrzucenia")</f>
        <v>Alza</v>
      </c>
      <c r="Q1146" t="str">
        <f t="shared" si="72"/>
        <v>Alza</v>
      </c>
      <c r="R1146" t="str">
        <f t="shared" si="73"/>
        <v>Kinghoff</v>
      </c>
    </row>
    <row r="1147" spans="1:18" x14ac:dyDescent="0.25">
      <c r="A1147">
        <v>560487366</v>
      </c>
      <c r="B1147" t="s">
        <v>107</v>
      </c>
      <c r="C1147" t="s">
        <v>118</v>
      </c>
      <c r="D1147">
        <v>1</v>
      </c>
      <c r="E1147">
        <v>0</v>
      </c>
      <c r="F1147">
        <v>1521</v>
      </c>
      <c r="G1147">
        <v>45115</v>
      </c>
      <c r="H1147" t="s">
        <v>108</v>
      </c>
      <c r="I1147" t="s">
        <v>989</v>
      </c>
      <c r="J1147" t="s">
        <v>109</v>
      </c>
      <c r="K1147">
        <v>284.83146067415731</v>
      </c>
      <c r="L1147" t="s">
        <v>990</v>
      </c>
      <c r="M1147" t="s">
        <v>108</v>
      </c>
      <c r="N1147" t="s">
        <v>22</v>
      </c>
      <c r="O1147" t="s">
        <v>225</v>
      </c>
      <c r="P1147" t="str">
        <f>_xlfn.IFNA(VLOOKUP(C1147,Statusy!A:B,2,0),"Do wyrzucenia")</f>
        <v>Greatstore</v>
      </c>
      <c r="Q1147" t="str">
        <f t="shared" si="72"/>
        <v>Mall</v>
      </c>
      <c r="R1147" t="str">
        <f t="shared" si="73"/>
        <v>Vida</v>
      </c>
    </row>
    <row r="1148" spans="1:18" x14ac:dyDescent="0.25">
      <c r="A1148">
        <v>560487363</v>
      </c>
      <c r="B1148" t="s">
        <v>107</v>
      </c>
      <c r="C1148" t="s">
        <v>118</v>
      </c>
      <c r="D1148">
        <v>1</v>
      </c>
      <c r="E1148">
        <v>13</v>
      </c>
      <c r="F1148">
        <v>64</v>
      </c>
      <c r="G1148">
        <v>45115</v>
      </c>
      <c r="H1148" t="s">
        <v>108</v>
      </c>
      <c r="I1148" t="s">
        <v>2815</v>
      </c>
      <c r="J1148" t="s">
        <v>110</v>
      </c>
      <c r="K1148">
        <v>286.08</v>
      </c>
      <c r="L1148" t="s">
        <v>2816</v>
      </c>
      <c r="M1148" t="s">
        <v>108</v>
      </c>
      <c r="N1148" t="s">
        <v>49</v>
      </c>
      <c r="O1148" t="s">
        <v>225</v>
      </c>
      <c r="P1148" t="str">
        <f>_xlfn.IFNA(VLOOKUP(C1148,Statusy!A:B,2,0),"Do wyrzucenia")</f>
        <v>Greatstore</v>
      </c>
      <c r="Q1148" t="str">
        <f t="shared" si="72"/>
        <v>Mall</v>
      </c>
      <c r="R1148" t="str">
        <f t="shared" si="73"/>
        <v>Vida</v>
      </c>
    </row>
    <row r="1149" spans="1:18" x14ac:dyDescent="0.25">
      <c r="A1149">
        <v>560487329</v>
      </c>
      <c r="B1149" t="s">
        <v>107</v>
      </c>
      <c r="C1149" t="s">
        <v>118</v>
      </c>
      <c r="D1149">
        <v>1</v>
      </c>
      <c r="E1149">
        <v>72</v>
      </c>
      <c r="F1149">
        <v>193</v>
      </c>
      <c r="G1149">
        <v>45115</v>
      </c>
      <c r="H1149" t="s">
        <v>108</v>
      </c>
      <c r="I1149" t="s">
        <v>2817</v>
      </c>
      <c r="J1149" t="s">
        <v>110</v>
      </c>
      <c r="K1149">
        <v>862.70999999999992</v>
      </c>
      <c r="L1149" t="s">
        <v>2818</v>
      </c>
      <c r="M1149" t="s">
        <v>108</v>
      </c>
      <c r="N1149" t="s">
        <v>49</v>
      </c>
      <c r="O1149" t="s">
        <v>225</v>
      </c>
      <c r="P1149" t="str">
        <f>_xlfn.IFNA(VLOOKUP(C1149,Statusy!A:B,2,0),"Do wyrzucenia")</f>
        <v>Greatstore</v>
      </c>
      <c r="Q1149" t="str">
        <f t="shared" si="72"/>
        <v>Mall</v>
      </c>
      <c r="R1149" t="str">
        <f t="shared" si="73"/>
        <v>Vida</v>
      </c>
    </row>
    <row r="1150" spans="1:18" x14ac:dyDescent="0.25">
      <c r="A1150">
        <v>560485884</v>
      </c>
      <c r="B1150" t="s">
        <v>107</v>
      </c>
      <c r="C1150" t="s">
        <v>153</v>
      </c>
      <c r="D1150">
        <v>1</v>
      </c>
      <c r="E1150">
        <v>0</v>
      </c>
      <c r="F1150">
        <v>925.65</v>
      </c>
      <c r="G1150">
        <v>45115</v>
      </c>
      <c r="H1150" t="s">
        <v>108</v>
      </c>
      <c r="I1150" t="s">
        <v>952</v>
      </c>
      <c r="J1150" t="s">
        <v>109</v>
      </c>
      <c r="K1150">
        <v>173.34269662921349</v>
      </c>
      <c r="L1150" t="s">
        <v>2819</v>
      </c>
      <c r="M1150" t="s">
        <v>108</v>
      </c>
      <c r="N1150" t="s">
        <v>22</v>
      </c>
      <c r="O1150" t="s">
        <v>1102</v>
      </c>
      <c r="P1150" t="str">
        <f>_xlfn.IFNA(VLOOKUP(C1150,Statusy!A:B,2,0),"Do wyrzucenia")</f>
        <v>Alza</v>
      </c>
      <c r="Q1150" t="str">
        <f t="shared" si="72"/>
        <v>Alza</v>
      </c>
      <c r="R1150" t="str">
        <f t="shared" si="73"/>
        <v>Vida</v>
      </c>
    </row>
    <row r="1151" spans="1:18" x14ac:dyDescent="0.25">
      <c r="A1151">
        <v>560485808</v>
      </c>
      <c r="B1151" t="s">
        <v>107</v>
      </c>
      <c r="C1151" t="s">
        <v>153</v>
      </c>
      <c r="D1151">
        <v>1</v>
      </c>
      <c r="E1151">
        <v>0</v>
      </c>
      <c r="F1151">
        <v>6680.16</v>
      </c>
      <c r="G1151">
        <v>45115</v>
      </c>
      <c r="H1151" t="s">
        <v>108</v>
      </c>
      <c r="I1151" t="s">
        <v>2820</v>
      </c>
      <c r="J1151" t="s">
        <v>109</v>
      </c>
      <c r="K1151">
        <v>1250.9662921348315</v>
      </c>
      <c r="L1151" t="s">
        <v>2821</v>
      </c>
      <c r="M1151" t="s">
        <v>108</v>
      </c>
      <c r="N1151" t="s">
        <v>22</v>
      </c>
      <c r="O1151" t="s">
        <v>1102</v>
      </c>
      <c r="P1151" t="str">
        <f>_xlfn.IFNA(VLOOKUP(C1151,Statusy!A:B,2,0),"Do wyrzucenia")</f>
        <v>Alza</v>
      </c>
      <c r="Q1151" t="str">
        <f t="shared" si="72"/>
        <v>Alza</v>
      </c>
      <c r="R1151" t="str">
        <f t="shared" si="73"/>
        <v>beliani</v>
      </c>
    </row>
    <row r="1152" spans="1:18" x14ac:dyDescent="0.25">
      <c r="A1152">
        <v>560479659</v>
      </c>
      <c r="B1152" t="s">
        <v>107</v>
      </c>
      <c r="C1152" t="s">
        <v>153</v>
      </c>
      <c r="D1152">
        <v>1</v>
      </c>
      <c r="E1152">
        <v>0</v>
      </c>
      <c r="F1152">
        <v>2625.65</v>
      </c>
      <c r="G1152">
        <v>45115</v>
      </c>
      <c r="H1152" t="s">
        <v>108</v>
      </c>
      <c r="I1152" t="s">
        <v>506</v>
      </c>
      <c r="J1152" t="s">
        <v>109</v>
      </c>
      <c r="K1152">
        <v>491.69475655430716</v>
      </c>
      <c r="L1152" t="s">
        <v>2822</v>
      </c>
      <c r="M1152" t="s">
        <v>108</v>
      </c>
      <c r="N1152" t="s">
        <v>22</v>
      </c>
      <c r="O1152" t="s">
        <v>1102</v>
      </c>
      <c r="P1152" t="str">
        <f>_xlfn.IFNA(VLOOKUP(C1152,Statusy!A:B,2,0),"Do wyrzucenia")</f>
        <v>Alza</v>
      </c>
      <c r="Q1152" t="str">
        <f t="shared" si="72"/>
        <v>Alza</v>
      </c>
      <c r="R1152" t="str">
        <f t="shared" si="73"/>
        <v>Vida</v>
      </c>
    </row>
    <row r="1153" spans="1:18" x14ac:dyDescent="0.25">
      <c r="A1153">
        <v>560479645</v>
      </c>
      <c r="B1153" t="s">
        <v>107</v>
      </c>
      <c r="C1153" t="s">
        <v>120</v>
      </c>
      <c r="D1153">
        <v>1</v>
      </c>
      <c r="E1153">
        <v>19</v>
      </c>
      <c r="F1153">
        <v>76</v>
      </c>
      <c r="G1153">
        <v>45115</v>
      </c>
      <c r="H1153" t="s">
        <v>108</v>
      </c>
      <c r="I1153" t="s">
        <v>2823</v>
      </c>
      <c r="J1153" t="s">
        <v>110</v>
      </c>
      <c r="K1153">
        <v>339.71999999999997</v>
      </c>
      <c r="L1153" t="s">
        <v>2824</v>
      </c>
      <c r="M1153" t="s">
        <v>108</v>
      </c>
      <c r="N1153" t="s">
        <v>48</v>
      </c>
      <c r="O1153" t="s">
        <v>224</v>
      </c>
      <c r="P1153" t="str">
        <f>_xlfn.IFNA(VLOOKUP(C1153,Statusy!A:B,2,0),"Do wyrzucenia")</f>
        <v>Shumee</v>
      </c>
      <c r="Q1153" t="str">
        <f t="shared" si="72"/>
        <v>Mall</v>
      </c>
      <c r="R1153" t="str">
        <f t="shared" si="73"/>
        <v>Vida</v>
      </c>
    </row>
    <row r="1154" spans="1:18" x14ac:dyDescent="0.25">
      <c r="A1154">
        <v>560479535</v>
      </c>
      <c r="B1154" t="s">
        <v>107</v>
      </c>
      <c r="C1154" t="s">
        <v>153</v>
      </c>
      <c r="D1154">
        <v>1</v>
      </c>
      <c r="E1154">
        <v>0</v>
      </c>
      <c r="F1154">
        <v>369.75</v>
      </c>
      <c r="G1154">
        <v>45115</v>
      </c>
      <c r="H1154" t="s">
        <v>108</v>
      </c>
      <c r="I1154" t="s">
        <v>137</v>
      </c>
      <c r="J1154" t="s">
        <v>109</v>
      </c>
      <c r="K1154">
        <v>69.241573033707866</v>
      </c>
      <c r="L1154" t="s">
        <v>2825</v>
      </c>
      <c r="M1154" t="s">
        <v>108</v>
      </c>
      <c r="N1154" t="s">
        <v>22</v>
      </c>
      <c r="O1154" t="s">
        <v>1102</v>
      </c>
      <c r="P1154" t="str">
        <f>_xlfn.IFNA(VLOOKUP(C1154,Statusy!A:B,2,0),"Do wyrzucenia")</f>
        <v>Alza</v>
      </c>
      <c r="Q1154" t="str">
        <f t="shared" si="72"/>
        <v>Alza</v>
      </c>
      <c r="R1154" t="str">
        <f t="shared" si="73"/>
        <v>ikonka</v>
      </c>
    </row>
    <row r="1155" spans="1:18" x14ac:dyDescent="0.25">
      <c r="A1155">
        <v>560479514</v>
      </c>
      <c r="B1155" t="s">
        <v>107</v>
      </c>
      <c r="C1155" t="s">
        <v>153</v>
      </c>
      <c r="D1155">
        <v>1</v>
      </c>
      <c r="E1155">
        <v>0</v>
      </c>
      <c r="F1155">
        <v>3407.65</v>
      </c>
      <c r="G1155">
        <v>45115</v>
      </c>
      <c r="H1155" t="s">
        <v>108</v>
      </c>
      <c r="I1155" t="s">
        <v>792</v>
      </c>
      <c r="J1155" t="s">
        <v>109</v>
      </c>
      <c r="K1155">
        <v>638.13670411985026</v>
      </c>
      <c r="L1155" t="s">
        <v>2826</v>
      </c>
      <c r="M1155" t="s">
        <v>108</v>
      </c>
      <c r="N1155" t="s">
        <v>22</v>
      </c>
      <c r="O1155" t="s">
        <v>1102</v>
      </c>
      <c r="P1155" t="str">
        <f>_xlfn.IFNA(VLOOKUP(C1155,Statusy!A:B,2,0),"Do wyrzucenia")</f>
        <v>Alza</v>
      </c>
      <c r="Q1155" t="str">
        <f t="shared" si="72"/>
        <v>Alza</v>
      </c>
      <c r="R1155" t="str">
        <f t="shared" si="73"/>
        <v>Vida</v>
      </c>
    </row>
    <row r="1156" spans="1:18" x14ac:dyDescent="0.25">
      <c r="A1156">
        <v>560474773</v>
      </c>
      <c r="B1156" t="s">
        <v>107</v>
      </c>
      <c r="C1156" t="s">
        <v>118</v>
      </c>
      <c r="D1156">
        <v>1</v>
      </c>
      <c r="E1156">
        <v>118</v>
      </c>
      <c r="F1156">
        <v>878</v>
      </c>
      <c r="G1156">
        <v>45115</v>
      </c>
      <c r="H1156" t="s">
        <v>108</v>
      </c>
      <c r="I1156" t="s">
        <v>298</v>
      </c>
      <c r="J1156" t="s">
        <v>109</v>
      </c>
      <c r="K1156">
        <v>164.41947565543072</v>
      </c>
      <c r="L1156" t="s">
        <v>2827</v>
      </c>
      <c r="M1156" t="s">
        <v>108</v>
      </c>
      <c r="N1156" t="s">
        <v>106</v>
      </c>
      <c r="O1156" t="s">
        <v>225</v>
      </c>
      <c r="P1156" t="str">
        <f>_xlfn.IFNA(VLOOKUP(C1156,Statusy!A:B,2,0),"Do wyrzucenia")</f>
        <v>Greatstore</v>
      </c>
      <c r="Q1156" t="str">
        <f t="shared" ref="Q1156:Q1195" si="74">IF(P1156="alza","Alza",IF(P1156="Extra","Extrastore","Mall"))</f>
        <v>Mall</v>
      </c>
      <c r="R1156" t="str">
        <f t="shared" ref="R1156:R1195" si="75">IF(AND(LEN(I1156)&lt;=7,ISERROR(FIND("_",I1156))),"Vida",IFERROR(LEFT(I1156,FIND("_",I1156)-1),"Kinghoff"))</f>
        <v>Kinghoff</v>
      </c>
    </row>
    <row r="1157" spans="1:18" x14ac:dyDescent="0.25">
      <c r="A1157">
        <v>560473076</v>
      </c>
      <c r="B1157" t="s">
        <v>107</v>
      </c>
      <c r="C1157" t="s">
        <v>153</v>
      </c>
      <c r="D1157">
        <v>1</v>
      </c>
      <c r="E1157">
        <v>0</v>
      </c>
      <c r="F1157">
        <v>602.65</v>
      </c>
      <c r="G1157">
        <v>45115</v>
      </c>
      <c r="H1157" t="s">
        <v>108</v>
      </c>
      <c r="I1157" t="s">
        <v>2828</v>
      </c>
      <c r="J1157" t="s">
        <v>109</v>
      </c>
      <c r="K1157">
        <v>112.8558052434457</v>
      </c>
      <c r="L1157" t="s">
        <v>2829</v>
      </c>
      <c r="M1157" t="s">
        <v>108</v>
      </c>
      <c r="N1157" t="s">
        <v>22</v>
      </c>
      <c r="O1157" t="s">
        <v>1102</v>
      </c>
      <c r="P1157" t="str">
        <f>_xlfn.IFNA(VLOOKUP(C1157,Statusy!A:B,2,0),"Do wyrzucenia")</f>
        <v>Alza</v>
      </c>
      <c r="Q1157" t="str">
        <f t="shared" si="74"/>
        <v>Alza</v>
      </c>
      <c r="R1157" t="str">
        <f t="shared" si="75"/>
        <v>Vida</v>
      </c>
    </row>
    <row r="1158" spans="1:18" x14ac:dyDescent="0.25">
      <c r="A1158">
        <v>560473039</v>
      </c>
      <c r="B1158" t="s">
        <v>107</v>
      </c>
      <c r="C1158" t="s">
        <v>153</v>
      </c>
      <c r="D1158">
        <v>1</v>
      </c>
      <c r="E1158">
        <v>0</v>
      </c>
      <c r="F1158">
        <v>968.15</v>
      </c>
      <c r="G1158">
        <v>45115</v>
      </c>
      <c r="H1158" t="s">
        <v>108</v>
      </c>
      <c r="I1158" t="s">
        <v>1754</v>
      </c>
      <c r="J1158" t="s">
        <v>109</v>
      </c>
      <c r="K1158">
        <v>181.30149812734084</v>
      </c>
      <c r="L1158" t="s">
        <v>2830</v>
      </c>
      <c r="M1158" t="s">
        <v>108</v>
      </c>
      <c r="N1158" t="s">
        <v>22</v>
      </c>
      <c r="O1158" t="s">
        <v>1102</v>
      </c>
      <c r="P1158" t="str">
        <f>_xlfn.IFNA(VLOOKUP(C1158,Statusy!A:B,2,0),"Do wyrzucenia")</f>
        <v>Alza</v>
      </c>
      <c r="Q1158" t="str">
        <f t="shared" si="74"/>
        <v>Alza</v>
      </c>
      <c r="R1158" t="str">
        <f t="shared" si="75"/>
        <v>Vida</v>
      </c>
    </row>
    <row r="1159" spans="1:18" x14ac:dyDescent="0.25">
      <c r="A1159">
        <v>560473035</v>
      </c>
      <c r="B1159" t="s">
        <v>107</v>
      </c>
      <c r="C1159" t="s">
        <v>120</v>
      </c>
      <c r="D1159">
        <v>1</v>
      </c>
      <c r="E1159">
        <v>27</v>
      </c>
      <c r="F1159">
        <v>151</v>
      </c>
      <c r="G1159">
        <v>45115</v>
      </c>
      <c r="H1159" t="s">
        <v>108</v>
      </c>
      <c r="I1159" t="s">
        <v>407</v>
      </c>
      <c r="J1159" t="s">
        <v>110</v>
      </c>
      <c r="K1159">
        <v>674.96999999999991</v>
      </c>
      <c r="L1159" t="s">
        <v>710</v>
      </c>
      <c r="M1159" t="s">
        <v>108</v>
      </c>
      <c r="N1159" t="s">
        <v>48</v>
      </c>
      <c r="O1159" t="s">
        <v>224</v>
      </c>
      <c r="P1159" t="str">
        <f>_xlfn.IFNA(VLOOKUP(C1159,Statusy!A:B,2,0),"Do wyrzucenia")</f>
        <v>Shumee</v>
      </c>
      <c r="Q1159" t="str">
        <f t="shared" si="74"/>
        <v>Mall</v>
      </c>
      <c r="R1159" t="str">
        <f t="shared" si="75"/>
        <v>Vida</v>
      </c>
    </row>
    <row r="1160" spans="1:18" x14ac:dyDescent="0.25">
      <c r="A1160">
        <v>560473018</v>
      </c>
      <c r="B1160" t="s">
        <v>107</v>
      </c>
      <c r="C1160" t="s">
        <v>113</v>
      </c>
      <c r="D1160">
        <v>1</v>
      </c>
      <c r="E1160">
        <v>0</v>
      </c>
      <c r="F1160">
        <v>494</v>
      </c>
      <c r="G1160">
        <v>45115</v>
      </c>
      <c r="H1160" t="s">
        <v>108</v>
      </c>
      <c r="I1160" t="s">
        <v>2831</v>
      </c>
      <c r="J1160" t="s">
        <v>109</v>
      </c>
      <c r="K1160">
        <v>92.509363295880149</v>
      </c>
      <c r="L1160" t="s">
        <v>2832</v>
      </c>
      <c r="M1160" t="s">
        <v>108</v>
      </c>
      <c r="N1160" t="s">
        <v>106</v>
      </c>
      <c r="O1160" t="s">
        <v>224</v>
      </c>
      <c r="P1160" t="str">
        <f>_xlfn.IFNA(VLOOKUP(C1160,Statusy!A:B,2,0),"Do wyrzucenia")</f>
        <v>Shumee</v>
      </c>
      <c r="Q1160" t="str">
        <f t="shared" si="74"/>
        <v>Mall</v>
      </c>
      <c r="R1160" t="str">
        <f t="shared" si="75"/>
        <v>unimet</v>
      </c>
    </row>
    <row r="1161" spans="1:18" x14ac:dyDescent="0.25">
      <c r="A1161">
        <v>560468646</v>
      </c>
      <c r="B1161" t="s">
        <v>107</v>
      </c>
      <c r="C1161" t="s">
        <v>118</v>
      </c>
      <c r="D1161">
        <v>1</v>
      </c>
      <c r="E1161">
        <v>24</v>
      </c>
      <c r="F1161">
        <v>147</v>
      </c>
      <c r="G1161">
        <v>45115</v>
      </c>
      <c r="H1161" t="s">
        <v>108</v>
      </c>
      <c r="I1161" t="s">
        <v>675</v>
      </c>
      <c r="J1161" t="s">
        <v>110</v>
      </c>
      <c r="K1161">
        <v>657.08999999999992</v>
      </c>
      <c r="L1161" t="s">
        <v>874</v>
      </c>
      <c r="M1161" t="s">
        <v>108</v>
      </c>
      <c r="N1161" t="s">
        <v>48</v>
      </c>
      <c r="O1161" t="s">
        <v>225</v>
      </c>
      <c r="P1161" t="str">
        <f>_xlfn.IFNA(VLOOKUP(C1161,Statusy!A:B,2,0),"Do wyrzucenia")</f>
        <v>Greatstore</v>
      </c>
      <c r="Q1161" t="str">
        <f t="shared" si="74"/>
        <v>Mall</v>
      </c>
      <c r="R1161" t="str">
        <f t="shared" si="75"/>
        <v>Vida</v>
      </c>
    </row>
    <row r="1162" spans="1:18" x14ac:dyDescent="0.25">
      <c r="A1162">
        <v>560466957</v>
      </c>
      <c r="B1162" t="s">
        <v>107</v>
      </c>
      <c r="C1162" t="s">
        <v>153</v>
      </c>
      <c r="D1162">
        <v>1</v>
      </c>
      <c r="E1162">
        <v>0</v>
      </c>
      <c r="F1162">
        <v>3025.15</v>
      </c>
      <c r="G1162">
        <v>45115</v>
      </c>
      <c r="H1162" t="s">
        <v>108</v>
      </c>
      <c r="I1162" t="s">
        <v>1944</v>
      </c>
      <c r="J1162" t="s">
        <v>109</v>
      </c>
      <c r="K1162">
        <v>566.50749063670423</v>
      </c>
      <c r="L1162" t="s">
        <v>2833</v>
      </c>
      <c r="M1162" t="s">
        <v>108</v>
      </c>
      <c r="N1162" t="s">
        <v>22</v>
      </c>
      <c r="O1162" t="s">
        <v>1102</v>
      </c>
      <c r="P1162" t="str">
        <f>_xlfn.IFNA(VLOOKUP(C1162,Statusy!A:B,2,0),"Do wyrzucenia")</f>
        <v>Alza</v>
      </c>
      <c r="Q1162" t="str">
        <f t="shared" si="74"/>
        <v>Alza</v>
      </c>
      <c r="R1162" t="str">
        <f t="shared" si="75"/>
        <v>Vida</v>
      </c>
    </row>
    <row r="1163" spans="1:18" x14ac:dyDescent="0.25">
      <c r="A1163">
        <v>560466863</v>
      </c>
      <c r="B1163" t="s">
        <v>107</v>
      </c>
      <c r="C1163" t="s">
        <v>153</v>
      </c>
      <c r="D1163">
        <v>1</v>
      </c>
      <c r="E1163">
        <v>0</v>
      </c>
      <c r="F1163">
        <v>1427.15</v>
      </c>
      <c r="G1163">
        <v>45115</v>
      </c>
      <c r="H1163" t="s">
        <v>108</v>
      </c>
      <c r="I1163" t="s">
        <v>428</v>
      </c>
      <c r="J1163" t="s">
        <v>109</v>
      </c>
      <c r="K1163">
        <v>267.25655430711612</v>
      </c>
      <c r="L1163" t="s">
        <v>2834</v>
      </c>
      <c r="M1163" t="s">
        <v>108</v>
      </c>
      <c r="N1163" t="s">
        <v>22</v>
      </c>
      <c r="O1163" t="s">
        <v>1102</v>
      </c>
      <c r="P1163" t="str">
        <f>_xlfn.IFNA(VLOOKUP(C1163,Statusy!A:B,2,0),"Do wyrzucenia")</f>
        <v>Alza</v>
      </c>
      <c r="Q1163" t="str">
        <f t="shared" si="74"/>
        <v>Alza</v>
      </c>
      <c r="R1163" t="str">
        <f t="shared" si="75"/>
        <v>Vida</v>
      </c>
    </row>
    <row r="1164" spans="1:18" x14ac:dyDescent="0.25">
      <c r="A1164">
        <v>560466862</v>
      </c>
      <c r="B1164" t="s">
        <v>107</v>
      </c>
      <c r="C1164" t="s">
        <v>153</v>
      </c>
      <c r="D1164">
        <v>1</v>
      </c>
      <c r="E1164">
        <v>0</v>
      </c>
      <c r="F1164">
        <v>526.14</v>
      </c>
      <c r="G1164">
        <v>45115</v>
      </c>
      <c r="H1164" t="s">
        <v>108</v>
      </c>
      <c r="I1164" t="s">
        <v>2835</v>
      </c>
      <c r="J1164" t="s">
        <v>109</v>
      </c>
      <c r="K1164">
        <v>98.528089887640448</v>
      </c>
      <c r="L1164" t="s">
        <v>2836</v>
      </c>
      <c r="M1164" t="s">
        <v>108</v>
      </c>
      <c r="N1164" t="s">
        <v>22</v>
      </c>
      <c r="O1164" t="s">
        <v>1102</v>
      </c>
      <c r="P1164" t="str">
        <f>_xlfn.IFNA(VLOOKUP(C1164,Statusy!A:B,2,0),"Do wyrzucenia")</f>
        <v>Alza</v>
      </c>
      <c r="Q1164" t="str">
        <f t="shared" si="74"/>
        <v>Alza</v>
      </c>
      <c r="R1164" t="str">
        <f t="shared" si="75"/>
        <v>Vida</v>
      </c>
    </row>
    <row r="1165" spans="1:18" x14ac:dyDescent="0.25">
      <c r="A1165">
        <v>560466854</v>
      </c>
      <c r="B1165" t="s">
        <v>107</v>
      </c>
      <c r="C1165" t="s">
        <v>120</v>
      </c>
      <c r="D1165">
        <v>1</v>
      </c>
      <c r="E1165">
        <v>210</v>
      </c>
      <c r="F1165">
        <v>1249</v>
      </c>
      <c r="G1165">
        <v>45115</v>
      </c>
      <c r="H1165" t="s">
        <v>108</v>
      </c>
      <c r="I1165" t="s">
        <v>1136</v>
      </c>
      <c r="J1165" t="s">
        <v>109</v>
      </c>
      <c r="K1165">
        <v>233.89513108614233</v>
      </c>
      <c r="L1165" t="s">
        <v>2837</v>
      </c>
      <c r="M1165" t="s">
        <v>108</v>
      </c>
      <c r="N1165" t="s">
        <v>22</v>
      </c>
      <c r="O1165" t="s">
        <v>224</v>
      </c>
      <c r="P1165" t="str">
        <f>_xlfn.IFNA(VLOOKUP(C1165,Statusy!A:B,2,0),"Do wyrzucenia")</f>
        <v>Shumee</v>
      </c>
      <c r="Q1165" t="str">
        <f t="shared" si="74"/>
        <v>Mall</v>
      </c>
      <c r="R1165" t="str">
        <f t="shared" si="75"/>
        <v>Vida</v>
      </c>
    </row>
    <row r="1166" spans="1:18" x14ac:dyDescent="0.25">
      <c r="A1166">
        <v>560466832</v>
      </c>
      <c r="B1166" t="s">
        <v>107</v>
      </c>
      <c r="C1166" t="s">
        <v>153</v>
      </c>
      <c r="D1166">
        <v>1</v>
      </c>
      <c r="E1166">
        <v>0</v>
      </c>
      <c r="F1166">
        <v>2386.79</v>
      </c>
      <c r="G1166">
        <v>45115</v>
      </c>
      <c r="H1166" t="s">
        <v>108</v>
      </c>
      <c r="I1166" t="s">
        <v>2838</v>
      </c>
      <c r="J1166" t="s">
        <v>109</v>
      </c>
      <c r="K1166">
        <v>446.96441947565546</v>
      </c>
      <c r="L1166" t="s">
        <v>2839</v>
      </c>
      <c r="M1166" t="s">
        <v>108</v>
      </c>
      <c r="N1166" t="s">
        <v>22</v>
      </c>
      <c r="O1166" t="s">
        <v>1102</v>
      </c>
      <c r="P1166" t="str">
        <f>_xlfn.IFNA(VLOOKUP(C1166,Statusy!A:B,2,0),"Do wyrzucenia")</f>
        <v>Alza</v>
      </c>
      <c r="Q1166" t="str">
        <f t="shared" si="74"/>
        <v>Alza</v>
      </c>
      <c r="R1166" t="str">
        <f t="shared" si="75"/>
        <v>Vida</v>
      </c>
    </row>
    <row r="1167" spans="1:18" x14ac:dyDescent="0.25">
      <c r="A1167">
        <v>560466826</v>
      </c>
      <c r="B1167" t="s">
        <v>107</v>
      </c>
      <c r="C1167" t="s">
        <v>153</v>
      </c>
      <c r="D1167">
        <v>1</v>
      </c>
      <c r="E1167">
        <v>0</v>
      </c>
      <c r="F1167">
        <v>1698.3</v>
      </c>
      <c r="G1167">
        <v>45115</v>
      </c>
      <c r="H1167" t="s">
        <v>108</v>
      </c>
      <c r="I1167" t="s">
        <v>1942</v>
      </c>
      <c r="J1167" t="s">
        <v>109</v>
      </c>
      <c r="K1167">
        <v>318.03370786516854</v>
      </c>
      <c r="L1167" t="s">
        <v>2840</v>
      </c>
      <c r="M1167" t="s">
        <v>108</v>
      </c>
      <c r="N1167" t="s">
        <v>22</v>
      </c>
      <c r="O1167" t="s">
        <v>1102</v>
      </c>
      <c r="P1167" t="str">
        <f>_xlfn.IFNA(VLOOKUP(C1167,Statusy!A:B,2,0),"Do wyrzucenia")</f>
        <v>Alza</v>
      </c>
      <c r="Q1167" t="str">
        <f t="shared" si="74"/>
        <v>Alza</v>
      </c>
      <c r="R1167" t="str">
        <f t="shared" si="75"/>
        <v>Vida</v>
      </c>
    </row>
    <row r="1168" spans="1:18" x14ac:dyDescent="0.25">
      <c r="A1168">
        <v>560462524</v>
      </c>
      <c r="B1168" t="s">
        <v>107</v>
      </c>
      <c r="C1168" t="s">
        <v>118</v>
      </c>
      <c r="D1168">
        <v>1</v>
      </c>
      <c r="E1168">
        <v>649</v>
      </c>
      <c r="F1168">
        <v>839</v>
      </c>
      <c r="G1168">
        <v>45115</v>
      </c>
      <c r="H1168" t="s">
        <v>108</v>
      </c>
      <c r="I1168" t="s">
        <v>434</v>
      </c>
      <c r="J1168" t="s">
        <v>109</v>
      </c>
      <c r="K1168">
        <v>157.11610486891388</v>
      </c>
      <c r="L1168" t="s">
        <v>2841</v>
      </c>
      <c r="M1168" t="s">
        <v>108</v>
      </c>
      <c r="N1168" t="s">
        <v>22</v>
      </c>
      <c r="O1168" t="s">
        <v>225</v>
      </c>
      <c r="P1168" t="str">
        <f>_xlfn.IFNA(VLOOKUP(C1168,Statusy!A:B,2,0),"Do wyrzucenia")</f>
        <v>Greatstore</v>
      </c>
      <c r="Q1168" t="str">
        <f t="shared" si="74"/>
        <v>Mall</v>
      </c>
      <c r="R1168" t="str">
        <f t="shared" si="75"/>
        <v>Vida</v>
      </c>
    </row>
    <row r="1169" spans="1:18" x14ac:dyDescent="0.25">
      <c r="A1169">
        <v>560462517</v>
      </c>
      <c r="B1169" t="s">
        <v>107</v>
      </c>
      <c r="C1169" t="s">
        <v>118</v>
      </c>
      <c r="D1169">
        <v>1</v>
      </c>
      <c r="E1169">
        <v>129</v>
      </c>
      <c r="F1169">
        <v>973</v>
      </c>
      <c r="G1169">
        <v>45115</v>
      </c>
      <c r="H1169" t="s">
        <v>108</v>
      </c>
      <c r="I1169" t="s">
        <v>2842</v>
      </c>
      <c r="J1169" t="s">
        <v>109</v>
      </c>
      <c r="K1169">
        <v>182.20973782771537</v>
      </c>
      <c r="L1169" t="s">
        <v>2843</v>
      </c>
      <c r="M1169" t="s">
        <v>108</v>
      </c>
      <c r="N1169" t="s">
        <v>22</v>
      </c>
      <c r="O1169" t="s">
        <v>225</v>
      </c>
      <c r="P1169" t="str">
        <f>_xlfn.IFNA(VLOOKUP(C1169,Statusy!A:B,2,0),"Do wyrzucenia")</f>
        <v>Greatstore</v>
      </c>
      <c r="Q1169" t="str">
        <f t="shared" si="74"/>
        <v>Mall</v>
      </c>
      <c r="R1169" t="str">
        <f t="shared" si="75"/>
        <v>Vida</v>
      </c>
    </row>
    <row r="1170" spans="1:18" x14ac:dyDescent="0.25">
      <c r="A1170">
        <v>560460729</v>
      </c>
      <c r="B1170" t="s">
        <v>107</v>
      </c>
      <c r="C1170" t="s">
        <v>153</v>
      </c>
      <c r="D1170">
        <v>1</v>
      </c>
      <c r="E1170">
        <v>0</v>
      </c>
      <c r="F1170">
        <v>806.65</v>
      </c>
      <c r="G1170">
        <v>45115</v>
      </c>
      <c r="H1170" t="s">
        <v>108</v>
      </c>
      <c r="I1170" t="s">
        <v>589</v>
      </c>
      <c r="J1170" t="s">
        <v>109</v>
      </c>
      <c r="K1170">
        <v>151.05805243445693</v>
      </c>
      <c r="L1170" t="s">
        <v>2844</v>
      </c>
      <c r="M1170" t="s">
        <v>108</v>
      </c>
      <c r="N1170" t="s">
        <v>22</v>
      </c>
      <c r="O1170" t="s">
        <v>1102</v>
      </c>
      <c r="P1170" t="str">
        <f>_xlfn.IFNA(VLOOKUP(C1170,Statusy!A:B,2,0),"Do wyrzucenia")</f>
        <v>Alza</v>
      </c>
      <c r="Q1170" t="str">
        <f t="shared" si="74"/>
        <v>Alza</v>
      </c>
      <c r="R1170" t="str">
        <f t="shared" si="75"/>
        <v>Vida</v>
      </c>
    </row>
    <row r="1171" spans="1:18" x14ac:dyDescent="0.25">
      <c r="A1171">
        <v>560460703</v>
      </c>
      <c r="B1171" t="s">
        <v>107</v>
      </c>
      <c r="C1171" t="s">
        <v>153</v>
      </c>
      <c r="D1171">
        <v>1</v>
      </c>
      <c r="E1171">
        <v>0</v>
      </c>
      <c r="F1171">
        <v>1036.1500000000001</v>
      </c>
      <c r="G1171">
        <v>45115</v>
      </c>
      <c r="H1171" t="s">
        <v>108</v>
      </c>
      <c r="I1171" t="s">
        <v>763</v>
      </c>
      <c r="J1171" t="s">
        <v>109</v>
      </c>
      <c r="K1171">
        <v>194.0355805243446</v>
      </c>
      <c r="L1171" t="s">
        <v>2845</v>
      </c>
      <c r="M1171" t="s">
        <v>108</v>
      </c>
      <c r="N1171" t="s">
        <v>22</v>
      </c>
      <c r="O1171" t="s">
        <v>1102</v>
      </c>
      <c r="P1171" t="str">
        <f>_xlfn.IFNA(VLOOKUP(C1171,Statusy!A:B,2,0),"Do wyrzucenia")</f>
        <v>Alza</v>
      </c>
      <c r="Q1171" t="str">
        <f t="shared" si="74"/>
        <v>Alza</v>
      </c>
      <c r="R1171" t="str">
        <f t="shared" si="75"/>
        <v>Vida</v>
      </c>
    </row>
    <row r="1172" spans="1:18" x14ac:dyDescent="0.25">
      <c r="A1172">
        <v>560456374</v>
      </c>
      <c r="B1172" t="s">
        <v>107</v>
      </c>
      <c r="C1172" t="s">
        <v>114</v>
      </c>
      <c r="D1172">
        <v>0</v>
      </c>
      <c r="E1172">
        <v>112</v>
      </c>
      <c r="F1172">
        <v>482</v>
      </c>
      <c r="G1172">
        <v>45115</v>
      </c>
      <c r="H1172" t="s">
        <v>108</v>
      </c>
      <c r="I1172" t="s">
        <v>2846</v>
      </c>
      <c r="J1172" t="s">
        <v>110</v>
      </c>
      <c r="K1172">
        <v>2154.54</v>
      </c>
      <c r="L1172" t="s">
        <v>2847</v>
      </c>
      <c r="M1172" t="s">
        <v>108</v>
      </c>
      <c r="N1172" t="s">
        <v>49</v>
      </c>
      <c r="O1172" t="s">
        <v>225</v>
      </c>
      <c r="P1172" t="str">
        <f>_xlfn.IFNA(VLOOKUP(C1172,Statusy!A:B,2,0),"Do wyrzucenia")</f>
        <v>Greatstore</v>
      </c>
      <c r="Q1172" t="str">
        <f t="shared" si="74"/>
        <v>Mall</v>
      </c>
      <c r="R1172" t="str">
        <f t="shared" si="75"/>
        <v>Vida</v>
      </c>
    </row>
    <row r="1173" spans="1:18" x14ac:dyDescent="0.25">
      <c r="A1173">
        <v>560456366</v>
      </c>
      <c r="B1173" t="s">
        <v>107</v>
      </c>
      <c r="C1173" t="s">
        <v>118</v>
      </c>
      <c r="D1173">
        <v>1</v>
      </c>
      <c r="E1173">
        <v>28</v>
      </c>
      <c r="F1173">
        <v>175</v>
      </c>
      <c r="G1173">
        <v>45115</v>
      </c>
      <c r="H1173" t="s">
        <v>108</v>
      </c>
      <c r="I1173" t="s">
        <v>585</v>
      </c>
      <c r="J1173" t="s">
        <v>110</v>
      </c>
      <c r="K1173">
        <v>782.25</v>
      </c>
      <c r="L1173" t="s">
        <v>1061</v>
      </c>
      <c r="M1173" t="s">
        <v>108</v>
      </c>
      <c r="N1173" t="s">
        <v>49</v>
      </c>
      <c r="O1173" t="s">
        <v>225</v>
      </c>
      <c r="P1173" t="str">
        <f>_xlfn.IFNA(VLOOKUP(C1173,Statusy!A:B,2,0),"Do wyrzucenia")</f>
        <v>Greatstore</v>
      </c>
      <c r="Q1173" t="str">
        <f t="shared" si="74"/>
        <v>Mall</v>
      </c>
      <c r="R1173" t="str">
        <f t="shared" si="75"/>
        <v>Vida</v>
      </c>
    </row>
    <row r="1174" spans="1:18" x14ac:dyDescent="0.25">
      <c r="A1174">
        <v>560456363</v>
      </c>
      <c r="B1174" t="s">
        <v>107</v>
      </c>
      <c r="C1174" t="s">
        <v>118</v>
      </c>
      <c r="D1174">
        <v>1</v>
      </c>
      <c r="E1174">
        <v>14</v>
      </c>
      <c r="F1174">
        <v>50</v>
      </c>
      <c r="G1174">
        <v>45115</v>
      </c>
      <c r="H1174" t="s">
        <v>108</v>
      </c>
      <c r="I1174" t="s">
        <v>2848</v>
      </c>
      <c r="J1174" t="s">
        <v>110</v>
      </c>
      <c r="K1174">
        <v>223.5</v>
      </c>
      <c r="L1174" t="s">
        <v>2849</v>
      </c>
      <c r="M1174" t="s">
        <v>108</v>
      </c>
      <c r="N1174" t="s">
        <v>49</v>
      </c>
      <c r="O1174" t="s">
        <v>225</v>
      </c>
      <c r="P1174" t="str">
        <f>_xlfn.IFNA(VLOOKUP(C1174,Statusy!A:B,2,0),"Do wyrzucenia")</f>
        <v>Greatstore</v>
      </c>
      <c r="Q1174" t="str">
        <f t="shared" si="74"/>
        <v>Mall</v>
      </c>
      <c r="R1174" t="str">
        <f t="shared" si="75"/>
        <v>unimet</v>
      </c>
    </row>
    <row r="1175" spans="1:18" x14ac:dyDescent="0.25">
      <c r="A1175">
        <v>560454739</v>
      </c>
      <c r="B1175" t="s">
        <v>107</v>
      </c>
      <c r="C1175" t="s">
        <v>153</v>
      </c>
      <c r="D1175">
        <v>1</v>
      </c>
      <c r="E1175">
        <v>0</v>
      </c>
      <c r="F1175">
        <v>759.9</v>
      </c>
      <c r="G1175">
        <v>45115</v>
      </c>
      <c r="H1175" t="s">
        <v>108</v>
      </c>
      <c r="I1175" t="s">
        <v>414</v>
      </c>
      <c r="J1175" t="s">
        <v>109</v>
      </c>
      <c r="K1175">
        <v>142.30337078651687</v>
      </c>
      <c r="L1175" t="s">
        <v>2850</v>
      </c>
      <c r="M1175" t="s">
        <v>108</v>
      </c>
      <c r="N1175" t="s">
        <v>22</v>
      </c>
      <c r="O1175" t="s">
        <v>1102</v>
      </c>
      <c r="P1175" t="str">
        <f>_xlfn.IFNA(VLOOKUP(C1175,Statusy!A:B,2,0),"Do wyrzucenia")</f>
        <v>Alza</v>
      </c>
      <c r="Q1175" t="str">
        <f t="shared" si="74"/>
        <v>Alza</v>
      </c>
      <c r="R1175" t="str">
        <f t="shared" si="75"/>
        <v>Kinghoff</v>
      </c>
    </row>
    <row r="1176" spans="1:18" x14ac:dyDescent="0.25">
      <c r="A1176">
        <v>560454738</v>
      </c>
      <c r="B1176" t="s">
        <v>107</v>
      </c>
      <c r="C1176" t="s">
        <v>153</v>
      </c>
      <c r="D1176">
        <v>1</v>
      </c>
      <c r="E1176">
        <v>0</v>
      </c>
      <c r="F1176">
        <v>1070.1500000000001</v>
      </c>
      <c r="G1176">
        <v>45115</v>
      </c>
      <c r="H1176" t="s">
        <v>108</v>
      </c>
      <c r="I1176" t="s">
        <v>2851</v>
      </c>
      <c r="J1176" t="s">
        <v>109</v>
      </c>
      <c r="K1176">
        <v>200.40262172284648</v>
      </c>
      <c r="L1176" t="s">
        <v>2852</v>
      </c>
      <c r="M1176" t="s">
        <v>108</v>
      </c>
      <c r="N1176" t="s">
        <v>22</v>
      </c>
      <c r="O1176" t="s">
        <v>1102</v>
      </c>
      <c r="P1176" t="str">
        <f>_xlfn.IFNA(VLOOKUP(C1176,Statusy!A:B,2,0),"Do wyrzucenia")</f>
        <v>Alza</v>
      </c>
      <c r="Q1176" t="str">
        <f t="shared" si="74"/>
        <v>Alza</v>
      </c>
      <c r="R1176" t="str">
        <f t="shared" si="75"/>
        <v>Vida</v>
      </c>
    </row>
    <row r="1177" spans="1:18" x14ac:dyDescent="0.25">
      <c r="A1177">
        <v>560454736</v>
      </c>
      <c r="B1177" t="s">
        <v>107</v>
      </c>
      <c r="C1177" t="s">
        <v>190</v>
      </c>
      <c r="D1177">
        <v>0</v>
      </c>
      <c r="E1177">
        <v>0</v>
      </c>
      <c r="F1177">
        <v>10309.65</v>
      </c>
      <c r="G1177">
        <v>45115</v>
      </c>
      <c r="H1177" t="s">
        <v>108</v>
      </c>
      <c r="I1177" t="s">
        <v>2853</v>
      </c>
      <c r="J1177" t="s">
        <v>109</v>
      </c>
      <c r="K1177">
        <v>1930.6460674157304</v>
      </c>
      <c r="L1177" t="s">
        <v>2854</v>
      </c>
      <c r="M1177" t="s">
        <v>108</v>
      </c>
      <c r="N1177" t="s">
        <v>252</v>
      </c>
      <c r="O1177" t="s">
        <v>1102</v>
      </c>
      <c r="P1177" t="str">
        <f>_xlfn.IFNA(VLOOKUP(C1177,Statusy!A:B,2,0),"Do wyrzucenia")</f>
        <v>Alza</v>
      </c>
      <c r="Q1177" t="str">
        <f t="shared" si="74"/>
        <v>Alza</v>
      </c>
      <c r="R1177" t="str">
        <f t="shared" si="75"/>
        <v>beliani</v>
      </c>
    </row>
    <row r="1178" spans="1:18" x14ac:dyDescent="0.25">
      <c r="A1178">
        <v>560454735</v>
      </c>
      <c r="B1178" t="s">
        <v>107</v>
      </c>
      <c r="C1178" t="s">
        <v>153</v>
      </c>
      <c r="D1178">
        <v>1</v>
      </c>
      <c r="E1178">
        <v>0</v>
      </c>
      <c r="F1178">
        <v>806.65</v>
      </c>
      <c r="G1178">
        <v>45115</v>
      </c>
      <c r="H1178" t="s">
        <v>108</v>
      </c>
      <c r="I1178" t="s">
        <v>589</v>
      </c>
      <c r="J1178" t="s">
        <v>109</v>
      </c>
      <c r="K1178">
        <v>151.05805243445693</v>
      </c>
      <c r="L1178" t="s">
        <v>2855</v>
      </c>
      <c r="M1178" t="s">
        <v>108</v>
      </c>
      <c r="N1178" t="s">
        <v>22</v>
      </c>
      <c r="O1178" t="s">
        <v>1102</v>
      </c>
      <c r="P1178" t="str">
        <f>_xlfn.IFNA(VLOOKUP(C1178,Statusy!A:B,2,0),"Do wyrzucenia")</f>
        <v>Alza</v>
      </c>
      <c r="Q1178" t="str">
        <f t="shared" si="74"/>
        <v>Alza</v>
      </c>
      <c r="R1178" t="str">
        <f t="shared" si="75"/>
        <v>Vida</v>
      </c>
    </row>
    <row r="1179" spans="1:18" x14ac:dyDescent="0.25">
      <c r="A1179">
        <v>560454733</v>
      </c>
      <c r="B1179" t="s">
        <v>107</v>
      </c>
      <c r="C1179" t="s">
        <v>153</v>
      </c>
      <c r="D1179">
        <v>1</v>
      </c>
      <c r="E1179">
        <v>0</v>
      </c>
      <c r="F1179">
        <v>1580.15</v>
      </c>
      <c r="G1179">
        <v>45115</v>
      </c>
      <c r="H1179" t="s">
        <v>108</v>
      </c>
      <c r="I1179" t="s">
        <v>1014</v>
      </c>
      <c r="J1179" t="s">
        <v>109</v>
      </c>
      <c r="K1179">
        <v>295.90823970037457</v>
      </c>
      <c r="L1179" t="s">
        <v>2856</v>
      </c>
      <c r="M1179" t="s">
        <v>108</v>
      </c>
      <c r="N1179" t="s">
        <v>22</v>
      </c>
      <c r="O1179" t="s">
        <v>1102</v>
      </c>
      <c r="P1179" t="str">
        <f>_xlfn.IFNA(VLOOKUP(C1179,Statusy!A:B,2,0),"Do wyrzucenia")</f>
        <v>Alza</v>
      </c>
      <c r="Q1179" t="str">
        <f t="shared" si="74"/>
        <v>Alza</v>
      </c>
      <c r="R1179" t="str">
        <f t="shared" si="75"/>
        <v>Vida</v>
      </c>
    </row>
    <row r="1180" spans="1:18" x14ac:dyDescent="0.25">
      <c r="A1180">
        <v>560454732</v>
      </c>
      <c r="B1180" t="s">
        <v>107</v>
      </c>
      <c r="C1180" t="s">
        <v>153</v>
      </c>
      <c r="D1180">
        <v>1</v>
      </c>
      <c r="E1180">
        <v>0</v>
      </c>
      <c r="F1180">
        <v>772.65</v>
      </c>
      <c r="G1180">
        <v>45115</v>
      </c>
      <c r="H1180" t="s">
        <v>108</v>
      </c>
      <c r="I1180" t="s">
        <v>864</v>
      </c>
      <c r="J1180" t="s">
        <v>109</v>
      </c>
      <c r="K1180">
        <v>144.69101123595507</v>
      </c>
      <c r="L1180" t="s">
        <v>2857</v>
      </c>
      <c r="M1180" t="s">
        <v>108</v>
      </c>
      <c r="N1180" t="s">
        <v>22</v>
      </c>
      <c r="O1180" t="s">
        <v>1102</v>
      </c>
      <c r="P1180" t="str">
        <f>_xlfn.IFNA(VLOOKUP(C1180,Statusy!A:B,2,0),"Do wyrzucenia")</f>
        <v>Alza</v>
      </c>
      <c r="Q1180" t="str">
        <f t="shared" si="74"/>
        <v>Alza</v>
      </c>
      <c r="R1180" t="str">
        <f t="shared" si="75"/>
        <v>Vida</v>
      </c>
    </row>
    <row r="1181" spans="1:18" x14ac:dyDescent="0.25">
      <c r="A1181">
        <v>560454730</v>
      </c>
      <c r="B1181" t="s">
        <v>107</v>
      </c>
      <c r="C1181" t="s">
        <v>153</v>
      </c>
      <c r="D1181">
        <v>1</v>
      </c>
      <c r="E1181">
        <v>0</v>
      </c>
      <c r="F1181">
        <v>704.66</v>
      </c>
      <c r="G1181">
        <v>45115</v>
      </c>
      <c r="H1181" t="s">
        <v>108</v>
      </c>
      <c r="I1181" t="s">
        <v>346</v>
      </c>
      <c r="J1181" t="s">
        <v>109</v>
      </c>
      <c r="K1181">
        <v>131.95880149812734</v>
      </c>
      <c r="L1181" t="s">
        <v>2858</v>
      </c>
      <c r="M1181" t="s">
        <v>108</v>
      </c>
      <c r="N1181" t="s">
        <v>22</v>
      </c>
      <c r="O1181" t="s">
        <v>1102</v>
      </c>
      <c r="P1181" t="str">
        <f>_xlfn.IFNA(VLOOKUP(C1181,Statusy!A:B,2,0),"Do wyrzucenia")</f>
        <v>Alza</v>
      </c>
      <c r="Q1181" t="str">
        <f t="shared" si="74"/>
        <v>Alza</v>
      </c>
      <c r="R1181" t="str">
        <f t="shared" si="75"/>
        <v>Vida</v>
      </c>
    </row>
    <row r="1182" spans="1:18" x14ac:dyDescent="0.25">
      <c r="A1182">
        <v>560454728</v>
      </c>
      <c r="B1182" t="s">
        <v>107</v>
      </c>
      <c r="C1182" t="s">
        <v>153</v>
      </c>
      <c r="D1182">
        <v>1</v>
      </c>
      <c r="E1182">
        <v>0</v>
      </c>
      <c r="F1182">
        <v>445.4</v>
      </c>
      <c r="G1182">
        <v>45115</v>
      </c>
      <c r="H1182" t="s">
        <v>108</v>
      </c>
      <c r="I1182" t="s">
        <v>285</v>
      </c>
      <c r="J1182" t="s">
        <v>109</v>
      </c>
      <c r="K1182">
        <v>83.408239700374537</v>
      </c>
      <c r="L1182" t="s">
        <v>2859</v>
      </c>
      <c r="M1182" t="s">
        <v>108</v>
      </c>
      <c r="N1182" t="s">
        <v>22</v>
      </c>
      <c r="O1182" t="s">
        <v>1102</v>
      </c>
      <c r="P1182" t="str">
        <f>_xlfn.IFNA(VLOOKUP(C1182,Statusy!A:B,2,0),"Do wyrzucenia")</f>
        <v>Alza</v>
      </c>
      <c r="Q1182" t="str">
        <f t="shared" si="74"/>
        <v>Alza</v>
      </c>
      <c r="R1182" t="str">
        <f t="shared" si="75"/>
        <v>Kinghoff</v>
      </c>
    </row>
    <row r="1183" spans="1:18" x14ac:dyDescent="0.25">
      <c r="A1183">
        <v>560450443</v>
      </c>
      <c r="B1183" t="s">
        <v>107</v>
      </c>
      <c r="C1183" t="s">
        <v>118</v>
      </c>
      <c r="D1183">
        <v>1</v>
      </c>
      <c r="E1183">
        <v>2.4</v>
      </c>
      <c r="F1183">
        <v>26.4</v>
      </c>
      <c r="G1183">
        <v>45115</v>
      </c>
      <c r="H1183" t="s">
        <v>108</v>
      </c>
      <c r="I1183" t="s">
        <v>2860</v>
      </c>
      <c r="J1183" t="s">
        <v>110</v>
      </c>
      <c r="K1183">
        <v>118.00799999999998</v>
      </c>
      <c r="L1183" t="s">
        <v>2861</v>
      </c>
      <c r="M1183" t="s">
        <v>108</v>
      </c>
      <c r="N1183" t="s">
        <v>106</v>
      </c>
      <c r="O1183" t="s">
        <v>225</v>
      </c>
      <c r="P1183" t="str">
        <f>_xlfn.IFNA(VLOOKUP(C1183,Statusy!A:B,2,0),"Do wyrzucenia")</f>
        <v>Greatstore</v>
      </c>
      <c r="Q1183" t="str">
        <f t="shared" si="74"/>
        <v>Mall</v>
      </c>
      <c r="R1183" t="str">
        <f t="shared" si="75"/>
        <v>Kinghoff</v>
      </c>
    </row>
    <row r="1184" spans="1:18" x14ac:dyDescent="0.25">
      <c r="A1184">
        <v>560448886</v>
      </c>
      <c r="B1184" t="s">
        <v>107</v>
      </c>
      <c r="C1184" t="s">
        <v>153</v>
      </c>
      <c r="D1184">
        <v>1</v>
      </c>
      <c r="E1184">
        <v>0</v>
      </c>
      <c r="F1184">
        <v>874.65</v>
      </c>
      <c r="G1184">
        <v>45115</v>
      </c>
      <c r="H1184" t="s">
        <v>108</v>
      </c>
      <c r="I1184" t="s">
        <v>922</v>
      </c>
      <c r="J1184" t="s">
        <v>109</v>
      </c>
      <c r="K1184">
        <v>163.79213483146069</v>
      </c>
      <c r="L1184" t="s">
        <v>2862</v>
      </c>
      <c r="M1184" t="s">
        <v>108</v>
      </c>
      <c r="N1184" t="s">
        <v>22</v>
      </c>
      <c r="O1184" t="s">
        <v>1102</v>
      </c>
      <c r="P1184" t="str">
        <f>_xlfn.IFNA(VLOOKUP(C1184,Statusy!A:B,2,0),"Do wyrzucenia")</f>
        <v>Alza</v>
      </c>
      <c r="Q1184" t="str">
        <f t="shared" si="74"/>
        <v>Alza</v>
      </c>
      <c r="R1184" t="str">
        <f t="shared" si="75"/>
        <v>Vida</v>
      </c>
    </row>
    <row r="1185" spans="1:18" x14ac:dyDescent="0.25">
      <c r="A1185">
        <v>560448885</v>
      </c>
      <c r="B1185" t="s">
        <v>107</v>
      </c>
      <c r="C1185" t="s">
        <v>120</v>
      </c>
      <c r="D1185">
        <v>1</v>
      </c>
      <c r="E1185">
        <v>27</v>
      </c>
      <c r="F1185">
        <v>151</v>
      </c>
      <c r="G1185">
        <v>45115</v>
      </c>
      <c r="H1185" t="s">
        <v>108</v>
      </c>
      <c r="I1185" t="s">
        <v>2863</v>
      </c>
      <c r="J1185" t="s">
        <v>110</v>
      </c>
      <c r="K1185">
        <v>674.96999999999991</v>
      </c>
      <c r="L1185" t="s">
        <v>2864</v>
      </c>
      <c r="M1185" t="s">
        <v>108</v>
      </c>
      <c r="N1185" t="s">
        <v>49</v>
      </c>
      <c r="O1185" t="s">
        <v>224</v>
      </c>
      <c r="P1185" t="str">
        <f>_xlfn.IFNA(VLOOKUP(C1185,Statusy!A:B,2,0),"Do wyrzucenia")</f>
        <v>Shumee</v>
      </c>
      <c r="Q1185" t="str">
        <f t="shared" si="74"/>
        <v>Mall</v>
      </c>
      <c r="R1185" t="str">
        <f t="shared" si="75"/>
        <v>Vida</v>
      </c>
    </row>
    <row r="1186" spans="1:18" x14ac:dyDescent="0.25">
      <c r="A1186">
        <v>560448884</v>
      </c>
      <c r="B1186" t="s">
        <v>107</v>
      </c>
      <c r="C1186" t="s">
        <v>153</v>
      </c>
      <c r="D1186">
        <v>1</v>
      </c>
      <c r="E1186">
        <v>0</v>
      </c>
      <c r="F1186">
        <v>602.65</v>
      </c>
      <c r="G1186">
        <v>45115</v>
      </c>
      <c r="H1186" t="s">
        <v>108</v>
      </c>
      <c r="I1186" t="s">
        <v>1813</v>
      </c>
      <c r="J1186" t="s">
        <v>109</v>
      </c>
      <c r="K1186">
        <v>112.8558052434457</v>
      </c>
      <c r="L1186" t="s">
        <v>2865</v>
      </c>
      <c r="M1186" t="s">
        <v>108</v>
      </c>
      <c r="N1186" t="s">
        <v>22</v>
      </c>
      <c r="O1186" t="s">
        <v>1102</v>
      </c>
      <c r="P1186" t="str">
        <f>_xlfn.IFNA(VLOOKUP(C1186,Statusy!A:B,2,0),"Do wyrzucenia")</f>
        <v>Alza</v>
      </c>
      <c r="Q1186" t="str">
        <f t="shared" si="74"/>
        <v>Alza</v>
      </c>
      <c r="R1186" t="str">
        <f t="shared" si="75"/>
        <v>Vida</v>
      </c>
    </row>
    <row r="1187" spans="1:18" x14ac:dyDescent="0.25">
      <c r="A1187">
        <v>560448881</v>
      </c>
      <c r="B1187" t="s">
        <v>107</v>
      </c>
      <c r="C1187" t="s">
        <v>153</v>
      </c>
      <c r="D1187">
        <v>1</v>
      </c>
      <c r="E1187">
        <v>0</v>
      </c>
      <c r="F1187">
        <v>1699.15</v>
      </c>
      <c r="G1187">
        <v>45115</v>
      </c>
      <c r="H1187" t="s">
        <v>108</v>
      </c>
      <c r="I1187" t="s">
        <v>2866</v>
      </c>
      <c r="J1187" t="s">
        <v>109</v>
      </c>
      <c r="K1187">
        <v>318.1928838951311</v>
      </c>
      <c r="L1187" t="s">
        <v>2867</v>
      </c>
      <c r="M1187" t="s">
        <v>108</v>
      </c>
      <c r="N1187" t="s">
        <v>22</v>
      </c>
      <c r="O1187" t="s">
        <v>1102</v>
      </c>
      <c r="P1187" t="str">
        <f>_xlfn.IFNA(VLOOKUP(C1187,Statusy!A:B,2,0),"Do wyrzucenia")</f>
        <v>Alza</v>
      </c>
      <c r="Q1187" t="str">
        <f t="shared" si="74"/>
        <v>Alza</v>
      </c>
      <c r="R1187" t="str">
        <f t="shared" si="75"/>
        <v>Vida</v>
      </c>
    </row>
    <row r="1188" spans="1:18" x14ac:dyDescent="0.25">
      <c r="A1188">
        <v>560448880</v>
      </c>
      <c r="B1188" t="s">
        <v>107</v>
      </c>
      <c r="C1188" t="s">
        <v>153</v>
      </c>
      <c r="D1188">
        <v>1</v>
      </c>
      <c r="E1188">
        <v>0</v>
      </c>
      <c r="F1188">
        <v>823.65</v>
      </c>
      <c r="G1188">
        <v>45115</v>
      </c>
      <c r="H1188" t="s">
        <v>108</v>
      </c>
      <c r="I1188" t="s">
        <v>1133</v>
      </c>
      <c r="J1188" t="s">
        <v>109</v>
      </c>
      <c r="K1188">
        <v>154.24157303370788</v>
      </c>
      <c r="L1188" t="s">
        <v>2868</v>
      </c>
      <c r="M1188" t="s">
        <v>108</v>
      </c>
      <c r="N1188" t="s">
        <v>22</v>
      </c>
      <c r="O1188" t="s">
        <v>1102</v>
      </c>
      <c r="P1188" t="str">
        <f>_xlfn.IFNA(VLOOKUP(C1188,Statusy!A:B,2,0),"Do wyrzucenia")</f>
        <v>Alza</v>
      </c>
      <c r="Q1188" t="str">
        <f t="shared" si="74"/>
        <v>Alza</v>
      </c>
      <c r="R1188" t="str">
        <f t="shared" si="75"/>
        <v>Vida</v>
      </c>
    </row>
    <row r="1189" spans="1:18" x14ac:dyDescent="0.25">
      <c r="A1189">
        <v>560448879</v>
      </c>
      <c r="B1189" t="s">
        <v>107</v>
      </c>
      <c r="C1189" t="s">
        <v>120</v>
      </c>
      <c r="D1189">
        <v>1</v>
      </c>
      <c r="E1189">
        <v>27</v>
      </c>
      <c r="F1189">
        <v>154</v>
      </c>
      <c r="G1189">
        <v>45115</v>
      </c>
      <c r="H1189" t="s">
        <v>108</v>
      </c>
      <c r="I1189" t="s">
        <v>986</v>
      </c>
      <c r="J1189" t="s">
        <v>110</v>
      </c>
      <c r="K1189">
        <v>688.38</v>
      </c>
      <c r="L1189" t="s">
        <v>987</v>
      </c>
      <c r="M1189" t="s">
        <v>108</v>
      </c>
      <c r="N1189" t="s">
        <v>49</v>
      </c>
      <c r="O1189" t="s">
        <v>224</v>
      </c>
      <c r="P1189" t="str">
        <f>_xlfn.IFNA(VLOOKUP(C1189,Statusy!A:B,2,0),"Do wyrzucenia")</f>
        <v>Shumee</v>
      </c>
      <c r="Q1189" t="str">
        <f t="shared" si="74"/>
        <v>Mall</v>
      </c>
      <c r="R1189" t="str">
        <f t="shared" si="75"/>
        <v>Vida</v>
      </c>
    </row>
    <row r="1190" spans="1:18" x14ac:dyDescent="0.25">
      <c r="A1190">
        <v>560443217</v>
      </c>
      <c r="B1190" t="s">
        <v>107</v>
      </c>
      <c r="C1190" t="s">
        <v>120</v>
      </c>
      <c r="D1190">
        <v>1</v>
      </c>
      <c r="E1190">
        <v>47</v>
      </c>
      <c r="F1190">
        <v>100</v>
      </c>
      <c r="G1190">
        <v>45115</v>
      </c>
      <c r="H1190" t="s">
        <v>108</v>
      </c>
      <c r="I1190" t="s">
        <v>2869</v>
      </c>
      <c r="J1190" t="s">
        <v>110</v>
      </c>
      <c r="K1190">
        <v>447</v>
      </c>
      <c r="L1190" t="s">
        <v>2870</v>
      </c>
      <c r="M1190" t="s">
        <v>108</v>
      </c>
      <c r="N1190" t="s">
        <v>48</v>
      </c>
      <c r="O1190" t="s">
        <v>224</v>
      </c>
      <c r="P1190" t="str">
        <f>_xlfn.IFNA(VLOOKUP(C1190,Statusy!A:B,2,0),"Do wyrzucenia")</f>
        <v>Shumee</v>
      </c>
      <c r="Q1190" t="str">
        <f t="shared" si="74"/>
        <v>Mall</v>
      </c>
      <c r="R1190" t="str">
        <f t="shared" si="75"/>
        <v>Vida</v>
      </c>
    </row>
    <row r="1191" spans="1:18" x14ac:dyDescent="0.25">
      <c r="A1191">
        <v>560443215</v>
      </c>
      <c r="B1191" t="s">
        <v>107</v>
      </c>
      <c r="C1191" t="s">
        <v>120</v>
      </c>
      <c r="D1191">
        <v>1</v>
      </c>
      <c r="E1191">
        <v>210</v>
      </c>
      <c r="F1191">
        <v>1939</v>
      </c>
      <c r="G1191">
        <v>45115</v>
      </c>
      <c r="H1191" t="s">
        <v>108</v>
      </c>
      <c r="I1191" t="s">
        <v>2871</v>
      </c>
      <c r="J1191" t="s">
        <v>109</v>
      </c>
      <c r="K1191">
        <v>363.10861423220979</v>
      </c>
      <c r="L1191" t="s">
        <v>2872</v>
      </c>
      <c r="M1191" t="s">
        <v>108</v>
      </c>
      <c r="N1191" t="s">
        <v>22</v>
      </c>
      <c r="O1191" t="s">
        <v>224</v>
      </c>
      <c r="P1191" t="str">
        <f>_xlfn.IFNA(VLOOKUP(C1191,Statusy!A:B,2,0),"Do wyrzucenia")</f>
        <v>Shumee</v>
      </c>
      <c r="Q1191" t="str">
        <f t="shared" si="74"/>
        <v>Mall</v>
      </c>
      <c r="R1191" t="str">
        <f t="shared" si="75"/>
        <v>Vida</v>
      </c>
    </row>
    <row r="1192" spans="1:18" x14ac:dyDescent="0.25">
      <c r="A1192">
        <v>560443208</v>
      </c>
      <c r="B1192" t="s">
        <v>107</v>
      </c>
      <c r="C1192" t="s">
        <v>153</v>
      </c>
      <c r="D1192">
        <v>1</v>
      </c>
      <c r="E1192">
        <v>0</v>
      </c>
      <c r="F1192">
        <v>1027.6500000000001</v>
      </c>
      <c r="G1192">
        <v>45115</v>
      </c>
      <c r="H1192" t="s">
        <v>108</v>
      </c>
      <c r="I1192" t="s">
        <v>281</v>
      </c>
      <c r="J1192" t="s">
        <v>109</v>
      </c>
      <c r="K1192">
        <v>192.44382022471913</v>
      </c>
      <c r="L1192" t="s">
        <v>2873</v>
      </c>
      <c r="M1192" t="s">
        <v>108</v>
      </c>
      <c r="N1192" t="s">
        <v>22</v>
      </c>
      <c r="O1192" t="s">
        <v>1102</v>
      </c>
      <c r="P1192" t="str">
        <f>_xlfn.IFNA(VLOOKUP(C1192,Statusy!A:B,2,0),"Do wyrzucenia")</f>
        <v>Alza</v>
      </c>
      <c r="Q1192" t="str">
        <f t="shared" si="74"/>
        <v>Alza</v>
      </c>
      <c r="R1192" t="str">
        <f t="shared" si="75"/>
        <v>Vida</v>
      </c>
    </row>
    <row r="1193" spans="1:18" x14ac:dyDescent="0.25">
      <c r="A1193">
        <v>560443207</v>
      </c>
      <c r="B1193" t="s">
        <v>107</v>
      </c>
      <c r="C1193" t="s">
        <v>153</v>
      </c>
      <c r="D1193">
        <v>1</v>
      </c>
      <c r="E1193">
        <v>0</v>
      </c>
      <c r="F1193">
        <v>1554.64</v>
      </c>
      <c r="G1193">
        <v>45115</v>
      </c>
      <c r="H1193" t="s">
        <v>108</v>
      </c>
      <c r="I1193" t="s">
        <v>2874</v>
      </c>
      <c r="J1193" t="s">
        <v>109</v>
      </c>
      <c r="K1193">
        <v>291.13108614232215</v>
      </c>
      <c r="L1193" t="s">
        <v>2875</v>
      </c>
      <c r="M1193" t="s">
        <v>108</v>
      </c>
      <c r="N1193" t="s">
        <v>22</v>
      </c>
      <c r="O1193" t="s">
        <v>1102</v>
      </c>
      <c r="P1193" t="str">
        <f>_xlfn.IFNA(VLOOKUP(C1193,Statusy!A:B,2,0),"Do wyrzucenia")</f>
        <v>Alza</v>
      </c>
      <c r="Q1193" t="str">
        <f t="shared" si="74"/>
        <v>Alza</v>
      </c>
      <c r="R1193" t="str">
        <f t="shared" si="75"/>
        <v>Vida</v>
      </c>
    </row>
    <row r="1194" spans="1:18" x14ac:dyDescent="0.25">
      <c r="A1194">
        <v>560443206</v>
      </c>
      <c r="B1194" t="s">
        <v>107</v>
      </c>
      <c r="C1194" t="s">
        <v>195</v>
      </c>
      <c r="D1194">
        <v>0</v>
      </c>
      <c r="E1194">
        <v>0</v>
      </c>
      <c r="F1194">
        <v>1729</v>
      </c>
      <c r="G1194">
        <v>45115</v>
      </c>
      <c r="H1194" t="s">
        <v>108</v>
      </c>
      <c r="I1194" t="s">
        <v>2871</v>
      </c>
      <c r="J1194" t="s">
        <v>109</v>
      </c>
      <c r="K1194">
        <v>323.78277153558054</v>
      </c>
      <c r="L1194" t="s">
        <v>2872</v>
      </c>
      <c r="M1194" t="s">
        <v>108</v>
      </c>
      <c r="N1194" t="s">
        <v>22</v>
      </c>
      <c r="O1194" t="s">
        <v>224</v>
      </c>
      <c r="P1194" t="str">
        <f>_xlfn.IFNA(VLOOKUP(C1194,Statusy!A:B,2,0),"Do wyrzucenia")</f>
        <v>Shumee</v>
      </c>
      <c r="Q1194" t="str">
        <f t="shared" si="74"/>
        <v>Mall</v>
      </c>
      <c r="R1194" t="str">
        <f t="shared" si="75"/>
        <v>Vida</v>
      </c>
    </row>
    <row r="1195" spans="1:18" x14ac:dyDescent="0.25">
      <c r="A1195">
        <v>560440663</v>
      </c>
      <c r="B1195" t="s">
        <v>107</v>
      </c>
      <c r="C1195" t="s">
        <v>119</v>
      </c>
      <c r="D1195">
        <v>1</v>
      </c>
      <c r="E1195">
        <v>3410</v>
      </c>
      <c r="F1195">
        <v>19820</v>
      </c>
      <c r="G1195">
        <v>45115</v>
      </c>
      <c r="H1195" t="s">
        <v>108</v>
      </c>
      <c r="I1195" t="s">
        <v>2876</v>
      </c>
      <c r="J1195" t="s">
        <v>116</v>
      </c>
      <c r="K1195">
        <v>237.84</v>
      </c>
      <c r="L1195" t="s">
        <v>2877</v>
      </c>
      <c r="M1195" t="s">
        <v>108</v>
      </c>
      <c r="N1195" t="s">
        <v>50</v>
      </c>
      <c r="O1195" t="s">
        <v>224</v>
      </c>
      <c r="P1195" t="str">
        <f>_xlfn.IFNA(VLOOKUP(C1195,Statusy!A:B,2,0),"Do wyrzucenia")</f>
        <v>Shumee</v>
      </c>
      <c r="Q1195" t="str">
        <f t="shared" si="74"/>
        <v>Mall</v>
      </c>
      <c r="R1195" t="str">
        <f t="shared" si="75"/>
        <v>Vida</v>
      </c>
    </row>
    <row r="1196" spans="1:18" x14ac:dyDescent="0.25">
      <c r="A1196">
        <v>560438609</v>
      </c>
      <c r="B1196" t="s">
        <v>107</v>
      </c>
      <c r="C1196" t="s">
        <v>118</v>
      </c>
      <c r="D1196">
        <v>1</v>
      </c>
      <c r="E1196">
        <v>4.7</v>
      </c>
      <c r="F1196">
        <v>39.700000000000003</v>
      </c>
      <c r="G1196">
        <v>45115</v>
      </c>
      <c r="H1196" t="s">
        <v>108</v>
      </c>
      <c r="I1196" t="s">
        <v>330</v>
      </c>
      <c r="J1196" t="s">
        <v>110</v>
      </c>
      <c r="K1196">
        <v>177.459</v>
      </c>
      <c r="L1196" t="s">
        <v>198</v>
      </c>
      <c r="M1196" t="s">
        <v>108</v>
      </c>
      <c r="N1196" t="s">
        <v>106</v>
      </c>
      <c r="O1196" t="s">
        <v>225</v>
      </c>
      <c r="P1196" t="str">
        <f>_xlfn.IFNA(VLOOKUP(C1196,Statusy!A:B,2,0),"Do wyrzucenia")</f>
        <v>Greatstore</v>
      </c>
      <c r="Q1196" t="str">
        <f t="shared" ref="Q1196:Q1224" si="76">IF(P1196="alza","Alza",IF(P1196="Extra","Extrastore","Mall"))</f>
        <v>Mall</v>
      </c>
      <c r="R1196" t="str">
        <f t="shared" ref="R1196:R1224" si="77">IF(AND(LEN(I1196)&lt;=7,ISERROR(FIND("_",I1196))),"Vida",IFERROR(LEFT(I1196,FIND("_",I1196)-1),"Kinghoff"))</f>
        <v>Kinghoff</v>
      </c>
    </row>
    <row r="1197" spans="1:18" x14ac:dyDescent="0.25">
      <c r="A1197">
        <v>560438608</v>
      </c>
      <c r="B1197" t="s">
        <v>107</v>
      </c>
      <c r="C1197" t="s">
        <v>118</v>
      </c>
      <c r="D1197">
        <v>1</v>
      </c>
      <c r="E1197">
        <v>0</v>
      </c>
      <c r="F1197">
        <v>986</v>
      </c>
      <c r="G1197">
        <v>45115</v>
      </c>
      <c r="H1197" t="s">
        <v>108</v>
      </c>
      <c r="I1197" t="s">
        <v>896</v>
      </c>
      <c r="J1197" t="s">
        <v>109</v>
      </c>
      <c r="K1197">
        <v>184.64419475655433</v>
      </c>
      <c r="L1197" t="s">
        <v>964</v>
      </c>
      <c r="M1197" t="s">
        <v>108</v>
      </c>
      <c r="N1197" t="s">
        <v>22</v>
      </c>
      <c r="O1197" t="s">
        <v>225</v>
      </c>
      <c r="P1197" t="str">
        <f>_xlfn.IFNA(VLOOKUP(C1197,Statusy!A:B,2,0),"Do wyrzucenia")</f>
        <v>Greatstore</v>
      </c>
      <c r="Q1197" t="str">
        <f t="shared" si="76"/>
        <v>Mall</v>
      </c>
      <c r="R1197" t="str">
        <f t="shared" si="77"/>
        <v>Vida</v>
      </c>
    </row>
    <row r="1198" spans="1:18" x14ac:dyDescent="0.25">
      <c r="A1198">
        <v>560438485</v>
      </c>
      <c r="B1198" t="s">
        <v>107</v>
      </c>
      <c r="C1198" t="s">
        <v>114</v>
      </c>
      <c r="D1198">
        <v>0</v>
      </c>
      <c r="E1198">
        <v>24</v>
      </c>
      <c r="F1198">
        <v>123</v>
      </c>
      <c r="G1198">
        <v>45115</v>
      </c>
      <c r="H1198" t="s">
        <v>108</v>
      </c>
      <c r="I1198" t="s">
        <v>1188</v>
      </c>
      <c r="J1198" t="s">
        <v>110</v>
      </c>
      <c r="K1198">
        <v>549.80999999999995</v>
      </c>
      <c r="L1198" t="s">
        <v>2045</v>
      </c>
      <c r="M1198" t="s">
        <v>108</v>
      </c>
      <c r="N1198" t="s">
        <v>49</v>
      </c>
      <c r="O1198" t="s">
        <v>225</v>
      </c>
      <c r="P1198" t="str">
        <f>_xlfn.IFNA(VLOOKUP(C1198,Statusy!A:B,2,0),"Do wyrzucenia")</f>
        <v>Greatstore</v>
      </c>
      <c r="Q1198" t="str">
        <f t="shared" si="76"/>
        <v>Mall</v>
      </c>
      <c r="R1198" t="str">
        <f t="shared" si="77"/>
        <v>Vida</v>
      </c>
    </row>
    <row r="1199" spans="1:18" x14ac:dyDescent="0.25">
      <c r="A1199">
        <v>560436882</v>
      </c>
      <c r="B1199" t="s">
        <v>107</v>
      </c>
      <c r="C1199" t="s">
        <v>153</v>
      </c>
      <c r="D1199">
        <v>1</v>
      </c>
      <c r="E1199">
        <v>0</v>
      </c>
      <c r="F1199">
        <v>1222.3</v>
      </c>
      <c r="G1199">
        <v>45115</v>
      </c>
      <c r="H1199" t="s">
        <v>108</v>
      </c>
      <c r="I1199" t="s">
        <v>2878</v>
      </c>
      <c r="J1199" t="s">
        <v>109</v>
      </c>
      <c r="K1199">
        <v>228.89513108614233</v>
      </c>
      <c r="L1199" t="s">
        <v>2879</v>
      </c>
      <c r="M1199" t="s">
        <v>108</v>
      </c>
      <c r="N1199" t="s">
        <v>22</v>
      </c>
      <c r="O1199" t="s">
        <v>1102</v>
      </c>
      <c r="P1199" t="str">
        <f>_xlfn.IFNA(VLOOKUP(C1199,Statusy!A:B,2,0),"Do wyrzucenia")</f>
        <v>Alza</v>
      </c>
      <c r="Q1199" t="str">
        <f t="shared" si="76"/>
        <v>Alza</v>
      </c>
      <c r="R1199" t="str">
        <f t="shared" si="77"/>
        <v>Vida</v>
      </c>
    </row>
    <row r="1200" spans="1:18" x14ac:dyDescent="0.25">
      <c r="A1200">
        <v>560436873</v>
      </c>
      <c r="B1200" t="s">
        <v>107</v>
      </c>
      <c r="C1200" t="s">
        <v>153</v>
      </c>
      <c r="D1200">
        <v>1</v>
      </c>
      <c r="E1200">
        <v>0</v>
      </c>
      <c r="F1200">
        <v>1495.15</v>
      </c>
      <c r="G1200">
        <v>45115</v>
      </c>
      <c r="H1200" t="s">
        <v>108</v>
      </c>
      <c r="I1200" t="s">
        <v>389</v>
      </c>
      <c r="J1200" t="s">
        <v>109</v>
      </c>
      <c r="K1200">
        <v>279.99063670411988</v>
      </c>
      <c r="L1200" t="s">
        <v>2880</v>
      </c>
      <c r="M1200" t="s">
        <v>108</v>
      </c>
      <c r="N1200" t="s">
        <v>22</v>
      </c>
      <c r="O1200" t="s">
        <v>1102</v>
      </c>
      <c r="P1200" t="str">
        <f>_xlfn.IFNA(VLOOKUP(C1200,Statusy!A:B,2,0),"Do wyrzucenia")</f>
        <v>Alza</v>
      </c>
      <c r="Q1200" t="str">
        <f t="shared" si="76"/>
        <v>Alza</v>
      </c>
      <c r="R1200" t="str">
        <f t="shared" si="77"/>
        <v>Vida</v>
      </c>
    </row>
    <row r="1201" spans="1:18" x14ac:dyDescent="0.25">
      <c r="A1201">
        <v>560432649</v>
      </c>
      <c r="B1201" t="s">
        <v>107</v>
      </c>
      <c r="C1201" t="s">
        <v>118</v>
      </c>
      <c r="D1201">
        <v>1</v>
      </c>
      <c r="E1201">
        <v>118</v>
      </c>
      <c r="F1201">
        <v>592</v>
      </c>
      <c r="G1201">
        <v>45115</v>
      </c>
      <c r="H1201" t="s">
        <v>108</v>
      </c>
      <c r="I1201" t="s">
        <v>2881</v>
      </c>
      <c r="J1201" t="s">
        <v>109</v>
      </c>
      <c r="K1201">
        <v>110.86142322097379</v>
      </c>
      <c r="L1201" t="s">
        <v>2882</v>
      </c>
      <c r="M1201" t="s">
        <v>108</v>
      </c>
      <c r="N1201" t="s">
        <v>106</v>
      </c>
      <c r="O1201" t="s">
        <v>225</v>
      </c>
      <c r="P1201" t="str">
        <f>_xlfn.IFNA(VLOOKUP(C1201,Statusy!A:B,2,0),"Do wyrzucenia")</f>
        <v>Greatstore</v>
      </c>
      <c r="Q1201" t="str">
        <f t="shared" si="76"/>
        <v>Mall</v>
      </c>
      <c r="R1201" t="str">
        <f t="shared" si="77"/>
        <v>aw</v>
      </c>
    </row>
    <row r="1202" spans="1:18" x14ac:dyDescent="0.25">
      <c r="A1202">
        <v>560432647</v>
      </c>
      <c r="B1202" t="s">
        <v>107</v>
      </c>
      <c r="C1202" t="s">
        <v>118</v>
      </c>
      <c r="D1202">
        <v>1</v>
      </c>
      <c r="E1202">
        <v>24</v>
      </c>
      <c r="F1202">
        <v>123</v>
      </c>
      <c r="G1202">
        <v>45115</v>
      </c>
      <c r="H1202" t="s">
        <v>108</v>
      </c>
      <c r="I1202" t="s">
        <v>1188</v>
      </c>
      <c r="J1202" t="s">
        <v>110</v>
      </c>
      <c r="K1202">
        <v>549.80999999999995</v>
      </c>
      <c r="L1202" t="s">
        <v>2045</v>
      </c>
      <c r="M1202" t="s">
        <v>108</v>
      </c>
      <c r="N1202" t="s">
        <v>49</v>
      </c>
      <c r="O1202" t="s">
        <v>225</v>
      </c>
      <c r="P1202" t="str">
        <f>_xlfn.IFNA(VLOOKUP(C1202,Statusy!A:B,2,0),"Do wyrzucenia")</f>
        <v>Greatstore</v>
      </c>
      <c r="Q1202" t="str">
        <f t="shared" si="76"/>
        <v>Mall</v>
      </c>
      <c r="R1202" t="str">
        <f t="shared" si="77"/>
        <v>Vida</v>
      </c>
    </row>
    <row r="1203" spans="1:18" x14ac:dyDescent="0.25">
      <c r="A1203">
        <v>560430970</v>
      </c>
      <c r="B1203" t="s">
        <v>107</v>
      </c>
      <c r="C1203" t="s">
        <v>153</v>
      </c>
      <c r="D1203">
        <v>1</v>
      </c>
      <c r="E1203">
        <v>0</v>
      </c>
      <c r="F1203">
        <v>1138.1500000000001</v>
      </c>
      <c r="G1203">
        <v>45115</v>
      </c>
      <c r="H1203" t="s">
        <v>108</v>
      </c>
      <c r="I1203" t="s">
        <v>1052</v>
      </c>
      <c r="J1203" t="s">
        <v>109</v>
      </c>
      <c r="K1203">
        <v>213.13670411985021</v>
      </c>
      <c r="L1203" t="s">
        <v>2883</v>
      </c>
      <c r="M1203" t="s">
        <v>108</v>
      </c>
      <c r="N1203" t="s">
        <v>22</v>
      </c>
      <c r="O1203" t="s">
        <v>1102</v>
      </c>
      <c r="P1203" t="str">
        <f>_xlfn.IFNA(VLOOKUP(C1203,Statusy!A:B,2,0),"Do wyrzucenia")</f>
        <v>Alza</v>
      </c>
      <c r="Q1203" t="str">
        <f t="shared" si="76"/>
        <v>Alza</v>
      </c>
      <c r="R1203" t="str">
        <f t="shared" si="77"/>
        <v>Vida</v>
      </c>
    </row>
    <row r="1204" spans="1:18" x14ac:dyDescent="0.25">
      <c r="A1204">
        <v>560430969</v>
      </c>
      <c r="B1204" t="s">
        <v>107</v>
      </c>
      <c r="C1204" t="s">
        <v>153</v>
      </c>
      <c r="D1204">
        <v>1</v>
      </c>
      <c r="E1204">
        <v>0</v>
      </c>
      <c r="F1204">
        <v>752.24</v>
      </c>
      <c r="G1204">
        <v>45115</v>
      </c>
      <c r="H1204" t="s">
        <v>108</v>
      </c>
      <c r="I1204" t="s">
        <v>2884</v>
      </c>
      <c r="J1204" t="s">
        <v>109</v>
      </c>
      <c r="K1204">
        <v>140.86891385767791</v>
      </c>
      <c r="L1204" t="s">
        <v>2885</v>
      </c>
      <c r="M1204" t="s">
        <v>108</v>
      </c>
      <c r="N1204" t="s">
        <v>22</v>
      </c>
      <c r="O1204" t="s">
        <v>1102</v>
      </c>
      <c r="P1204" t="str">
        <f>_xlfn.IFNA(VLOOKUP(C1204,Statusy!A:B,2,0),"Do wyrzucenia")</f>
        <v>Alza</v>
      </c>
      <c r="Q1204" t="str">
        <f t="shared" si="76"/>
        <v>Alza</v>
      </c>
      <c r="R1204" t="str">
        <f t="shared" si="77"/>
        <v>Kinghoff</v>
      </c>
    </row>
    <row r="1205" spans="1:18" x14ac:dyDescent="0.25">
      <c r="A1205">
        <v>560430968</v>
      </c>
      <c r="B1205" t="s">
        <v>107</v>
      </c>
      <c r="C1205" t="s">
        <v>120</v>
      </c>
      <c r="D1205">
        <v>1</v>
      </c>
      <c r="E1205">
        <v>23</v>
      </c>
      <c r="F1205">
        <v>137</v>
      </c>
      <c r="G1205">
        <v>45115</v>
      </c>
      <c r="H1205" t="s">
        <v>108</v>
      </c>
      <c r="I1205" t="s">
        <v>1049</v>
      </c>
      <c r="J1205" t="s">
        <v>110</v>
      </c>
      <c r="K1205">
        <v>612.39</v>
      </c>
      <c r="L1205" t="s">
        <v>2886</v>
      </c>
      <c r="M1205" t="s">
        <v>108</v>
      </c>
      <c r="N1205" t="s">
        <v>49</v>
      </c>
      <c r="O1205" t="s">
        <v>224</v>
      </c>
      <c r="P1205" t="str">
        <f>_xlfn.IFNA(VLOOKUP(C1205,Statusy!A:B,2,0),"Do wyrzucenia")</f>
        <v>Shumee</v>
      </c>
      <c r="Q1205" t="str">
        <f t="shared" si="76"/>
        <v>Mall</v>
      </c>
      <c r="R1205" t="str">
        <f t="shared" si="77"/>
        <v>Vida</v>
      </c>
    </row>
    <row r="1206" spans="1:18" x14ac:dyDescent="0.25">
      <c r="A1206">
        <v>560430967</v>
      </c>
      <c r="B1206" t="s">
        <v>107</v>
      </c>
      <c r="C1206" t="s">
        <v>120</v>
      </c>
      <c r="D1206">
        <v>1</v>
      </c>
      <c r="E1206">
        <v>27</v>
      </c>
      <c r="F1206">
        <v>155.4</v>
      </c>
      <c r="G1206">
        <v>45115</v>
      </c>
      <c r="H1206" t="s">
        <v>108</v>
      </c>
      <c r="I1206" t="s">
        <v>2887</v>
      </c>
      <c r="J1206" t="s">
        <v>110</v>
      </c>
      <c r="K1206">
        <v>694.63800000000003</v>
      </c>
      <c r="L1206" t="s">
        <v>2888</v>
      </c>
      <c r="M1206" t="s">
        <v>108</v>
      </c>
      <c r="N1206" t="s">
        <v>48</v>
      </c>
      <c r="O1206" t="s">
        <v>224</v>
      </c>
      <c r="P1206" t="str">
        <f>_xlfn.IFNA(VLOOKUP(C1206,Statusy!A:B,2,0),"Do wyrzucenia")</f>
        <v>Shumee</v>
      </c>
      <c r="Q1206" t="str">
        <f t="shared" si="76"/>
        <v>Mall</v>
      </c>
      <c r="R1206" t="str">
        <f t="shared" si="77"/>
        <v>vidapl</v>
      </c>
    </row>
    <row r="1207" spans="1:18" x14ac:dyDescent="0.25">
      <c r="A1207">
        <v>560430961</v>
      </c>
      <c r="B1207" t="s">
        <v>107</v>
      </c>
      <c r="C1207" t="s">
        <v>153</v>
      </c>
      <c r="D1207">
        <v>1</v>
      </c>
      <c r="E1207">
        <v>0</v>
      </c>
      <c r="F1207">
        <v>11108.65</v>
      </c>
      <c r="G1207">
        <v>45115</v>
      </c>
      <c r="H1207" t="s">
        <v>108</v>
      </c>
      <c r="I1207" t="s">
        <v>1053</v>
      </c>
      <c r="J1207" t="s">
        <v>109</v>
      </c>
      <c r="K1207">
        <v>2080.2715355805244</v>
      </c>
      <c r="L1207" t="s">
        <v>2889</v>
      </c>
      <c r="M1207" t="s">
        <v>108</v>
      </c>
      <c r="N1207" t="s">
        <v>22</v>
      </c>
      <c r="O1207" t="s">
        <v>1102</v>
      </c>
      <c r="P1207" t="str">
        <f>_xlfn.IFNA(VLOOKUP(C1207,Statusy!A:B,2,0),"Do wyrzucenia")</f>
        <v>Alza</v>
      </c>
      <c r="Q1207" t="str">
        <f t="shared" si="76"/>
        <v>Alza</v>
      </c>
      <c r="R1207" t="str">
        <f t="shared" si="77"/>
        <v>Vida</v>
      </c>
    </row>
    <row r="1208" spans="1:18" x14ac:dyDescent="0.25">
      <c r="A1208">
        <v>560426357</v>
      </c>
      <c r="B1208" t="s">
        <v>107</v>
      </c>
      <c r="C1208" t="s">
        <v>118</v>
      </c>
      <c r="D1208">
        <v>1</v>
      </c>
      <c r="E1208">
        <v>13</v>
      </c>
      <c r="F1208">
        <v>52</v>
      </c>
      <c r="G1208">
        <v>45115</v>
      </c>
      <c r="H1208" t="s">
        <v>108</v>
      </c>
      <c r="I1208" t="s">
        <v>290</v>
      </c>
      <c r="J1208" t="s">
        <v>110</v>
      </c>
      <c r="K1208">
        <v>232.44</v>
      </c>
      <c r="L1208" t="s">
        <v>828</v>
      </c>
      <c r="M1208" t="s">
        <v>108</v>
      </c>
      <c r="N1208" t="s">
        <v>49</v>
      </c>
      <c r="O1208" t="s">
        <v>225</v>
      </c>
      <c r="P1208" t="str">
        <f>_xlfn.IFNA(VLOOKUP(C1208,Statusy!A:B,2,0),"Do wyrzucenia")</f>
        <v>Greatstore</v>
      </c>
      <c r="Q1208" t="str">
        <f t="shared" si="76"/>
        <v>Mall</v>
      </c>
      <c r="R1208" t="str">
        <f t="shared" si="77"/>
        <v>Vida</v>
      </c>
    </row>
    <row r="1209" spans="1:18" x14ac:dyDescent="0.25">
      <c r="A1209">
        <v>560426351</v>
      </c>
      <c r="B1209" t="s">
        <v>107</v>
      </c>
      <c r="C1209" t="s">
        <v>118</v>
      </c>
      <c r="D1209">
        <v>1</v>
      </c>
      <c r="E1209">
        <v>24</v>
      </c>
      <c r="F1209">
        <v>140</v>
      </c>
      <c r="G1209">
        <v>45115</v>
      </c>
      <c r="H1209" t="s">
        <v>108</v>
      </c>
      <c r="I1209" t="s">
        <v>2890</v>
      </c>
      <c r="J1209" t="s">
        <v>110</v>
      </c>
      <c r="K1209">
        <v>625.79999999999995</v>
      </c>
      <c r="L1209" t="s">
        <v>2891</v>
      </c>
      <c r="M1209" t="s">
        <v>108</v>
      </c>
      <c r="N1209" t="s">
        <v>49</v>
      </c>
      <c r="O1209" t="s">
        <v>225</v>
      </c>
      <c r="P1209" t="str">
        <f>_xlfn.IFNA(VLOOKUP(C1209,Statusy!A:B,2,0),"Do wyrzucenia")</f>
        <v>Greatstore</v>
      </c>
      <c r="Q1209" t="str">
        <f t="shared" si="76"/>
        <v>Mall</v>
      </c>
      <c r="R1209" t="str">
        <f t="shared" si="77"/>
        <v>Vida</v>
      </c>
    </row>
    <row r="1210" spans="1:18" x14ac:dyDescent="0.25">
      <c r="A1210">
        <v>560424625</v>
      </c>
      <c r="B1210" t="s">
        <v>107</v>
      </c>
      <c r="C1210" t="s">
        <v>153</v>
      </c>
      <c r="D1210">
        <v>1</v>
      </c>
      <c r="E1210">
        <v>0</v>
      </c>
      <c r="F1210">
        <v>3212.15</v>
      </c>
      <c r="G1210">
        <v>45115</v>
      </c>
      <c r="H1210" t="s">
        <v>108</v>
      </c>
      <c r="I1210" t="s">
        <v>2892</v>
      </c>
      <c r="J1210" t="s">
        <v>109</v>
      </c>
      <c r="K1210">
        <v>601.52621722846447</v>
      </c>
      <c r="L1210" t="s">
        <v>2893</v>
      </c>
      <c r="M1210" t="s">
        <v>108</v>
      </c>
      <c r="N1210" t="s">
        <v>22</v>
      </c>
      <c r="O1210" t="s">
        <v>1102</v>
      </c>
      <c r="P1210" t="str">
        <f>_xlfn.IFNA(VLOOKUP(C1210,Statusy!A:B,2,0),"Do wyrzucenia")</f>
        <v>Alza</v>
      </c>
      <c r="Q1210" t="str">
        <f t="shared" si="76"/>
        <v>Alza</v>
      </c>
      <c r="R1210" t="str">
        <f t="shared" si="77"/>
        <v>Vida</v>
      </c>
    </row>
    <row r="1211" spans="1:18" x14ac:dyDescent="0.25">
      <c r="A1211">
        <v>560424623</v>
      </c>
      <c r="B1211" t="s">
        <v>107</v>
      </c>
      <c r="C1211" t="s">
        <v>153</v>
      </c>
      <c r="D1211">
        <v>1</v>
      </c>
      <c r="E1211">
        <v>0</v>
      </c>
      <c r="F1211">
        <v>1427.15</v>
      </c>
      <c r="G1211">
        <v>45115</v>
      </c>
      <c r="H1211" t="s">
        <v>108</v>
      </c>
      <c r="I1211" t="s">
        <v>616</v>
      </c>
      <c r="J1211" t="s">
        <v>109</v>
      </c>
      <c r="K1211">
        <v>267.25655430711612</v>
      </c>
      <c r="L1211" t="s">
        <v>2894</v>
      </c>
      <c r="M1211" t="s">
        <v>108</v>
      </c>
      <c r="N1211" t="s">
        <v>22</v>
      </c>
      <c r="O1211" t="s">
        <v>1102</v>
      </c>
      <c r="P1211" t="str">
        <f>_xlfn.IFNA(VLOOKUP(C1211,Statusy!A:B,2,0),"Do wyrzucenia")</f>
        <v>Alza</v>
      </c>
      <c r="Q1211" t="str">
        <f t="shared" si="76"/>
        <v>Alza</v>
      </c>
      <c r="R1211" t="str">
        <f t="shared" si="77"/>
        <v>Vida</v>
      </c>
    </row>
    <row r="1212" spans="1:18" x14ac:dyDescent="0.25">
      <c r="A1212">
        <v>560424621</v>
      </c>
      <c r="B1212" t="s">
        <v>107</v>
      </c>
      <c r="C1212" t="s">
        <v>120</v>
      </c>
      <c r="D1212">
        <v>1</v>
      </c>
      <c r="E1212">
        <v>13</v>
      </c>
      <c r="F1212">
        <v>60</v>
      </c>
      <c r="G1212">
        <v>45115</v>
      </c>
      <c r="H1212" t="s">
        <v>108</v>
      </c>
      <c r="I1212" t="s">
        <v>525</v>
      </c>
      <c r="J1212" t="s">
        <v>110</v>
      </c>
      <c r="K1212">
        <v>268.2</v>
      </c>
      <c r="L1212" t="s">
        <v>1098</v>
      </c>
      <c r="M1212" t="s">
        <v>108</v>
      </c>
      <c r="N1212" t="s">
        <v>49</v>
      </c>
      <c r="O1212" t="s">
        <v>224</v>
      </c>
      <c r="P1212" t="str">
        <f>_xlfn.IFNA(VLOOKUP(C1212,Statusy!A:B,2,0),"Do wyrzucenia")</f>
        <v>Shumee</v>
      </c>
      <c r="Q1212" t="str">
        <f t="shared" si="76"/>
        <v>Mall</v>
      </c>
      <c r="R1212" t="str">
        <f t="shared" si="77"/>
        <v>Vida</v>
      </c>
    </row>
    <row r="1213" spans="1:18" x14ac:dyDescent="0.25">
      <c r="A1213">
        <v>560418287</v>
      </c>
      <c r="B1213" t="s">
        <v>107</v>
      </c>
      <c r="C1213" t="s">
        <v>153</v>
      </c>
      <c r="D1213">
        <v>1</v>
      </c>
      <c r="E1213">
        <v>0</v>
      </c>
      <c r="F1213">
        <v>3033.65</v>
      </c>
      <c r="G1213">
        <v>45115</v>
      </c>
      <c r="H1213" t="s">
        <v>108</v>
      </c>
      <c r="I1213" t="s">
        <v>404</v>
      </c>
      <c r="J1213" t="s">
        <v>109</v>
      </c>
      <c r="K1213">
        <v>568.09925093632967</v>
      </c>
      <c r="L1213" t="s">
        <v>2895</v>
      </c>
      <c r="M1213" t="s">
        <v>108</v>
      </c>
      <c r="N1213" t="s">
        <v>22</v>
      </c>
      <c r="O1213" t="s">
        <v>1102</v>
      </c>
      <c r="P1213" t="str">
        <f>_xlfn.IFNA(VLOOKUP(C1213,Statusy!A:B,2,0),"Do wyrzucenia")</f>
        <v>Alza</v>
      </c>
      <c r="Q1213" t="str">
        <f t="shared" si="76"/>
        <v>Alza</v>
      </c>
      <c r="R1213" t="str">
        <f t="shared" si="77"/>
        <v>Vida</v>
      </c>
    </row>
    <row r="1214" spans="1:18" x14ac:dyDescent="0.25">
      <c r="A1214">
        <v>560418286</v>
      </c>
      <c r="B1214" t="s">
        <v>107</v>
      </c>
      <c r="C1214" t="s">
        <v>153</v>
      </c>
      <c r="D1214">
        <v>1</v>
      </c>
      <c r="E1214">
        <v>0</v>
      </c>
      <c r="F1214">
        <v>2591.65</v>
      </c>
      <c r="G1214">
        <v>45115</v>
      </c>
      <c r="H1214" t="s">
        <v>108</v>
      </c>
      <c r="I1214" t="s">
        <v>2896</v>
      </c>
      <c r="J1214" t="s">
        <v>109</v>
      </c>
      <c r="K1214">
        <v>485.32771535580531</v>
      </c>
      <c r="L1214" t="s">
        <v>2897</v>
      </c>
      <c r="M1214" t="s">
        <v>108</v>
      </c>
      <c r="N1214" t="s">
        <v>22</v>
      </c>
      <c r="O1214" t="s">
        <v>1102</v>
      </c>
      <c r="P1214" t="str">
        <f>_xlfn.IFNA(VLOOKUP(C1214,Statusy!A:B,2,0),"Do wyrzucenia")</f>
        <v>Alza</v>
      </c>
      <c r="Q1214" t="str">
        <f t="shared" si="76"/>
        <v>Alza</v>
      </c>
      <c r="R1214" t="str">
        <f t="shared" si="77"/>
        <v>Vida</v>
      </c>
    </row>
    <row r="1215" spans="1:18" x14ac:dyDescent="0.25">
      <c r="A1215">
        <v>560418285</v>
      </c>
      <c r="B1215" t="s">
        <v>107</v>
      </c>
      <c r="C1215" t="s">
        <v>153</v>
      </c>
      <c r="D1215">
        <v>1</v>
      </c>
      <c r="E1215">
        <v>0</v>
      </c>
      <c r="F1215">
        <v>3288.65</v>
      </c>
      <c r="G1215">
        <v>45115</v>
      </c>
      <c r="H1215" t="s">
        <v>108</v>
      </c>
      <c r="I1215" t="s">
        <v>2898</v>
      </c>
      <c r="J1215" t="s">
        <v>109</v>
      </c>
      <c r="K1215">
        <v>615.85205992509373</v>
      </c>
      <c r="L1215" t="s">
        <v>2899</v>
      </c>
      <c r="M1215" t="s">
        <v>108</v>
      </c>
      <c r="N1215" t="s">
        <v>22</v>
      </c>
      <c r="O1215" t="s">
        <v>1102</v>
      </c>
      <c r="P1215" t="str">
        <f>_xlfn.IFNA(VLOOKUP(C1215,Statusy!A:B,2,0),"Do wyrzucenia")</f>
        <v>Alza</v>
      </c>
      <c r="Q1215" t="str">
        <f t="shared" si="76"/>
        <v>Alza</v>
      </c>
      <c r="R1215" t="str">
        <f t="shared" si="77"/>
        <v>Vida</v>
      </c>
    </row>
    <row r="1216" spans="1:18" x14ac:dyDescent="0.25">
      <c r="A1216">
        <v>560418281</v>
      </c>
      <c r="B1216" t="s">
        <v>107</v>
      </c>
      <c r="C1216" t="s">
        <v>153</v>
      </c>
      <c r="D1216">
        <v>1</v>
      </c>
      <c r="E1216">
        <v>0</v>
      </c>
      <c r="F1216">
        <v>1537.66</v>
      </c>
      <c r="G1216">
        <v>45115</v>
      </c>
      <c r="H1216" t="s">
        <v>108</v>
      </c>
      <c r="I1216" t="s">
        <v>617</v>
      </c>
      <c r="J1216" t="s">
        <v>109</v>
      </c>
      <c r="K1216">
        <v>287.95131086142328</v>
      </c>
      <c r="L1216" t="s">
        <v>2900</v>
      </c>
      <c r="M1216" t="s">
        <v>108</v>
      </c>
      <c r="N1216" t="s">
        <v>22</v>
      </c>
      <c r="O1216" t="s">
        <v>1102</v>
      </c>
      <c r="P1216" t="str">
        <f>_xlfn.IFNA(VLOOKUP(C1216,Statusy!A:B,2,0),"Do wyrzucenia")</f>
        <v>Alza</v>
      </c>
      <c r="Q1216" t="str">
        <f t="shared" si="76"/>
        <v>Alza</v>
      </c>
      <c r="R1216" t="str">
        <f t="shared" si="77"/>
        <v>Vida</v>
      </c>
    </row>
    <row r="1217" spans="1:18" x14ac:dyDescent="0.25">
      <c r="A1217">
        <v>560418280</v>
      </c>
      <c r="B1217" t="s">
        <v>107</v>
      </c>
      <c r="C1217" t="s">
        <v>120</v>
      </c>
      <c r="D1217">
        <v>1</v>
      </c>
      <c r="E1217">
        <v>39</v>
      </c>
      <c r="F1217">
        <v>353</v>
      </c>
      <c r="G1217">
        <v>45115</v>
      </c>
      <c r="H1217" t="s">
        <v>108</v>
      </c>
      <c r="I1217" t="s">
        <v>2901</v>
      </c>
      <c r="J1217" t="s">
        <v>110</v>
      </c>
      <c r="K1217">
        <v>1577.9099999999999</v>
      </c>
      <c r="L1217" t="s">
        <v>2902</v>
      </c>
      <c r="M1217" t="s">
        <v>108</v>
      </c>
      <c r="N1217" t="s">
        <v>48</v>
      </c>
      <c r="O1217" t="s">
        <v>224</v>
      </c>
      <c r="P1217" t="str">
        <f>_xlfn.IFNA(VLOOKUP(C1217,Statusy!A:B,2,0),"Do wyrzucenia")</f>
        <v>Shumee</v>
      </c>
      <c r="Q1217" t="str">
        <f t="shared" si="76"/>
        <v>Mall</v>
      </c>
      <c r="R1217" t="str">
        <f t="shared" si="77"/>
        <v>Vida</v>
      </c>
    </row>
    <row r="1218" spans="1:18" x14ac:dyDescent="0.25">
      <c r="A1218">
        <v>560418279</v>
      </c>
      <c r="B1218" t="s">
        <v>107</v>
      </c>
      <c r="C1218" t="s">
        <v>153</v>
      </c>
      <c r="D1218">
        <v>1</v>
      </c>
      <c r="E1218">
        <v>0</v>
      </c>
      <c r="F1218">
        <v>611.15</v>
      </c>
      <c r="G1218">
        <v>45115</v>
      </c>
      <c r="H1218" t="s">
        <v>108</v>
      </c>
      <c r="I1218" t="s">
        <v>2878</v>
      </c>
      <c r="J1218" t="s">
        <v>109</v>
      </c>
      <c r="K1218">
        <v>114.44756554307116</v>
      </c>
      <c r="L1218" t="s">
        <v>2903</v>
      </c>
      <c r="M1218" t="s">
        <v>108</v>
      </c>
      <c r="N1218" t="s">
        <v>22</v>
      </c>
      <c r="O1218" t="s">
        <v>1102</v>
      </c>
      <c r="P1218" t="str">
        <f>_xlfn.IFNA(VLOOKUP(C1218,Statusy!A:B,2,0),"Do wyrzucenia")</f>
        <v>Alza</v>
      </c>
      <c r="Q1218" t="str">
        <f t="shared" si="76"/>
        <v>Alza</v>
      </c>
      <c r="R1218" t="str">
        <f t="shared" si="77"/>
        <v>Vida</v>
      </c>
    </row>
    <row r="1219" spans="1:18" x14ac:dyDescent="0.25">
      <c r="A1219">
        <v>560418278</v>
      </c>
      <c r="B1219" t="s">
        <v>107</v>
      </c>
      <c r="C1219" t="s">
        <v>153</v>
      </c>
      <c r="D1219">
        <v>1</v>
      </c>
      <c r="E1219">
        <v>0</v>
      </c>
      <c r="F1219">
        <v>526.14</v>
      </c>
      <c r="G1219">
        <v>45115</v>
      </c>
      <c r="H1219" t="s">
        <v>108</v>
      </c>
      <c r="I1219" t="s">
        <v>327</v>
      </c>
      <c r="J1219" t="s">
        <v>109</v>
      </c>
      <c r="K1219">
        <v>98.528089887640448</v>
      </c>
      <c r="L1219" t="s">
        <v>2904</v>
      </c>
      <c r="M1219" t="s">
        <v>108</v>
      </c>
      <c r="N1219" t="s">
        <v>22</v>
      </c>
      <c r="O1219" t="s">
        <v>1102</v>
      </c>
      <c r="P1219" t="str">
        <f>_xlfn.IFNA(VLOOKUP(C1219,Statusy!A:B,2,0),"Do wyrzucenia")</f>
        <v>Alza</v>
      </c>
      <c r="Q1219" t="str">
        <f t="shared" si="76"/>
        <v>Alza</v>
      </c>
      <c r="R1219" t="str">
        <f t="shared" si="77"/>
        <v>Vida</v>
      </c>
    </row>
    <row r="1220" spans="1:18" x14ac:dyDescent="0.25">
      <c r="A1220">
        <v>560413568</v>
      </c>
      <c r="B1220" t="s">
        <v>107</v>
      </c>
      <c r="C1220" t="s">
        <v>118</v>
      </c>
      <c r="D1220">
        <v>1</v>
      </c>
      <c r="E1220">
        <v>28</v>
      </c>
      <c r="F1220">
        <v>174</v>
      </c>
      <c r="G1220">
        <v>45115</v>
      </c>
      <c r="H1220" t="s">
        <v>108</v>
      </c>
      <c r="I1220" t="s">
        <v>2476</v>
      </c>
      <c r="J1220" t="s">
        <v>110</v>
      </c>
      <c r="K1220">
        <v>777.78</v>
      </c>
      <c r="L1220" t="s">
        <v>2905</v>
      </c>
      <c r="M1220" t="s">
        <v>108</v>
      </c>
      <c r="N1220" t="s">
        <v>49</v>
      </c>
      <c r="O1220" t="s">
        <v>225</v>
      </c>
      <c r="P1220" t="str">
        <f>_xlfn.IFNA(VLOOKUP(C1220,Statusy!A:B,2,0),"Do wyrzucenia")</f>
        <v>Greatstore</v>
      </c>
      <c r="Q1220" t="str">
        <f t="shared" si="76"/>
        <v>Mall</v>
      </c>
      <c r="R1220" t="str">
        <f t="shared" si="77"/>
        <v>Vida</v>
      </c>
    </row>
    <row r="1221" spans="1:18" x14ac:dyDescent="0.25">
      <c r="A1221">
        <v>560411871</v>
      </c>
      <c r="B1221" t="s">
        <v>107</v>
      </c>
      <c r="C1221" t="s">
        <v>120</v>
      </c>
      <c r="D1221">
        <v>1</v>
      </c>
      <c r="E1221">
        <v>13</v>
      </c>
      <c r="F1221">
        <v>54</v>
      </c>
      <c r="G1221">
        <v>45115</v>
      </c>
      <c r="H1221" t="s">
        <v>108</v>
      </c>
      <c r="I1221" t="s">
        <v>380</v>
      </c>
      <c r="J1221" t="s">
        <v>110</v>
      </c>
      <c r="K1221">
        <v>241.38</v>
      </c>
      <c r="L1221" t="s">
        <v>719</v>
      </c>
      <c r="M1221" t="s">
        <v>108</v>
      </c>
      <c r="N1221" t="s">
        <v>49</v>
      </c>
      <c r="O1221" t="s">
        <v>224</v>
      </c>
      <c r="P1221" t="str">
        <f>_xlfn.IFNA(VLOOKUP(C1221,Statusy!A:B,2,0),"Do wyrzucenia")</f>
        <v>Shumee</v>
      </c>
      <c r="Q1221" t="str">
        <f t="shared" si="76"/>
        <v>Mall</v>
      </c>
      <c r="R1221" t="str">
        <f t="shared" si="77"/>
        <v>Vida</v>
      </c>
    </row>
    <row r="1222" spans="1:18" x14ac:dyDescent="0.25">
      <c r="A1222">
        <v>560411866</v>
      </c>
      <c r="B1222" t="s">
        <v>107</v>
      </c>
      <c r="C1222" t="s">
        <v>153</v>
      </c>
      <c r="D1222">
        <v>1</v>
      </c>
      <c r="E1222">
        <v>0</v>
      </c>
      <c r="F1222">
        <v>738.64</v>
      </c>
      <c r="G1222">
        <v>45115</v>
      </c>
      <c r="H1222" t="s">
        <v>108</v>
      </c>
      <c r="I1222" t="s">
        <v>356</v>
      </c>
      <c r="J1222" t="s">
        <v>109</v>
      </c>
      <c r="K1222">
        <v>138.32209737827716</v>
      </c>
      <c r="L1222" t="s">
        <v>2906</v>
      </c>
      <c r="M1222" t="s">
        <v>108</v>
      </c>
      <c r="N1222" t="s">
        <v>22</v>
      </c>
      <c r="O1222" t="s">
        <v>1102</v>
      </c>
      <c r="P1222" t="str">
        <f>_xlfn.IFNA(VLOOKUP(C1222,Statusy!A:B,2,0),"Do wyrzucenia")</f>
        <v>Alza</v>
      </c>
      <c r="Q1222" t="str">
        <f t="shared" si="76"/>
        <v>Alza</v>
      </c>
      <c r="R1222" t="str">
        <f t="shared" si="77"/>
        <v>Vida</v>
      </c>
    </row>
    <row r="1223" spans="1:18" x14ac:dyDescent="0.25">
      <c r="A1223">
        <v>560411864</v>
      </c>
      <c r="B1223" t="s">
        <v>107</v>
      </c>
      <c r="C1223" t="s">
        <v>153</v>
      </c>
      <c r="D1223">
        <v>1</v>
      </c>
      <c r="E1223">
        <v>0</v>
      </c>
      <c r="F1223">
        <v>475.15</v>
      </c>
      <c r="G1223">
        <v>45115</v>
      </c>
      <c r="H1223" t="s">
        <v>108</v>
      </c>
      <c r="I1223" t="s">
        <v>1593</v>
      </c>
      <c r="J1223" t="s">
        <v>109</v>
      </c>
      <c r="K1223">
        <v>88.979400749063672</v>
      </c>
      <c r="L1223" t="s">
        <v>2907</v>
      </c>
      <c r="M1223" t="s">
        <v>108</v>
      </c>
      <c r="N1223" t="s">
        <v>22</v>
      </c>
      <c r="O1223" t="s">
        <v>1102</v>
      </c>
      <c r="P1223" t="str">
        <f>_xlfn.IFNA(VLOOKUP(C1223,Statusy!A:B,2,0),"Do wyrzucenia")</f>
        <v>Alza</v>
      </c>
      <c r="Q1223" t="str">
        <f t="shared" si="76"/>
        <v>Alza</v>
      </c>
      <c r="R1223" t="str">
        <f t="shared" si="77"/>
        <v>beliani</v>
      </c>
    </row>
    <row r="1224" spans="1:18" x14ac:dyDescent="0.25">
      <c r="A1224">
        <v>560407141</v>
      </c>
      <c r="B1224" t="s">
        <v>107</v>
      </c>
      <c r="C1224" t="s">
        <v>118</v>
      </c>
      <c r="D1224">
        <v>1</v>
      </c>
      <c r="E1224">
        <v>25</v>
      </c>
      <c r="F1224">
        <v>56</v>
      </c>
      <c r="G1224">
        <v>45115</v>
      </c>
      <c r="H1224" t="s">
        <v>108</v>
      </c>
      <c r="I1224" t="s">
        <v>671</v>
      </c>
      <c r="J1224" t="s">
        <v>110</v>
      </c>
      <c r="K1224">
        <v>250.32</v>
      </c>
      <c r="L1224" t="s">
        <v>2908</v>
      </c>
      <c r="M1224" t="s">
        <v>108</v>
      </c>
      <c r="N1224" t="s">
        <v>49</v>
      </c>
      <c r="O1224" t="s">
        <v>225</v>
      </c>
      <c r="P1224" t="str">
        <f>_xlfn.IFNA(VLOOKUP(C1224,Statusy!A:B,2,0),"Do wyrzucenia")</f>
        <v>Greatstore</v>
      </c>
      <c r="Q1224" t="str">
        <f t="shared" si="76"/>
        <v>Mall</v>
      </c>
      <c r="R1224" t="str">
        <f t="shared" si="77"/>
        <v>Kinghoff</v>
      </c>
    </row>
    <row r="1225" spans="1:18" x14ac:dyDescent="0.25">
      <c r="A1225">
        <v>560407137</v>
      </c>
      <c r="B1225" t="s">
        <v>107</v>
      </c>
      <c r="C1225" t="s">
        <v>118</v>
      </c>
      <c r="D1225">
        <v>1</v>
      </c>
      <c r="E1225">
        <v>229</v>
      </c>
      <c r="F1225">
        <v>1955</v>
      </c>
      <c r="G1225">
        <v>45115</v>
      </c>
      <c r="H1225" t="s">
        <v>108</v>
      </c>
      <c r="I1225" t="s">
        <v>2909</v>
      </c>
      <c r="J1225" t="s">
        <v>109</v>
      </c>
      <c r="K1225">
        <v>366.10486891385773</v>
      </c>
      <c r="L1225" t="s">
        <v>2910</v>
      </c>
      <c r="M1225" t="s">
        <v>108</v>
      </c>
      <c r="N1225" t="s">
        <v>22</v>
      </c>
      <c r="O1225" t="s">
        <v>225</v>
      </c>
      <c r="P1225" t="str">
        <f>_xlfn.IFNA(VLOOKUP(C1225,Statusy!A:B,2,0),"Do wyrzucenia")</f>
        <v>Greatstore</v>
      </c>
      <c r="Q1225" t="str">
        <f t="shared" ref="Q1225:Q1249" si="78">IF(P1225="alza","Alza",IF(P1225="Extra","Extrastore","Mall"))</f>
        <v>Mall</v>
      </c>
      <c r="R1225" t="str">
        <f t="shared" ref="R1225:R1249" si="79">IF(AND(LEN(I1225)&lt;=7,ISERROR(FIND("_",I1225))),"Vida",IFERROR(LEFT(I1225,FIND("_",I1225)-1),"Kinghoff"))</f>
        <v>Vida</v>
      </c>
    </row>
    <row r="1226" spans="1:18" x14ac:dyDescent="0.25">
      <c r="A1226">
        <v>560405398</v>
      </c>
      <c r="B1226" t="s">
        <v>107</v>
      </c>
      <c r="C1226" t="s">
        <v>153</v>
      </c>
      <c r="D1226">
        <v>1</v>
      </c>
      <c r="E1226">
        <v>0</v>
      </c>
      <c r="F1226">
        <v>636.65</v>
      </c>
      <c r="G1226">
        <v>45115</v>
      </c>
      <c r="H1226" t="s">
        <v>108</v>
      </c>
      <c r="I1226" t="s">
        <v>1234</v>
      </c>
      <c r="J1226" t="s">
        <v>109</v>
      </c>
      <c r="K1226">
        <v>119.22284644194757</v>
      </c>
      <c r="L1226" t="s">
        <v>2911</v>
      </c>
      <c r="M1226" t="s">
        <v>108</v>
      </c>
      <c r="N1226" t="s">
        <v>22</v>
      </c>
      <c r="O1226" t="s">
        <v>1102</v>
      </c>
      <c r="P1226" t="str">
        <f>_xlfn.IFNA(VLOOKUP(C1226,Statusy!A:B,2,0),"Do wyrzucenia")</f>
        <v>Alza</v>
      </c>
      <c r="Q1226" t="str">
        <f t="shared" si="78"/>
        <v>Alza</v>
      </c>
      <c r="R1226" t="str">
        <f t="shared" si="79"/>
        <v>Vida</v>
      </c>
    </row>
    <row r="1227" spans="1:18" x14ac:dyDescent="0.25">
      <c r="A1227">
        <v>560405395</v>
      </c>
      <c r="B1227" t="s">
        <v>107</v>
      </c>
      <c r="C1227" t="s">
        <v>120</v>
      </c>
      <c r="D1227">
        <v>1</v>
      </c>
      <c r="E1227">
        <v>13</v>
      </c>
      <c r="F1227">
        <v>49</v>
      </c>
      <c r="G1227">
        <v>45115</v>
      </c>
      <c r="H1227" t="s">
        <v>108</v>
      </c>
      <c r="I1227" t="s">
        <v>2912</v>
      </c>
      <c r="J1227" t="s">
        <v>110</v>
      </c>
      <c r="K1227">
        <v>219.03</v>
      </c>
      <c r="L1227" t="s">
        <v>2913</v>
      </c>
      <c r="M1227" t="s">
        <v>108</v>
      </c>
      <c r="N1227" t="s">
        <v>49</v>
      </c>
      <c r="O1227" t="s">
        <v>224</v>
      </c>
      <c r="P1227" t="str">
        <f>_xlfn.IFNA(VLOOKUP(C1227,Statusy!A:B,2,0),"Do wyrzucenia")</f>
        <v>Shumee</v>
      </c>
      <c r="Q1227" t="str">
        <f t="shared" si="78"/>
        <v>Mall</v>
      </c>
      <c r="R1227" t="str">
        <f t="shared" si="79"/>
        <v>Vida</v>
      </c>
    </row>
    <row r="1228" spans="1:18" x14ac:dyDescent="0.25">
      <c r="A1228">
        <v>560405394</v>
      </c>
      <c r="B1228" t="s">
        <v>107</v>
      </c>
      <c r="C1228" t="s">
        <v>120</v>
      </c>
      <c r="D1228">
        <v>1</v>
      </c>
      <c r="E1228">
        <v>29</v>
      </c>
      <c r="F1228">
        <v>206</v>
      </c>
      <c r="G1228">
        <v>45115</v>
      </c>
      <c r="H1228" t="s">
        <v>108</v>
      </c>
      <c r="I1228" t="s">
        <v>1070</v>
      </c>
      <c r="J1228" t="s">
        <v>110</v>
      </c>
      <c r="K1228">
        <v>920.81999999999994</v>
      </c>
      <c r="L1228" t="s">
        <v>1071</v>
      </c>
      <c r="M1228" t="s">
        <v>108</v>
      </c>
      <c r="N1228" t="s">
        <v>49</v>
      </c>
      <c r="O1228" t="s">
        <v>224</v>
      </c>
      <c r="P1228" t="str">
        <f>_xlfn.IFNA(VLOOKUP(C1228,Statusy!A:B,2,0),"Do wyrzucenia")</f>
        <v>Shumee</v>
      </c>
      <c r="Q1228" t="str">
        <f t="shared" si="78"/>
        <v>Mall</v>
      </c>
      <c r="R1228" t="str">
        <f t="shared" si="79"/>
        <v>Vida</v>
      </c>
    </row>
    <row r="1229" spans="1:18" x14ac:dyDescent="0.25">
      <c r="A1229">
        <v>560405393</v>
      </c>
      <c r="B1229" t="s">
        <v>107</v>
      </c>
      <c r="C1229" t="s">
        <v>120</v>
      </c>
      <c r="D1229">
        <v>1</v>
      </c>
      <c r="E1229">
        <v>9</v>
      </c>
      <c r="F1229">
        <v>39</v>
      </c>
      <c r="G1229">
        <v>45115</v>
      </c>
      <c r="H1229" t="s">
        <v>108</v>
      </c>
      <c r="I1229" t="s">
        <v>269</v>
      </c>
      <c r="J1229" t="s">
        <v>110</v>
      </c>
      <c r="K1229">
        <v>174.32999999999998</v>
      </c>
      <c r="L1229" t="s">
        <v>917</v>
      </c>
      <c r="M1229" t="s">
        <v>108</v>
      </c>
      <c r="N1229" t="s">
        <v>49</v>
      </c>
      <c r="O1229" t="s">
        <v>224</v>
      </c>
      <c r="P1229" t="str">
        <f>_xlfn.IFNA(VLOOKUP(C1229,Statusy!A:B,2,0),"Do wyrzucenia")</f>
        <v>Shumee</v>
      </c>
      <c r="Q1229" t="str">
        <f t="shared" si="78"/>
        <v>Mall</v>
      </c>
      <c r="R1229" t="str">
        <f t="shared" si="79"/>
        <v>Vida</v>
      </c>
    </row>
    <row r="1230" spans="1:18" x14ac:dyDescent="0.25">
      <c r="A1230">
        <v>560405388</v>
      </c>
      <c r="B1230" t="s">
        <v>107</v>
      </c>
      <c r="C1230" t="s">
        <v>195</v>
      </c>
      <c r="D1230">
        <v>0</v>
      </c>
      <c r="E1230">
        <v>47</v>
      </c>
      <c r="F1230">
        <v>121</v>
      </c>
      <c r="G1230">
        <v>45115</v>
      </c>
      <c r="H1230" t="s">
        <v>108</v>
      </c>
      <c r="I1230" t="s">
        <v>2914</v>
      </c>
      <c r="J1230" t="s">
        <v>110</v>
      </c>
      <c r="K1230">
        <v>540.87</v>
      </c>
      <c r="L1230" t="s">
        <v>2915</v>
      </c>
      <c r="M1230" t="s">
        <v>108</v>
      </c>
      <c r="N1230" t="s">
        <v>48</v>
      </c>
      <c r="O1230" t="s">
        <v>224</v>
      </c>
      <c r="P1230" t="str">
        <f>_xlfn.IFNA(VLOOKUP(C1230,Statusy!A:B,2,0),"Do wyrzucenia")</f>
        <v>Shumee</v>
      </c>
      <c r="Q1230" t="str">
        <f t="shared" si="78"/>
        <v>Mall</v>
      </c>
      <c r="R1230" t="str">
        <f t="shared" si="79"/>
        <v>Vida</v>
      </c>
    </row>
    <row r="1231" spans="1:18" x14ac:dyDescent="0.25">
      <c r="A1231">
        <v>560405380</v>
      </c>
      <c r="B1231" t="s">
        <v>107</v>
      </c>
      <c r="C1231" t="s">
        <v>120</v>
      </c>
      <c r="D1231">
        <v>1</v>
      </c>
      <c r="E1231">
        <v>79</v>
      </c>
      <c r="F1231">
        <v>861</v>
      </c>
      <c r="G1231">
        <v>45115</v>
      </c>
      <c r="H1231" t="s">
        <v>108</v>
      </c>
      <c r="I1231" t="s">
        <v>757</v>
      </c>
      <c r="J1231" t="s">
        <v>109</v>
      </c>
      <c r="K1231">
        <v>161.23595505617979</v>
      </c>
      <c r="L1231" t="s">
        <v>758</v>
      </c>
      <c r="M1231" t="s">
        <v>108</v>
      </c>
      <c r="N1231" t="s">
        <v>106</v>
      </c>
      <c r="O1231" t="s">
        <v>224</v>
      </c>
      <c r="P1231" t="str">
        <f>_xlfn.IFNA(VLOOKUP(C1231,Statusy!A:B,2,0),"Do wyrzucenia")</f>
        <v>Shumee</v>
      </c>
      <c r="Q1231" t="str">
        <f t="shared" si="78"/>
        <v>Mall</v>
      </c>
      <c r="R1231" t="str">
        <f t="shared" si="79"/>
        <v>Kinghoff</v>
      </c>
    </row>
    <row r="1232" spans="1:18" x14ac:dyDescent="0.25">
      <c r="A1232">
        <v>560405370</v>
      </c>
      <c r="B1232" t="s">
        <v>107</v>
      </c>
      <c r="C1232" t="s">
        <v>153</v>
      </c>
      <c r="D1232">
        <v>1</v>
      </c>
      <c r="E1232">
        <v>0</v>
      </c>
      <c r="F1232">
        <v>1341.3</v>
      </c>
      <c r="G1232">
        <v>45115</v>
      </c>
      <c r="H1232" t="s">
        <v>108</v>
      </c>
      <c r="I1232" t="s">
        <v>2545</v>
      </c>
      <c r="J1232" t="s">
        <v>109</v>
      </c>
      <c r="K1232">
        <v>251.17977528089889</v>
      </c>
      <c r="L1232" t="s">
        <v>2916</v>
      </c>
      <c r="M1232" t="s">
        <v>108</v>
      </c>
      <c r="N1232" t="s">
        <v>22</v>
      </c>
      <c r="O1232" t="s">
        <v>1102</v>
      </c>
      <c r="P1232" t="str">
        <f>_xlfn.IFNA(VLOOKUP(C1232,Statusy!A:B,2,0),"Do wyrzucenia")</f>
        <v>Alza</v>
      </c>
      <c r="Q1232" t="str">
        <f t="shared" si="78"/>
        <v>Alza</v>
      </c>
      <c r="R1232" t="str">
        <f t="shared" si="79"/>
        <v>Vida</v>
      </c>
    </row>
    <row r="1233" spans="1:18" x14ac:dyDescent="0.25">
      <c r="A1233">
        <v>560405369</v>
      </c>
      <c r="B1233" t="s">
        <v>107</v>
      </c>
      <c r="C1233" t="s">
        <v>153</v>
      </c>
      <c r="D1233">
        <v>1</v>
      </c>
      <c r="E1233">
        <v>0</v>
      </c>
      <c r="F1233">
        <v>3229.15</v>
      </c>
      <c r="G1233">
        <v>45115</v>
      </c>
      <c r="H1233" t="s">
        <v>108</v>
      </c>
      <c r="I1233" t="s">
        <v>538</v>
      </c>
      <c r="J1233" t="s">
        <v>109</v>
      </c>
      <c r="K1233">
        <v>604.70973782771546</v>
      </c>
      <c r="L1233" t="s">
        <v>2917</v>
      </c>
      <c r="M1233" t="s">
        <v>108</v>
      </c>
      <c r="N1233" t="s">
        <v>22</v>
      </c>
      <c r="O1233" t="s">
        <v>1102</v>
      </c>
      <c r="P1233" t="str">
        <f>_xlfn.IFNA(VLOOKUP(C1233,Statusy!A:B,2,0),"Do wyrzucenia")</f>
        <v>Alza</v>
      </c>
      <c r="Q1233" t="str">
        <f t="shared" si="78"/>
        <v>Alza</v>
      </c>
      <c r="R1233" t="str">
        <f t="shared" si="79"/>
        <v>Vida</v>
      </c>
    </row>
    <row r="1234" spans="1:18" x14ac:dyDescent="0.25">
      <c r="A1234">
        <v>560386916</v>
      </c>
      <c r="B1234" t="s">
        <v>107</v>
      </c>
      <c r="C1234" t="s">
        <v>118</v>
      </c>
      <c r="D1234">
        <v>1</v>
      </c>
      <c r="E1234">
        <v>7</v>
      </c>
      <c r="F1234">
        <v>36</v>
      </c>
      <c r="G1234">
        <v>45115</v>
      </c>
      <c r="H1234" t="s">
        <v>108</v>
      </c>
      <c r="I1234" t="s">
        <v>336</v>
      </c>
      <c r="J1234" t="s">
        <v>110</v>
      </c>
      <c r="K1234">
        <v>160.91999999999999</v>
      </c>
      <c r="L1234" t="s">
        <v>2919</v>
      </c>
      <c r="M1234" t="s">
        <v>108</v>
      </c>
      <c r="N1234" t="s">
        <v>48</v>
      </c>
      <c r="O1234" t="s">
        <v>225</v>
      </c>
      <c r="P1234" t="str">
        <f>_xlfn.IFNA(VLOOKUP(C1234,Statusy!A:B,2,0),"Do wyrzucenia")</f>
        <v>Greatstore</v>
      </c>
      <c r="Q1234" t="str">
        <f t="shared" si="78"/>
        <v>Mall</v>
      </c>
      <c r="R1234" t="str">
        <f t="shared" si="79"/>
        <v>Vida</v>
      </c>
    </row>
    <row r="1235" spans="1:18" x14ac:dyDescent="0.25">
      <c r="A1235">
        <v>560384917</v>
      </c>
      <c r="B1235" t="s">
        <v>107</v>
      </c>
      <c r="C1235" t="s">
        <v>153</v>
      </c>
      <c r="D1235">
        <v>1</v>
      </c>
      <c r="E1235">
        <v>0</v>
      </c>
      <c r="F1235">
        <v>445.4</v>
      </c>
      <c r="G1235">
        <v>45115</v>
      </c>
      <c r="H1235" t="s">
        <v>108</v>
      </c>
      <c r="I1235" t="s">
        <v>285</v>
      </c>
      <c r="J1235" t="s">
        <v>109</v>
      </c>
      <c r="K1235">
        <v>83.408239700374537</v>
      </c>
      <c r="L1235" t="s">
        <v>2920</v>
      </c>
      <c r="M1235" t="s">
        <v>108</v>
      </c>
      <c r="N1235" t="s">
        <v>22</v>
      </c>
      <c r="O1235" t="s">
        <v>1102</v>
      </c>
      <c r="P1235" t="str">
        <f>_xlfn.IFNA(VLOOKUP(C1235,Statusy!A:B,2,0),"Do wyrzucenia")</f>
        <v>Alza</v>
      </c>
      <c r="Q1235" t="str">
        <f t="shared" si="78"/>
        <v>Alza</v>
      </c>
      <c r="R1235" t="str">
        <f t="shared" si="79"/>
        <v>Kinghoff</v>
      </c>
    </row>
    <row r="1236" spans="1:18" x14ac:dyDescent="0.25">
      <c r="A1236">
        <v>560384915</v>
      </c>
      <c r="B1236" t="s">
        <v>107</v>
      </c>
      <c r="C1236" t="s">
        <v>153</v>
      </c>
      <c r="D1236">
        <v>1</v>
      </c>
      <c r="E1236">
        <v>0</v>
      </c>
      <c r="F1236">
        <v>1061.6500000000001</v>
      </c>
      <c r="G1236">
        <v>45115</v>
      </c>
      <c r="H1236" t="s">
        <v>108</v>
      </c>
      <c r="I1236" t="s">
        <v>1091</v>
      </c>
      <c r="J1236" t="s">
        <v>109</v>
      </c>
      <c r="K1236">
        <v>198.81086142322101</v>
      </c>
      <c r="L1236" t="s">
        <v>2921</v>
      </c>
      <c r="M1236" t="s">
        <v>108</v>
      </c>
      <c r="N1236" t="s">
        <v>22</v>
      </c>
      <c r="O1236" t="s">
        <v>1102</v>
      </c>
      <c r="P1236" t="str">
        <f>_xlfn.IFNA(VLOOKUP(C1236,Statusy!A:B,2,0),"Do wyrzucenia")</f>
        <v>Alza</v>
      </c>
      <c r="Q1236" t="str">
        <f t="shared" si="78"/>
        <v>Alza</v>
      </c>
      <c r="R1236" t="str">
        <f t="shared" si="79"/>
        <v>beliani</v>
      </c>
    </row>
    <row r="1237" spans="1:18" x14ac:dyDescent="0.25">
      <c r="A1237">
        <v>560377813</v>
      </c>
      <c r="B1237" t="s">
        <v>107</v>
      </c>
      <c r="C1237" t="s">
        <v>153</v>
      </c>
      <c r="D1237">
        <v>1</v>
      </c>
      <c r="E1237">
        <v>0</v>
      </c>
      <c r="F1237">
        <v>815.15</v>
      </c>
      <c r="G1237">
        <v>45115</v>
      </c>
      <c r="H1237" t="s">
        <v>108</v>
      </c>
      <c r="I1237" t="s">
        <v>2922</v>
      </c>
      <c r="J1237" t="s">
        <v>109</v>
      </c>
      <c r="K1237">
        <v>152.64981273408242</v>
      </c>
      <c r="L1237" t="s">
        <v>2923</v>
      </c>
      <c r="M1237" t="s">
        <v>108</v>
      </c>
      <c r="N1237" t="s">
        <v>22</v>
      </c>
      <c r="O1237" t="s">
        <v>1102</v>
      </c>
      <c r="P1237" t="str">
        <f>_xlfn.IFNA(VLOOKUP(C1237,Statusy!A:B,2,0),"Do wyrzucenia")</f>
        <v>Alza</v>
      </c>
      <c r="Q1237" t="str">
        <f t="shared" si="78"/>
        <v>Alza</v>
      </c>
      <c r="R1237" t="str">
        <f t="shared" si="79"/>
        <v>Vida</v>
      </c>
    </row>
    <row r="1238" spans="1:18" x14ac:dyDescent="0.25">
      <c r="A1238">
        <v>560377812</v>
      </c>
      <c r="B1238" t="s">
        <v>107</v>
      </c>
      <c r="C1238" t="s">
        <v>153</v>
      </c>
      <c r="D1238">
        <v>1</v>
      </c>
      <c r="E1238">
        <v>0</v>
      </c>
      <c r="F1238">
        <v>4937.6499999999996</v>
      </c>
      <c r="G1238">
        <v>45115</v>
      </c>
      <c r="H1238" t="s">
        <v>108</v>
      </c>
      <c r="I1238" t="s">
        <v>751</v>
      </c>
      <c r="J1238" t="s">
        <v>109</v>
      </c>
      <c r="K1238">
        <v>924.65355805243451</v>
      </c>
      <c r="L1238" t="s">
        <v>2924</v>
      </c>
      <c r="M1238" t="s">
        <v>108</v>
      </c>
      <c r="N1238" t="s">
        <v>22</v>
      </c>
      <c r="O1238" t="s">
        <v>1102</v>
      </c>
      <c r="P1238" t="str">
        <f>_xlfn.IFNA(VLOOKUP(C1238,Statusy!A:B,2,0),"Do wyrzucenia")</f>
        <v>Alza</v>
      </c>
      <c r="Q1238" t="str">
        <f t="shared" si="78"/>
        <v>Alza</v>
      </c>
      <c r="R1238" t="str">
        <f t="shared" si="79"/>
        <v>Vida</v>
      </c>
    </row>
    <row r="1239" spans="1:18" x14ac:dyDescent="0.25">
      <c r="A1239">
        <v>560370663</v>
      </c>
      <c r="B1239" t="s">
        <v>107</v>
      </c>
      <c r="C1239" t="s">
        <v>153</v>
      </c>
      <c r="D1239">
        <v>1</v>
      </c>
      <c r="E1239">
        <v>0</v>
      </c>
      <c r="F1239">
        <v>1222.3</v>
      </c>
      <c r="G1239">
        <v>45115</v>
      </c>
      <c r="H1239" t="s">
        <v>108</v>
      </c>
      <c r="I1239" t="s">
        <v>2925</v>
      </c>
      <c r="J1239" t="s">
        <v>109</v>
      </c>
      <c r="K1239">
        <v>228.89513108614233</v>
      </c>
      <c r="L1239" t="s">
        <v>2926</v>
      </c>
      <c r="M1239" t="s">
        <v>108</v>
      </c>
      <c r="N1239" t="s">
        <v>22</v>
      </c>
      <c r="O1239" t="s">
        <v>1102</v>
      </c>
      <c r="P1239" t="str">
        <f>_xlfn.IFNA(VLOOKUP(C1239,Statusy!A:B,2,0),"Do wyrzucenia")</f>
        <v>Alza</v>
      </c>
      <c r="Q1239" t="str">
        <f t="shared" si="78"/>
        <v>Alza</v>
      </c>
      <c r="R1239" t="str">
        <f t="shared" si="79"/>
        <v>Vida</v>
      </c>
    </row>
    <row r="1240" spans="1:18" x14ac:dyDescent="0.25">
      <c r="A1240">
        <v>560370662</v>
      </c>
      <c r="B1240" t="s">
        <v>107</v>
      </c>
      <c r="C1240" t="s">
        <v>120</v>
      </c>
      <c r="D1240">
        <v>1</v>
      </c>
      <c r="E1240">
        <v>27</v>
      </c>
      <c r="F1240">
        <v>158</v>
      </c>
      <c r="G1240">
        <v>45115</v>
      </c>
      <c r="H1240" t="s">
        <v>108</v>
      </c>
      <c r="I1240" t="s">
        <v>1202</v>
      </c>
      <c r="J1240" t="s">
        <v>110</v>
      </c>
      <c r="K1240">
        <v>706.26</v>
      </c>
      <c r="L1240" t="s">
        <v>1203</v>
      </c>
      <c r="M1240" t="s">
        <v>108</v>
      </c>
      <c r="N1240" t="s">
        <v>49</v>
      </c>
      <c r="O1240" t="s">
        <v>224</v>
      </c>
      <c r="P1240" t="str">
        <f>_xlfn.IFNA(VLOOKUP(C1240,Statusy!A:B,2,0),"Do wyrzucenia")</f>
        <v>Shumee</v>
      </c>
      <c r="Q1240" t="str">
        <f t="shared" si="78"/>
        <v>Mall</v>
      </c>
      <c r="R1240" t="str">
        <f t="shared" si="79"/>
        <v>Vida</v>
      </c>
    </row>
    <row r="1241" spans="1:18" x14ac:dyDescent="0.25">
      <c r="A1241">
        <v>560370661</v>
      </c>
      <c r="B1241" t="s">
        <v>107</v>
      </c>
      <c r="C1241" t="s">
        <v>120</v>
      </c>
      <c r="D1241">
        <v>1</v>
      </c>
      <c r="E1241">
        <v>8</v>
      </c>
      <c r="F1241">
        <v>33</v>
      </c>
      <c r="G1241">
        <v>45115</v>
      </c>
      <c r="H1241" t="s">
        <v>108</v>
      </c>
      <c r="I1241" t="s">
        <v>812</v>
      </c>
      <c r="J1241" t="s">
        <v>110</v>
      </c>
      <c r="K1241">
        <v>147.51</v>
      </c>
      <c r="L1241" t="s">
        <v>2927</v>
      </c>
      <c r="M1241" t="s">
        <v>108</v>
      </c>
      <c r="N1241" t="s">
        <v>48</v>
      </c>
      <c r="O1241" t="s">
        <v>224</v>
      </c>
      <c r="P1241" t="str">
        <f>_xlfn.IFNA(VLOOKUP(C1241,Statusy!A:B,2,0),"Do wyrzucenia")</f>
        <v>Shumee</v>
      </c>
      <c r="Q1241" t="str">
        <f t="shared" si="78"/>
        <v>Mall</v>
      </c>
      <c r="R1241" t="str">
        <f t="shared" si="79"/>
        <v>Vida</v>
      </c>
    </row>
    <row r="1242" spans="1:18" x14ac:dyDescent="0.25">
      <c r="A1242">
        <v>560370660</v>
      </c>
      <c r="B1242" t="s">
        <v>107</v>
      </c>
      <c r="C1242" t="s">
        <v>153</v>
      </c>
      <c r="D1242">
        <v>1</v>
      </c>
      <c r="E1242">
        <v>0</v>
      </c>
      <c r="F1242">
        <v>1401.65</v>
      </c>
      <c r="G1242">
        <v>45115</v>
      </c>
      <c r="H1242" t="s">
        <v>108</v>
      </c>
      <c r="I1242" t="s">
        <v>2928</v>
      </c>
      <c r="J1242" t="s">
        <v>109</v>
      </c>
      <c r="K1242">
        <v>262.48127340823976</v>
      </c>
      <c r="L1242" t="s">
        <v>2929</v>
      </c>
      <c r="M1242" t="s">
        <v>108</v>
      </c>
      <c r="N1242" t="s">
        <v>22</v>
      </c>
      <c r="O1242" t="s">
        <v>1102</v>
      </c>
      <c r="P1242" t="str">
        <f>_xlfn.IFNA(VLOOKUP(C1242,Statusy!A:B,2,0),"Do wyrzucenia")</f>
        <v>Alza</v>
      </c>
      <c r="Q1242" t="str">
        <f t="shared" si="78"/>
        <v>Alza</v>
      </c>
      <c r="R1242" t="str">
        <f t="shared" si="79"/>
        <v>Vida</v>
      </c>
    </row>
    <row r="1243" spans="1:18" x14ac:dyDescent="0.25">
      <c r="A1243">
        <v>560370653</v>
      </c>
      <c r="B1243" t="s">
        <v>107</v>
      </c>
      <c r="C1243" t="s">
        <v>153</v>
      </c>
      <c r="D1243">
        <v>1</v>
      </c>
      <c r="E1243">
        <v>0</v>
      </c>
      <c r="F1243">
        <v>3059.15</v>
      </c>
      <c r="G1243">
        <v>45115</v>
      </c>
      <c r="H1243" t="s">
        <v>108</v>
      </c>
      <c r="I1243" t="s">
        <v>392</v>
      </c>
      <c r="J1243" t="s">
        <v>109</v>
      </c>
      <c r="K1243">
        <v>572.87453183520608</v>
      </c>
      <c r="L1243" t="s">
        <v>2930</v>
      </c>
      <c r="M1243" t="s">
        <v>108</v>
      </c>
      <c r="N1243" t="s">
        <v>22</v>
      </c>
      <c r="O1243" t="s">
        <v>1102</v>
      </c>
      <c r="P1243" t="str">
        <f>_xlfn.IFNA(VLOOKUP(C1243,Statusy!A:B,2,0),"Do wyrzucenia")</f>
        <v>Alza</v>
      </c>
      <c r="Q1243" t="str">
        <f t="shared" si="78"/>
        <v>Alza</v>
      </c>
      <c r="R1243" t="str">
        <f t="shared" si="79"/>
        <v>Vida</v>
      </c>
    </row>
    <row r="1244" spans="1:18" x14ac:dyDescent="0.25">
      <c r="A1244">
        <v>560365499</v>
      </c>
      <c r="B1244" t="s">
        <v>107</v>
      </c>
      <c r="C1244" t="s">
        <v>118</v>
      </c>
      <c r="D1244">
        <v>1</v>
      </c>
      <c r="E1244">
        <v>3.2</v>
      </c>
      <c r="F1244">
        <v>37.200000000000003</v>
      </c>
      <c r="G1244">
        <v>45115</v>
      </c>
      <c r="H1244" t="s">
        <v>108</v>
      </c>
      <c r="I1244" t="s">
        <v>2931</v>
      </c>
      <c r="J1244" t="s">
        <v>110</v>
      </c>
      <c r="K1244">
        <v>166.28399999999999</v>
      </c>
      <c r="L1244" t="s">
        <v>2932</v>
      </c>
      <c r="M1244" t="s">
        <v>108</v>
      </c>
      <c r="N1244" t="s">
        <v>106</v>
      </c>
      <c r="O1244" t="s">
        <v>225</v>
      </c>
      <c r="P1244" t="str">
        <f>_xlfn.IFNA(VLOOKUP(C1244,Statusy!A:B,2,0),"Do wyrzucenia")</f>
        <v>Greatstore</v>
      </c>
      <c r="Q1244" t="str">
        <f t="shared" si="78"/>
        <v>Mall</v>
      </c>
      <c r="R1244" t="str">
        <f t="shared" si="79"/>
        <v>aw</v>
      </c>
    </row>
    <row r="1245" spans="1:18" x14ac:dyDescent="0.25">
      <c r="A1245">
        <v>560365498</v>
      </c>
      <c r="B1245" t="s">
        <v>107</v>
      </c>
      <c r="C1245" t="s">
        <v>118</v>
      </c>
      <c r="D1245">
        <v>1</v>
      </c>
      <c r="E1245">
        <v>13</v>
      </c>
      <c r="F1245">
        <v>69</v>
      </c>
      <c r="G1245">
        <v>45115</v>
      </c>
      <c r="H1245" t="s">
        <v>108</v>
      </c>
      <c r="I1245" t="s">
        <v>2933</v>
      </c>
      <c r="J1245" t="s">
        <v>110</v>
      </c>
      <c r="K1245">
        <v>308.43</v>
      </c>
      <c r="L1245" t="s">
        <v>2934</v>
      </c>
      <c r="M1245" t="s">
        <v>108</v>
      </c>
      <c r="N1245" t="s">
        <v>49</v>
      </c>
      <c r="O1245" t="s">
        <v>225</v>
      </c>
      <c r="P1245" t="str">
        <f>_xlfn.IFNA(VLOOKUP(C1245,Statusy!A:B,2,0),"Do wyrzucenia")</f>
        <v>Greatstore</v>
      </c>
      <c r="Q1245" t="str">
        <f t="shared" si="78"/>
        <v>Mall</v>
      </c>
      <c r="R1245" t="str">
        <f t="shared" si="79"/>
        <v>Vida</v>
      </c>
    </row>
    <row r="1246" spans="1:18" x14ac:dyDescent="0.25">
      <c r="A1246">
        <v>560365497</v>
      </c>
      <c r="B1246" t="s">
        <v>107</v>
      </c>
      <c r="C1246" t="s">
        <v>114</v>
      </c>
      <c r="D1246">
        <v>0</v>
      </c>
      <c r="E1246">
        <v>129</v>
      </c>
      <c r="F1246">
        <v>830</v>
      </c>
      <c r="G1246">
        <v>45115</v>
      </c>
      <c r="H1246" t="s">
        <v>108</v>
      </c>
      <c r="I1246" t="s">
        <v>400</v>
      </c>
      <c r="J1246" t="s">
        <v>109</v>
      </c>
      <c r="K1246">
        <v>155.4307116104869</v>
      </c>
      <c r="L1246" t="s">
        <v>1099</v>
      </c>
      <c r="M1246" t="s">
        <v>108</v>
      </c>
      <c r="N1246" t="s">
        <v>22</v>
      </c>
      <c r="O1246" t="s">
        <v>225</v>
      </c>
      <c r="P1246" t="str">
        <f>_xlfn.IFNA(VLOOKUP(C1246,Statusy!A:B,2,0),"Do wyrzucenia")</f>
        <v>Greatstore</v>
      </c>
      <c r="Q1246" t="str">
        <f t="shared" si="78"/>
        <v>Mall</v>
      </c>
      <c r="R1246" t="str">
        <f t="shared" si="79"/>
        <v>Vida</v>
      </c>
    </row>
    <row r="1247" spans="1:18" x14ac:dyDescent="0.25">
      <c r="A1247">
        <v>560365496</v>
      </c>
      <c r="B1247" t="s">
        <v>107</v>
      </c>
      <c r="C1247" t="s">
        <v>118</v>
      </c>
      <c r="D1247">
        <v>1</v>
      </c>
      <c r="E1247">
        <v>24</v>
      </c>
      <c r="F1247">
        <v>121</v>
      </c>
      <c r="G1247">
        <v>45115</v>
      </c>
      <c r="H1247" t="s">
        <v>108</v>
      </c>
      <c r="I1247" t="s">
        <v>1161</v>
      </c>
      <c r="J1247" t="s">
        <v>110</v>
      </c>
      <c r="K1247">
        <v>540.87</v>
      </c>
      <c r="L1247" t="s">
        <v>1162</v>
      </c>
      <c r="M1247" t="s">
        <v>108</v>
      </c>
      <c r="N1247" t="s">
        <v>49</v>
      </c>
      <c r="O1247" t="s">
        <v>225</v>
      </c>
      <c r="P1247" t="str">
        <f>_xlfn.IFNA(VLOOKUP(C1247,Statusy!A:B,2,0),"Do wyrzucenia")</f>
        <v>Greatstore</v>
      </c>
      <c r="Q1247" t="str">
        <f t="shared" si="78"/>
        <v>Mall</v>
      </c>
      <c r="R1247" t="str">
        <f t="shared" si="79"/>
        <v>Vida</v>
      </c>
    </row>
    <row r="1248" spans="1:18" x14ac:dyDescent="0.25">
      <c r="A1248">
        <v>560363338</v>
      </c>
      <c r="B1248" t="s">
        <v>107</v>
      </c>
      <c r="C1248" t="s">
        <v>190</v>
      </c>
      <c r="D1248">
        <v>0</v>
      </c>
      <c r="E1248">
        <v>0</v>
      </c>
      <c r="F1248">
        <v>1061.6500000000001</v>
      </c>
      <c r="G1248">
        <v>45115</v>
      </c>
      <c r="H1248" t="s">
        <v>108</v>
      </c>
      <c r="I1248" t="s">
        <v>444</v>
      </c>
      <c r="J1248" t="s">
        <v>109</v>
      </c>
      <c r="K1248">
        <v>198.81086142322101</v>
      </c>
      <c r="L1248" t="s">
        <v>2935</v>
      </c>
      <c r="M1248" t="s">
        <v>108</v>
      </c>
      <c r="N1248" t="s">
        <v>252</v>
      </c>
      <c r="O1248" t="s">
        <v>1102</v>
      </c>
      <c r="P1248" t="str">
        <f>_xlfn.IFNA(VLOOKUP(C1248,Statusy!A:B,2,0),"Do wyrzucenia")</f>
        <v>Alza</v>
      </c>
      <c r="Q1248" t="str">
        <f t="shared" si="78"/>
        <v>Alza</v>
      </c>
      <c r="R1248" t="str">
        <f t="shared" si="79"/>
        <v>Vida</v>
      </c>
    </row>
    <row r="1249" spans="1:18" x14ac:dyDescent="0.25">
      <c r="A1249">
        <v>560358301</v>
      </c>
      <c r="B1249" t="s">
        <v>107</v>
      </c>
      <c r="C1249" t="s">
        <v>118</v>
      </c>
      <c r="D1249">
        <v>1</v>
      </c>
      <c r="E1249">
        <v>27</v>
      </c>
      <c r="F1249">
        <v>49</v>
      </c>
      <c r="G1249">
        <v>45115</v>
      </c>
      <c r="H1249" t="s">
        <v>108</v>
      </c>
      <c r="I1249" t="s">
        <v>1124</v>
      </c>
      <c r="J1249" t="s">
        <v>110</v>
      </c>
      <c r="K1249">
        <v>219.03</v>
      </c>
      <c r="L1249" t="s">
        <v>2936</v>
      </c>
      <c r="M1249" t="s">
        <v>108</v>
      </c>
      <c r="N1249" t="s">
        <v>48</v>
      </c>
      <c r="O1249" t="s">
        <v>225</v>
      </c>
      <c r="P1249" t="str">
        <f>_xlfn.IFNA(VLOOKUP(C1249,Statusy!A:B,2,0),"Do wyrzucenia")</f>
        <v>Greatstore</v>
      </c>
      <c r="Q1249" t="str">
        <f t="shared" si="78"/>
        <v>Mall</v>
      </c>
      <c r="R1249" t="str">
        <f t="shared" si="79"/>
        <v>Vida</v>
      </c>
    </row>
    <row r="1250" spans="1:18" x14ac:dyDescent="0.25">
      <c r="A1250">
        <v>560358233</v>
      </c>
      <c r="B1250" t="s">
        <v>107</v>
      </c>
      <c r="C1250" t="s">
        <v>118</v>
      </c>
      <c r="D1250">
        <v>1</v>
      </c>
      <c r="E1250">
        <v>329</v>
      </c>
      <c r="F1250">
        <v>3779</v>
      </c>
      <c r="G1250">
        <v>45115</v>
      </c>
      <c r="H1250" t="s">
        <v>108</v>
      </c>
      <c r="I1250" t="s">
        <v>2937</v>
      </c>
      <c r="J1250" t="s">
        <v>109</v>
      </c>
      <c r="K1250">
        <v>707.67790262172286</v>
      </c>
      <c r="L1250" t="s">
        <v>2938</v>
      </c>
      <c r="M1250" t="s">
        <v>108</v>
      </c>
      <c r="N1250" t="s">
        <v>22</v>
      </c>
      <c r="O1250" t="s">
        <v>225</v>
      </c>
      <c r="P1250" t="str">
        <f>_xlfn.IFNA(VLOOKUP(C1250,Statusy!A:B,2,0),"Do wyrzucenia")</f>
        <v>Greatstore</v>
      </c>
      <c r="Q1250" t="str">
        <f t="shared" ref="Q1250:Q1278" si="80">IF(P1250="alza","Alza",IF(P1250="Extra","Extrastore","Mall"))</f>
        <v>Mall</v>
      </c>
      <c r="R1250" t="str">
        <f t="shared" ref="R1250:R1278" si="81">IF(AND(LEN(I1250)&lt;=7,ISERROR(FIND("_",I1250))),"Vida",IFERROR(LEFT(I1250,FIND("_",I1250)-1),"Kinghoff"))</f>
        <v>Vida</v>
      </c>
    </row>
    <row r="1251" spans="1:18" x14ac:dyDescent="0.25">
      <c r="A1251">
        <v>560356160</v>
      </c>
      <c r="B1251" t="s">
        <v>107</v>
      </c>
      <c r="C1251" t="s">
        <v>120</v>
      </c>
      <c r="D1251">
        <v>1</v>
      </c>
      <c r="E1251">
        <v>23</v>
      </c>
      <c r="F1251">
        <v>125</v>
      </c>
      <c r="G1251">
        <v>45115</v>
      </c>
      <c r="H1251" t="s">
        <v>108</v>
      </c>
      <c r="I1251" t="s">
        <v>885</v>
      </c>
      <c r="J1251" t="s">
        <v>110</v>
      </c>
      <c r="K1251">
        <v>558.75</v>
      </c>
      <c r="L1251" t="s">
        <v>2939</v>
      </c>
      <c r="M1251" t="s">
        <v>108</v>
      </c>
      <c r="N1251" t="s">
        <v>49</v>
      </c>
      <c r="O1251" t="s">
        <v>224</v>
      </c>
      <c r="P1251" t="str">
        <f>_xlfn.IFNA(VLOOKUP(C1251,Statusy!A:B,2,0),"Do wyrzucenia")</f>
        <v>Shumee</v>
      </c>
      <c r="Q1251" t="str">
        <f t="shared" si="80"/>
        <v>Mall</v>
      </c>
      <c r="R1251" t="str">
        <f t="shared" si="81"/>
        <v>Vida</v>
      </c>
    </row>
    <row r="1252" spans="1:18" x14ac:dyDescent="0.25">
      <c r="A1252">
        <v>560356149</v>
      </c>
      <c r="B1252" t="s">
        <v>107</v>
      </c>
      <c r="C1252" t="s">
        <v>153</v>
      </c>
      <c r="D1252">
        <v>1</v>
      </c>
      <c r="E1252">
        <v>0</v>
      </c>
      <c r="F1252">
        <v>1104.1500000000001</v>
      </c>
      <c r="G1252">
        <v>45115</v>
      </c>
      <c r="H1252" t="s">
        <v>108</v>
      </c>
      <c r="I1252" t="s">
        <v>2940</v>
      </c>
      <c r="J1252" t="s">
        <v>109</v>
      </c>
      <c r="K1252">
        <v>206.76966292134836</v>
      </c>
      <c r="L1252" t="s">
        <v>2941</v>
      </c>
      <c r="M1252" t="s">
        <v>108</v>
      </c>
      <c r="N1252" t="s">
        <v>22</v>
      </c>
      <c r="O1252" t="s">
        <v>1102</v>
      </c>
      <c r="P1252" t="str">
        <f>_xlfn.IFNA(VLOOKUP(C1252,Statusy!A:B,2,0),"Do wyrzucenia")</f>
        <v>Alza</v>
      </c>
      <c r="Q1252" t="str">
        <f t="shared" si="80"/>
        <v>Alza</v>
      </c>
      <c r="R1252" t="str">
        <f t="shared" si="81"/>
        <v>Vida</v>
      </c>
    </row>
    <row r="1253" spans="1:18" x14ac:dyDescent="0.25">
      <c r="A1253">
        <v>560356148</v>
      </c>
      <c r="B1253" t="s">
        <v>107</v>
      </c>
      <c r="C1253" t="s">
        <v>120</v>
      </c>
      <c r="D1253">
        <v>1</v>
      </c>
      <c r="E1253">
        <v>98</v>
      </c>
      <c r="F1253">
        <v>964</v>
      </c>
      <c r="G1253">
        <v>45115</v>
      </c>
      <c r="H1253" t="s">
        <v>108</v>
      </c>
      <c r="I1253" t="s">
        <v>2942</v>
      </c>
      <c r="J1253" t="s">
        <v>109</v>
      </c>
      <c r="K1253">
        <v>180.52434456928842</v>
      </c>
      <c r="L1253" t="s">
        <v>2943</v>
      </c>
      <c r="M1253" t="s">
        <v>108</v>
      </c>
      <c r="N1253" t="s">
        <v>106</v>
      </c>
      <c r="O1253" t="s">
        <v>224</v>
      </c>
      <c r="P1253" t="str">
        <f>_xlfn.IFNA(VLOOKUP(C1253,Statusy!A:B,2,0),"Do wyrzucenia")</f>
        <v>Shumee</v>
      </c>
      <c r="Q1253" t="str">
        <f t="shared" si="80"/>
        <v>Mall</v>
      </c>
      <c r="R1253" t="str">
        <f t="shared" si="81"/>
        <v>aw</v>
      </c>
    </row>
    <row r="1254" spans="1:18" x14ac:dyDescent="0.25">
      <c r="A1254">
        <v>560351127</v>
      </c>
      <c r="B1254" t="s">
        <v>107</v>
      </c>
      <c r="C1254" t="s">
        <v>118</v>
      </c>
      <c r="D1254">
        <v>1</v>
      </c>
      <c r="E1254">
        <v>789</v>
      </c>
      <c r="F1254">
        <v>4239</v>
      </c>
      <c r="G1254">
        <v>45115</v>
      </c>
      <c r="H1254" t="s">
        <v>108</v>
      </c>
      <c r="I1254" t="s">
        <v>2937</v>
      </c>
      <c r="J1254" t="s">
        <v>109</v>
      </c>
      <c r="K1254">
        <v>793.82022471910113</v>
      </c>
      <c r="L1254" t="s">
        <v>2938</v>
      </c>
      <c r="M1254" t="s">
        <v>108</v>
      </c>
      <c r="N1254" t="s">
        <v>22</v>
      </c>
      <c r="O1254" t="s">
        <v>225</v>
      </c>
      <c r="P1254" t="str">
        <f>_xlfn.IFNA(VLOOKUP(C1254,Statusy!A:B,2,0),"Do wyrzucenia")</f>
        <v>Greatstore</v>
      </c>
      <c r="Q1254" t="str">
        <f t="shared" si="80"/>
        <v>Mall</v>
      </c>
      <c r="R1254" t="str">
        <f t="shared" si="81"/>
        <v>Vida</v>
      </c>
    </row>
    <row r="1255" spans="1:18" x14ac:dyDescent="0.25">
      <c r="A1255">
        <v>560351119</v>
      </c>
      <c r="B1255" t="s">
        <v>107</v>
      </c>
      <c r="C1255" t="s">
        <v>118</v>
      </c>
      <c r="D1255">
        <v>1</v>
      </c>
      <c r="E1255">
        <v>13</v>
      </c>
      <c r="F1255">
        <v>63</v>
      </c>
      <c r="G1255">
        <v>45115</v>
      </c>
      <c r="H1255" t="s">
        <v>108</v>
      </c>
      <c r="I1255" t="s">
        <v>327</v>
      </c>
      <c r="J1255" t="s">
        <v>110</v>
      </c>
      <c r="K1255">
        <v>281.60999999999996</v>
      </c>
      <c r="L1255" t="s">
        <v>2944</v>
      </c>
      <c r="M1255" t="s">
        <v>108</v>
      </c>
      <c r="N1255" t="s">
        <v>49</v>
      </c>
      <c r="O1255" t="s">
        <v>225</v>
      </c>
      <c r="P1255" t="str">
        <f>_xlfn.IFNA(VLOOKUP(C1255,Statusy!A:B,2,0),"Do wyrzucenia")</f>
        <v>Greatstore</v>
      </c>
      <c r="Q1255" t="str">
        <f t="shared" si="80"/>
        <v>Mall</v>
      </c>
      <c r="R1255" t="str">
        <f t="shared" si="81"/>
        <v>Vida</v>
      </c>
    </row>
    <row r="1256" spans="1:18" x14ac:dyDescent="0.25">
      <c r="A1256">
        <v>560348867</v>
      </c>
      <c r="B1256" t="s">
        <v>107</v>
      </c>
      <c r="C1256" t="s">
        <v>153</v>
      </c>
      <c r="D1256">
        <v>1</v>
      </c>
      <c r="E1256">
        <v>0</v>
      </c>
      <c r="F1256">
        <v>9774.15</v>
      </c>
      <c r="G1256">
        <v>45115</v>
      </c>
      <c r="H1256" t="s">
        <v>108</v>
      </c>
      <c r="I1256" t="s">
        <v>2945</v>
      </c>
      <c r="J1256" t="s">
        <v>109</v>
      </c>
      <c r="K1256">
        <v>1830.3651685393259</v>
      </c>
      <c r="L1256" t="s">
        <v>2946</v>
      </c>
      <c r="M1256" t="s">
        <v>108</v>
      </c>
      <c r="N1256" t="s">
        <v>22</v>
      </c>
      <c r="O1256" t="s">
        <v>1102</v>
      </c>
      <c r="P1256" t="str">
        <f>_xlfn.IFNA(VLOOKUP(C1256,Statusy!A:B,2,0),"Do wyrzucenia")</f>
        <v>Alza</v>
      </c>
      <c r="Q1256" t="str">
        <f t="shared" si="80"/>
        <v>Alza</v>
      </c>
      <c r="R1256" t="str">
        <f t="shared" si="81"/>
        <v>Vida</v>
      </c>
    </row>
    <row r="1257" spans="1:18" x14ac:dyDescent="0.25">
      <c r="A1257">
        <v>560348859</v>
      </c>
      <c r="B1257" t="s">
        <v>107</v>
      </c>
      <c r="C1257" t="s">
        <v>120</v>
      </c>
      <c r="D1257">
        <v>1</v>
      </c>
      <c r="E1257">
        <v>9</v>
      </c>
      <c r="F1257">
        <v>40</v>
      </c>
      <c r="G1257">
        <v>45115</v>
      </c>
      <c r="H1257" t="s">
        <v>108</v>
      </c>
      <c r="I1257" t="s">
        <v>1042</v>
      </c>
      <c r="J1257" t="s">
        <v>110</v>
      </c>
      <c r="K1257">
        <v>178.79999999999998</v>
      </c>
      <c r="L1257" t="s">
        <v>1043</v>
      </c>
      <c r="M1257" t="s">
        <v>108</v>
      </c>
      <c r="N1257" t="s">
        <v>49</v>
      </c>
      <c r="O1257" t="s">
        <v>224</v>
      </c>
      <c r="P1257" t="str">
        <f>_xlfn.IFNA(VLOOKUP(C1257,Statusy!A:B,2,0),"Do wyrzucenia")</f>
        <v>Shumee</v>
      </c>
      <c r="Q1257" t="str">
        <f t="shared" si="80"/>
        <v>Mall</v>
      </c>
      <c r="R1257" t="str">
        <f t="shared" si="81"/>
        <v>Vida</v>
      </c>
    </row>
    <row r="1258" spans="1:18" x14ac:dyDescent="0.25">
      <c r="A1258">
        <v>560343844</v>
      </c>
      <c r="B1258" t="s">
        <v>107</v>
      </c>
      <c r="C1258" t="s">
        <v>118</v>
      </c>
      <c r="D1258">
        <v>1</v>
      </c>
      <c r="E1258">
        <v>4.7</v>
      </c>
      <c r="F1258">
        <v>26.7</v>
      </c>
      <c r="G1258">
        <v>45115</v>
      </c>
      <c r="H1258" t="s">
        <v>108</v>
      </c>
      <c r="I1258" t="s">
        <v>2947</v>
      </c>
      <c r="J1258" t="s">
        <v>110</v>
      </c>
      <c r="K1258">
        <v>119.34899999999999</v>
      </c>
      <c r="L1258" t="s">
        <v>2948</v>
      </c>
      <c r="M1258" t="s">
        <v>108</v>
      </c>
      <c r="N1258" t="s">
        <v>106</v>
      </c>
      <c r="O1258" t="s">
        <v>225</v>
      </c>
      <c r="P1258" t="str">
        <f>_xlfn.IFNA(VLOOKUP(C1258,Statusy!A:B,2,0),"Do wyrzucenia")</f>
        <v>Greatstore</v>
      </c>
      <c r="Q1258" t="str">
        <f t="shared" si="80"/>
        <v>Mall</v>
      </c>
      <c r="R1258" t="str">
        <f t="shared" si="81"/>
        <v>Vida</v>
      </c>
    </row>
    <row r="1259" spans="1:18" x14ac:dyDescent="0.25">
      <c r="A1259">
        <v>560342069</v>
      </c>
      <c r="B1259" t="s">
        <v>107</v>
      </c>
      <c r="C1259" t="s">
        <v>153</v>
      </c>
      <c r="D1259">
        <v>1</v>
      </c>
      <c r="E1259">
        <v>0</v>
      </c>
      <c r="F1259">
        <v>424.15</v>
      </c>
      <c r="G1259">
        <v>45115</v>
      </c>
      <c r="H1259" t="s">
        <v>108</v>
      </c>
      <c r="I1259" t="s">
        <v>2949</v>
      </c>
      <c r="J1259" t="s">
        <v>109</v>
      </c>
      <c r="K1259">
        <v>79.428838951310865</v>
      </c>
      <c r="L1259" t="s">
        <v>2950</v>
      </c>
      <c r="M1259" t="s">
        <v>108</v>
      </c>
      <c r="N1259" t="s">
        <v>22</v>
      </c>
      <c r="O1259" t="s">
        <v>1102</v>
      </c>
      <c r="P1259" t="str">
        <f>_xlfn.IFNA(VLOOKUP(C1259,Statusy!A:B,2,0),"Do wyrzucenia")</f>
        <v>Alza</v>
      </c>
      <c r="Q1259" t="str">
        <f t="shared" si="80"/>
        <v>Alza</v>
      </c>
      <c r="R1259" t="str">
        <f t="shared" si="81"/>
        <v>Vida</v>
      </c>
    </row>
    <row r="1260" spans="1:18" x14ac:dyDescent="0.25">
      <c r="A1260">
        <v>560342067</v>
      </c>
      <c r="B1260" t="s">
        <v>107</v>
      </c>
      <c r="C1260" t="s">
        <v>153</v>
      </c>
      <c r="D1260">
        <v>1</v>
      </c>
      <c r="E1260">
        <v>0</v>
      </c>
      <c r="F1260">
        <v>466.65</v>
      </c>
      <c r="G1260">
        <v>45115</v>
      </c>
      <c r="H1260" t="s">
        <v>108</v>
      </c>
      <c r="I1260" t="s">
        <v>1039</v>
      </c>
      <c r="J1260" t="s">
        <v>109</v>
      </c>
      <c r="K1260">
        <v>87.387640449438209</v>
      </c>
      <c r="L1260" t="s">
        <v>2951</v>
      </c>
      <c r="M1260" t="s">
        <v>108</v>
      </c>
      <c r="N1260" t="s">
        <v>22</v>
      </c>
      <c r="O1260" t="s">
        <v>1102</v>
      </c>
      <c r="P1260" t="str">
        <f>_xlfn.IFNA(VLOOKUP(C1260,Statusy!A:B,2,0),"Do wyrzucenia")</f>
        <v>Alza</v>
      </c>
      <c r="Q1260" t="str">
        <f t="shared" si="80"/>
        <v>Alza</v>
      </c>
      <c r="R1260" t="str">
        <f t="shared" si="81"/>
        <v>Vida</v>
      </c>
    </row>
    <row r="1261" spans="1:18" x14ac:dyDescent="0.25">
      <c r="A1261">
        <v>560342056</v>
      </c>
      <c r="B1261" t="s">
        <v>107</v>
      </c>
      <c r="C1261" t="s">
        <v>153</v>
      </c>
      <c r="D1261">
        <v>1</v>
      </c>
      <c r="E1261">
        <v>0</v>
      </c>
      <c r="F1261">
        <v>1252.8900000000001</v>
      </c>
      <c r="G1261">
        <v>45115</v>
      </c>
      <c r="H1261" t="s">
        <v>108</v>
      </c>
      <c r="I1261" t="s">
        <v>904</v>
      </c>
      <c r="J1261" t="s">
        <v>109</v>
      </c>
      <c r="K1261">
        <v>234.623595505618</v>
      </c>
      <c r="L1261" t="s">
        <v>2952</v>
      </c>
      <c r="M1261" t="s">
        <v>108</v>
      </c>
      <c r="N1261" t="s">
        <v>22</v>
      </c>
      <c r="O1261" t="s">
        <v>1102</v>
      </c>
      <c r="P1261" t="str">
        <f>_xlfn.IFNA(VLOOKUP(C1261,Statusy!A:B,2,0),"Do wyrzucenia")</f>
        <v>Alza</v>
      </c>
      <c r="Q1261" t="str">
        <f t="shared" si="80"/>
        <v>Alza</v>
      </c>
      <c r="R1261" t="str">
        <f t="shared" si="81"/>
        <v>ikonka</v>
      </c>
    </row>
    <row r="1262" spans="1:18" x14ac:dyDescent="0.25">
      <c r="A1262">
        <v>560342055</v>
      </c>
      <c r="B1262" t="s">
        <v>107</v>
      </c>
      <c r="C1262" t="s">
        <v>153</v>
      </c>
      <c r="D1262">
        <v>1</v>
      </c>
      <c r="E1262">
        <v>0</v>
      </c>
      <c r="F1262">
        <v>458.15</v>
      </c>
      <c r="G1262">
        <v>45115</v>
      </c>
      <c r="H1262" t="s">
        <v>108</v>
      </c>
      <c r="I1262" t="s">
        <v>2953</v>
      </c>
      <c r="J1262" t="s">
        <v>109</v>
      </c>
      <c r="K1262">
        <v>85.795880149812731</v>
      </c>
      <c r="L1262" t="s">
        <v>2954</v>
      </c>
      <c r="M1262" t="s">
        <v>108</v>
      </c>
      <c r="N1262" t="s">
        <v>22</v>
      </c>
      <c r="O1262" t="s">
        <v>1102</v>
      </c>
      <c r="P1262" t="str">
        <f>_xlfn.IFNA(VLOOKUP(C1262,Statusy!A:B,2,0),"Do wyrzucenia")</f>
        <v>Alza</v>
      </c>
      <c r="Q1262" t="str">
        <f t="shared" si="80"/>
        <v>Alza</v>
      </c>
      <c r="R1262" t="str">
        <f t="shared" si="81"/>
        <v>Vida</v>
      </c>
    </row>
    <row r="1263" spans="1:18" x14ac:dyDescent="0.25">
      <c r="A1263">
        <v>560342054</v>
      </c>
      <c r="B1263" t="s">
        <v>107</v>
      </c>
      <c r="C1263" t="s">
        <v>153</v>
      </c>
      <c r="D1263">
        <v>1</v>
      </c>
      <c r="E1263">
        <v>0</v>
      </c>
      <c r="F1263">
        <v>3006.45</v>
      </c>
      <c r="G1263">
        <v>45115</v>
      </c>
      <c r="H1263" t="s">
        <v>108</v>
      </c>
      <c r="I1263" t="s">
        <v>1113</v>
      </c>
      <c r="J1263" t="s">
        <v>109</v>
      </c>
      <c r="K1263">
        <v>563.00561797752812</v>
      </c>
      <c r="L1263" t="s">
        <v>2955</v>
      </c>
      <c r="M1263" t="s">
        <v>108</v>
      </c>
      <c r="N1263" t="s">
        <v>22</v>
      </c>
      <c r="O1263" t="s">
        <v>1102</v>
      </c>
      <c r="P1263" t="str">
        <f>_xlfn.IFNA(VLOOKUP(C1263,Statusy!A:B,2,0),"Do wyrzucenia")</f>
        <v>Alza</v>
      </c>
      <c r="Q1263" t="str">
        <f t="shared" si="80"/>
        <v>Alza</v>
      </c>
      <c r="R1263" t="str">
        <f t="shared" si="81"/>
        <v>ikonka</v>
      </c>
    </row>
    <row r="1264" spans="1:18" x14ac:dyDescent="0.25">
      <c r="A1264">
        <v>560337372</v>
      </c>
      <c r="B1264" t="s">
        <v>107</v>
      </c>
      <c r="C1264" t="s">
        <v>118</v>
      </c>
      <c r="D1264">
        <v>1</v>
      </c>
      <c r="E1264">
        <v>13</v>
      </c>
      <c r="F1264">
        <v>61</v>
      </c>
      <c r="G1264">
        <v>45115</v>
      </c>
      <c r="H1264" t="s">
        <v>108</v>
      </c>
      <c r="I1264" t="s">
        <v>2020</v>
      </c>
      <c r="J1264" t="s">
        <v>110</v>
      </c>
      <c r="K1264">
        <v>272.66999999999996</v>
      </c>
      <c r="L1264" t="s">
        <v>2956</v>
      </c>
      <c r="M1264" t="s">
        <v>108</v>
      </c>
      <c r="N1264" t="s">
        <v>49</v>
      </c>
      <c r="O1264" t="s">
        <v>225</v>
      </c>
      <c r="P1264" t="str">
        <f>_xlfn.IFNA(VLOOKUP(C1264,Statusy!A:B,2,0),"Do wyrzucenia")</f>
        <v>Greatstore</v>
      </c>
      <c r="Q1264" t="str">
        <f t="shared" si="80"/>
        <v>Mall</v>
      </c>
      <c r="R1264" t="str">
        <f t="shared" si="81"/>
        <v>Vida</v>
      </c>
    </row>
    <row r="1265" spans="1:18" x14ac:dyDescent="0.25">
      <c r="A1265">
        <v>560337370</v>
      </c>
      <c r="B1265" t="s">
        <v>107</v>
      </c>
      <c r="C1265" t="s">
        <v>118</v>
      </c>
      <c r="D1265">
        <v>1</v>
      </c>
      <c r="E1265">
        <v>649</v>
      </c>
      <c r="F1265">
        <v>2851</v>
      </c>
      <c r="G1265">
        <v>45115</v>
      </c>
      <c r="H1265" t="s">
        <v>108</v>
      </c>
      <c r="I1265" t="s">
        <v>2957</v>
      </c>
      <c r="J1265" t="s">
        <v>109</v>
      </c>
      <c r="K1265">
        <v>533.89513108614233</v>
      </c>
      <c r="L1265" t="s">
        <v>2958</v>
      </c>
      <c r="M1265" t="s">
        <v>108</v>
      </c>
      <c r="N1265" t="s">
        <v>22</v>
      </c>
      <c r="O1265" t="s">
        <v>225</v>
      </c>
      <c r="P1265" t="str">
        <f>_xlfn.IFNA(VLOOKUP(C1265,Statusy!A:B,2,0),"Do wyrzucenia")</f>
        <v>Greatstore</v>
      </c>
      <c r="Q1265" t="str">
        <f t="shared" si="80"/>
        <v>Mall</v>
      </c>
      <c r="R1265" t="str">
        <f t="shared" si="81"/>
        <v>Vida</v>
      </c>
    </row>
    <row r="1266" spans="1:18" x14ac:dyDescent="0.25">
      <c r="A1266">
        <v>560337367</v>
      </c>
      <c r="B1266" t="s">
        <v>107</v>
      </c>
      <c r="C1266" t="s">
        <v>118</v>
      </c>
      <c r="D1266">
        <v>1</v>
      </c>
      <c r="E1266">
        <v>6</v>
      </c>
      <c r="F1266">
        <v>37</v>
      </c>
      <c r="G1266">
        <v>45115</v>
      </c>
      <c r="H1266" t="s">
        <v>108</v>
      </c>
      <c r="I1266" t="s">
        <v>285</v>
      </c>
      <c r="J1266" t="s">
        <v>110</v>
      </c>
      <c r="K1266">
        <v>165.39</v>
      </c>
      <c r="L1266" t="s">
        <v>2959</v>
      </c>
      <c r="M1266" t="s">
        <v>108</v>
      </c>
      <c r="N1266" t="s">
        <v>49</v>
      </c>
      <c r="O1266" t="s">
        <v>225</v>
      </c>
      <c r="P1266" t="str">
        <f>_xlfn.IFNA(VLOOKUP(C1266,Statusy!A:B,2,0),"Do wyrzucenia")</f>
        <v>Greatstore</v>
      </c>
      <c r="Q1266" t="str">
        <f t="shared" si="80"/>
        <v>Mall</v>
      </c>
      <c r="R1266" t="str">
        <f t="shared" si="81"/>
        <v>Kinghoff</v>
      </c>
    </row>
    <row r="1267" spans="1:18" x14ac:dyDescent="0.25">
      <c r="A1267">
        <v>560335620</v>
      </c>
      <c r="B1267" t="s">
        <v>107</v>
      </c>
      <c r="C1267" t="s">
        <v>153</v>
      </c>
      <c r="D1267">
        <v>1</v>
      </c>
      <c r="E1267">
        <v>0</v>
      </c>
      <c r="F1267">
        <v>445.4</v>
      </c>
      <c r="G1267">
        <v>45115</v>
      </c>
      <c r="H1267" t="s">
        <v>108</v>
      </c>
      <c r="I1267" t="s">
        <v>272</v>
      </c>
      <c r="J1267" t="s">
        <v>109</v>
      </c>
      <c r="K1267">
        <v>83.408239700374537</v>
      </c>
      <c r="L1267" t="s">
        <v>2960</v>
      </c>
      <c r="M1267" t="s">
        <v>108</v>
      </c>
      <c r="N1267" t="s">
        <v>22</v>
      </c>
      <c r="O1267" t="s">
        <v>1102</v>
      </c>
      <c r="P1267" t="str">
        <f>_xlfn.IFNA(VLOOKUP(C1267,Statusy!A:B,2,0),"Do wyrzucenia")</f>
        <v>Alza</v>
      </c>
      <c r="Q1267" t="str">
        <f t="shared" si="80"/>
        <v>Alza</v>
      </c>
      <c r="R1267" t="str">
        <f t="shared" si="81"/>
        <v>Kinghoff</v>
      </c>
    </row>
    <row r="1268" spans="1:18" x14ac:dyDescent="0.25">
      <c r="A1268">
        <v>560335619</v>
      </c>
      <c r="B1268" t="s">
        <v>107</v>
      </c>
      <c r="C1268" t="s">
        <v>120</v>
      </c>
      <c r="D1268">
        <v>1</v>
      </c>
      <c r="E1268">
        <v>0</v>
      </c>
      <c r="F1268">
        <v>1598</v>
      </c>
      <c r="G1268">
        <v>45115</v>
      </c>
      <c r="H1268" t="s">
        <v>108</v>
      </c>
      <c r="I1268" t="s">
        <v>2961</v>
      </c>
      <c r="J1268" t="s">
        <v>109</v>
      </c>
      <c r="K1268">
        <v>299.25093632958806</v>
      </c>
      <c r="L1268" t="s">
        <v>2962</v>
      </c>
      <c r="M1268" t="s">
        <v>108</v>
      </c>
      <c r="N1268" t="s">
        <v>22</v>
      </c>
      <c r="O1268" t="s">
        <v>224</v>
      </c>
      <c r="P1268" t="str">
        <f>_xlfn.IFNA(VLOOKUP(C1268,Statusy!A:B,2,0),"Do wyrzucenia")</f>
        <v>Shumee</v>
      </c>
      <c r="Q1268" t="str">
        <f t="shared" si="80"/>
        <v>Mall</v>
      </c>
      <c r="R1268" t="str">
        <f t="shared" si="81"/>
        <v>Kokiska</v>
      </c>
    </row>
    <row r="1269" spans="1:18" x14ac:dyDescent="0.25">
      <c r="A1269">
        <v>560335618</v>
      </c>
      <c r="B1269" t="s">
        <v>107</v>
      </c>
      <c r="C1269" t="s">
        <v>153</v>
      </c>
      <c r="D1269">
        <v>1</v>
      </c>
      <c r="E1269">
        <v>0</v>
      </c>
      <c r="F1269">
        <v>3006.45</v>
      </c>
      <c r="G1269">
        <v>45115</v>
      </c>
      <c r="H1269" t="s">
        <v>108</v>
      </c>
      <c r="I1269" t="s">
        <v>1113</v>
      </c>
      <c r="J1269" t="s">
        <v>109</v>
      </c>
      <c r="K1269">
        <v>563.00561797752812</v>
      </c>
      <c r="L1269" t="s">
        <v>2963</v>
      </c>
      <c r="M1269" t="s">
        <v>108</v>
      </c>
      <c r="N1269" t="s">
        <v>22</v>
      </c>
      <c r="O1269" t="s">
        <v>1102</v>
      </c>
      <c r="P1269" t="str">
        <f>_xlfn.IFNA(VLOOKUP(C1269,Statusy!A:B,2,0),"Do wyrzucenia")</f>
        <v>Alza</v>
      </c>
      <c r="Q1269" t="str">
        <f t="shared" si="80"/>
        <v>Alza</v>
      </c>
      <c r="R1269" t="str">
        <f t="shared" si="81"/>
        <v>ikonka</v>
      </c>
    </row>
    <row r="1270" spans="1:18" x14ac:dyDescent="0.25">
      <c r="A1270">
        <v>560331197</v>
      </c>
      <c r="B1270" t="s">
        <v>107</v>
      </c>
      <c r="C1270" t="s">
        <v>118</v>
      </c>
      <c r="D1270">
        <v>1</v>
      </c>
      <c r="E1270">
        <v>329</v>
      </c>
      <c r="F1270">
        <v>3238</v>
      </c>
      <c r="G1270">
        <v>45115</v>
      </c>
      <c r="H1270" t="s">
        <v>108</v>
      </c>
      <c r="I1270" t="s">
        <v>2964</v>
      </c>
      <c r="J1270" t="s">
        <v>109</v>
      </c>
      <c r="K1270">
        <v>606.36704119850197</v>
      </c>
      <c r="L1270" t="s">
        <v>2965</v>
      </c>
      <c r="M1270" t="s">
        <v>108</v>
      </c>
      <c r="N1270" t="s">
        <v>22</v>
      </c>
      <c r="O1270" t="s">
        <v>225</v>
      </c>
      <c r="P1270" t="str">
        <f>_xlfn.IFNA(VLOOKUP(C1270,Statusy!A:B,2,0),"Do wyrzucenia")</f>
        <v>Greatstore</v>
      </c>
      <c r="Q1270" t="str">
        <f t="shared" si="80"/>
        <v>Mall</v>
      </c>
      <c r="R1270" t="str">
        <f t="shared" si="81"/>
        <v>Vida</v>
      </c>
    </row>
    <row r="1271" spans="1:18" x14ac:dyDescent="0.25">
      <c r="A1271">
        <v>560329696</v>
      </c>
      <c r="B1271" t="s">
        <v>107</v>
      </c>
      <c r="C1271" t="s">
        <v>153</v>
      </c>
      <c r="D1271">
        <v>1</v>
      </c>
      <c r="E1271">
        <v>0</v>
      </c>
      <c r="F1271">
        <v>747.15</v>
      </c>
      <c r="G1271">
        <v>45115</v>
      </c>
      <c r="H1271" t="s">
        <v>108</v>
      </c>
      <c r="I1271" t="s">
        <v>341</v>
      </c>
      <c r="J1271" t="s">
        <v>109</v>
      </c>
      <c r="K1271">
        <v>139.91573033707866</v>
      </c>
      <c r="L1271" t="s">
        <v>2966</v>
      </c>
      <c r="M1271" t="s">
        <v>108</v>
      </c>
      <c r="N1271" t="s">
        <v>22</v>
      </c>
      <c r="O1271" t="s">
        <v>1102</v>
      </c>
      <c r="P1271" t="str">
        <f>_xlfn.IFNA(VLOOKUP(C1271,Statusy!A:B,2,0),"Do wyrzucenia")</f>
        <v>Alza</v>
      </c>
      <c r="Q1271" t="str">
        <f t="shared" si="80"/>
        <v>Alza</v>
      </c>
      <c r="R1271" t="str">
        <f t="shared" si="81"/>
        <v>Vida</v>
      </c>
    </row>
    <row r="1272" spans="1:18" x14ac:dyDescent="0.25">
      <c r="A1272">
        <v>560325463</v>
      </c>
      <c r="B1272" t="s">
        <v>107</v>
      </c>
      <c r="C1272" t="s">
        <v>118</v>
      </c>
      <c r="D1272">
        <v>1</v>
      </c>
      <c r="E1272">
        <v>39</v>
      </c>
      <c r="F1272">
        <v>881</v>
      </c>
      <c r="G1272">
        <v>45115</v>
      </c>
      <c r="H1272" t="s">
        <v>108</v>
      </c>
      <c r="I1272" t="s">
        <v>2967</v>
      </c>
      <c r="J1272" t="s">
        <v>109</v>
      </c>
      <c r="K1272">
        <v>164.9812734082397</v>
      </c>
      <c r="L1272" t="s">
        <v>2968</v>
      </c>
      <c r="M1272" t="s">
        <v>108</v>
      </c>
      <c r="N1272" t="s">
        <v>106</v>
      </c>
      <c r="O1272" t="s">
        <v>225</v>
      </c>
      <c r="P1272" t="str">
        <f>_xlfn.IFNA(VLOOKUP(C1272,Statusy!A:B,2,0),"Do wyrzucenia")</f>
        <v>Greatstore</v>
      </c>
      <c r="Q1272" t="str">
        <f t="shared" si="80"/>
        <v>Mall</v>
      </c>
      <c r="R1272" t="str">
        <f t="shared" si="81"/>
        <v>aw</v>
      </c>
    </row>
    <row r="1273" spans="1:18" x14ac:dyDescent="0.25">
      <c r="A1273">
        <v>560323957</v>
      </c>
      <c r="B1273" t="s">
        <v>107</v>
      </c>
      <c r="C1273" t="s">
        <v>153</v>
      </c>
      <c r="D1273">
        <v>1</v>
      </c>
      <c r="E1273">
        <v>0</v>
      </c>
      <c r="F1273">
        <v>4241.5</v>
      </c>
      <c r="G1273">
        <v>45115</v>
      </c>
      <c r="H1273" t="s">
        <v>108</v>
      </c>
      <c r="I1273" t="s">
        <v>2949</v>
      </c>
      <c r="J1273" t="s">
        <v>109</v>
      </c>
      <c r="K1273">
        <v>794.28838951310865</v>
      </c>
      <c r="L1273" t="s">
        <v>2969</v>
      </c>
      <c r="M1273" t="s">
        <v>108</v>
      </c>
      <c r="N1273" t="s">
        <v>22</v>
      </c>
      <c r="O1273" t="s">
        <v>1102</v>
      </c>
      <c r="P1273" t="str">
        <f>_xlfn.IFNA(VLOOKUP(C1273,Statusy!A:B,2,0),"Do wyrzucenia")</f>
        <v>Alza</v>
      </c>
      <c r="Q1273" t="str">
        <f t="shared" si="80"/>
        <v>Alza</v>
      </c>
      <c r="R1273" t="str">
        <f t="shared" si="81"/>
        <v>Vida</v>
      </c>
    </row>
    <row r="1274" spans="1:18" x14ac:dyDescent="0.25">
      <c r="A1274">
        <v>560318886</v>
      </c>
      <c r="B1274" t="s">
        <v>107</v>
      </c>
      <c r="C1274" t="s">
        <v>153</v>
      </c>
      <c r="D1274">
        <v>1</v>
      </c>
      <c r="E1274">
        <v>0</v>
      </c>
      <c r="F1274">
        <v>2965.65</v>
      </c>
      <c r="G1274">
        <v>45115</v>
      </c>
      <c r="H1274" t="s">
        <v>108</v>
      </c>
      <c r="I1274" t="s">
        <v>2970</v>
      </c>
      <c r="J1274" t="s">
        <v>109</v>
      </c>
      <c r="K1274">
        <v>555.36516853932585</v>
      </c>
      <c r="L1274" t="s">
        <v>2971</v>
      </c>
      <c r="M1274" t="s">
        <v>108</v>
      </c>
      <c r="N1274" t="s">
        <v>22</v>
      </c>
      <c r="O1274" t="s">
        <v>1102</v>
      </c>
      <c r="P1274" t="str">
        <f>_xlfn.IFNA(VLOOKUP(C1274,Statusy!A:B,2,0),"Do wyrzucenia")</f>
        <v>Alza</v>
      </c>
      <c r="Q1274" t="str">
        <f t="shared" si="80"/>
        <v>Alza</v>
      </c>
      <c r="R1274" t="str">
        <f t="shared" si="81"/>
        <v>Vida</v>
      </c>
    </row>
    <row r="1275" spans="1:18" x14ac:dyDescent="0.25">
      <c r="A1275">
        <v>560318874</v>
      </c>
      <c r="B1275" t="s">
        <v>107</v>
      </c>
      <c r="C1275" t="s">
        <v>153</v>
      </c>
      <c r="D1275">
        <v>1</v>
      </c>
      <c r="E1275">
        <v>0</v>
      </c>
      <c r="F1275">
        <v>891.65</v>
      </c>
      <c r="G1275">
        <v>45115</v>
      </c>
      <c r="H1275" t="s">
        <v>108</v>
      </c>
      <c r="I1275" t="s">
        <v>2448</v>
      </c>
      <c r="J1275" t="s">
        <v>109</v>
      </c>
      <c r="K1275">
        <v>166.97565543071161</v>
      </c>
      <c r="L1275" t="s">
        <v>2972</v>
      </c>
      <c r="M1275" t="s">
        <v>108</v>
      </c>
      <c r="N1275" t="s">
        <v>22</v>
      </c>
      <c r="O1275" t="s">
        <v>1102</v>
      </c>
      <c r="P1275" t="str">
        <f>_xlfn.IFNA(VLOOKUP(C1275,Statusy!A:B,2,0),"Do wyrzucenia")</f>
        <v>Alza</v>
      </c>
      <c r="Q1275" t="str">
        <f t="shared" si="80"/>
        <v>Alza</v>
      </c>
      <c r="R1275" t="str">
        <f t="shared" si="81"/>
        <v>Vida</v>
      </c>
    </row>
    <row r="1276" spans="1:18" x14ac:dyDescent="0.25">
      <c r="A1276">
        <v>560315877</v>
      </c>
      <c r="B1276" t="s">
        <v>107</v>
      </c>
      <c r="C1276" t="s">
        <v>118</v>
      </c>
      <c r="D1276">
        <v>1</v>
      </c>
      <c r="E1276">
        <v>129</v>
      </c>
      <c r="F1276">
        <v>1321</v>
      </c>
      <c r="G1276">
        <v>45115</v>
      </c>
      <c r="H1276" t="s">
        <v>108</v>
      </c>
      <c r="I1276" t="s">
        <v>597</v>
      </c>
      <c r="J1276" t="s">
        <v>109</v>
      </c>
      <c r="K1276">
        <v>247.37827715355806</v>
      </c>
      <c r="L1276" t="s">
        <v>2973</v>
      </c>
      <c r="M1276" t="s">
        <v>108</v>
      </c>
      <c r="N1276" t="s">
        <v>22</v>
      </c>
      <c r="O1276" t="s">
        <v>225</v>
      </c>
      <c r="P1276" t="str">
        <f>_xlfn.IFNA(VLOOKUP(C1276,Statusy!A:B,2,0),"Do wyrzucenia")</f>
        <v>Greatstore</v>
      </c>
      <c r="Q1276" t="str">
        <f t="shared" si="80"/>
        <v>Mall</v>
      </c>
      <c r="R1276" t="str">
        <f t="shared" si="81"/>
        <v>Vida</v>
      </c>
    </row>
    <row r="1277" spans="1:18" x14ac:dyDescent="0.25">
      <c r="A1277">
        <v>560314714</v>
      </c>
      <c r="B1277" t="s">
        <v>107</v>
      </c>
      <c r="C1277" t="s">
        <v>153</v>
      </c>
      <c r="D1277">
        <v>1</v>
      </c>
      <c r="E1277">
        <v>0</v>
      </c>
      <c r="F1277">
        <v>267.75</v>
      </c>
      <c r="G1277">
        <v>45115</v>
      </c>
      <c r="H1277" t="s">
        <v>108</v>
      </c>
      <c r="I1277" t="s">
        <v>898</v>
      </c>
      <c r="J1277" t="s">
        <v>109</v>
      </c>
      <c r="K1277">
        <v>50.140449438202253</v>
      </c>
      <c r="L1277" t="s">
        <v>2974</v>
      </c>
      <c r="M1277" t="s">
        <v>108</v>
      </c>
      <c r="N1277" t="s">
        <v>22</v>
      </c>
      <c r="O1277" t="s">
        <v>1102</v>
      </c>
      <c r="P1277" t="str">
        <f>_xlfn.IFNA(VLOOKUP(C1277,Statusy!A:B,2,0),"Do wyrzucenia")</f>
        <v>Alza</v>
      </c>
      <c r="Q1277" t="str">
        <f t="shared" si="80"/>
        <v>Alza</v>
      </c>
      <c r="R1277" t="str">
        <f t="shared" si="81"/>
        <v>ikonka</v>
      </c>
    </row>
    <row r="1278" spans="1:18" x14ac:dyDescent="0.25">
      <c r="A1278">
        <v>560309306</v>
      </c>
      <c r="B1278" t="s">
        <v>107</v>
      </c>
      <c r="C1278" t="s">
        <v>118</v>
      </c>
      <c r="D1278">
        <v>1</v>
      </c>
      <c r="E1278">
        <v>589</v>
      </c>
      <c r="F1278">
        <v>2290</v>
      </c>
      <c r="G1278">
        <v>45115</v>
      </c>
      <c r="H1278" t="s">
        <v>108</v>
      </c>
      <c r="I1278" t="s">
        <v>2975</v>
      </c>
      <c r="J1278" t="s">
        <v>109</v>
      </c>
      <c r="K1278">
        <v>428.83895131086143</v>
      </c>
      <c r="L1278" t="s">
        <v>2976</v>
      </c>
      <c r="M1278" t="s">
        <v>108</v>
      </c>
      <c r="N1278" t="s">
        <v>22</v>
      </c>
      <c r="O1278" t="s">
        <v>225</v>
      </c>
      <c r="P1278" t="str">
        <f>_xlfn.IFNA(VLOOKUP(C1278,Statusy!A:B,2,0),"Do wyrzucenia")</f>
        <v>Greatstore</v>
      </c>
      <c r="Q1278" t="str">
        <f t="shared" si="80"/>
        <v>Mall</v>
      </c>
      <c r="R1278" t="str">
        <f t="shared" si="81"/>
        <v>Vida</v>
      </c>
    </row>
    <row r="1279" spans="1:18" x14ac:dyDescent="0.25">
      <c r="A1279">
        <v>560306844</v>
      </c>
      <c r="B1279" t="s">
        <v>107</v>
      </c>
      <c r="C1279" t="s">
        <v>190</v>
      </c>
      <c r="D1279">
        <v>0</v>
      </c>
      <c r="E1279">
        <v>0</v>
      </c>
      <c r="F1279">
        <v>1138.1500000000001</v>
      </c>
      <c r="G1279">
        <v>45115</v>
      </c>
      <c r="H1279" t="s">
        <v>108</v>
      </c>
      <c r="I1279" t="s">
        <v>415</v>
      </c>
      <c r="J1279" t="s">
        <v>109</v>
      </c>
      <c r="K1279">
        <v>213.13670411985021</v>
      </c>
      <c r="L1279" t="s">
        <v>2977</v>
      </c>
      <c r="M1279" t="s">
        <v>108</v>
      </c>
      <c r="N1279" t="s">
        <v>252</v>
      </c>
      <c r="O1279" t="s">
        <v>1102</v>
      </c>
      <c r="P1279" t="str">
        <f>_xlfn.IFNA(VLOOKUP(C1279,Statusy!A:B,2,0),"Do wyrzucenia")</f>
        <v>Alza</v>
      </c>
      <c r="Q1279" t="str">
        <f t="shared" ref="Q1279:Q1311" si="82">IF(P1279="alza","Alza",IF(P1279="Extra","Extrastore","Mall"))</f>
        <v>Alza</v>
      </c>
      <c r="R1279" t="str">
        <f t="shared" ref="R1279:R1311" si="83">IF(AND(LEN(I1279)&lt;=7,ISERROR(FIND("_",I1279))),"Vida",IFERROR(LEFT(I1279,FIND("_",I1279)-1),"Kinghoff"))</f>
        <v>Vida</v>
      </c>
    </row>
    <row r="1280" spans="1:18" x14ac:dyDescent="0.25">
      <c r="A1280">
        <v>560306843</v>
      </c>
      <c r="B1280" t="s">
        <v>107</v>
      </c>
      <c r="C1280" t="s">
        <v>153</v>
      </c>
      <c r="D1280">
        <v>1</v>
      </c>
      <c r="E1280">
        <v>0</v>
      </c>
      <c r="F1280">
        <v>369.75</v>
      </c>
      <c r="G1280">
        <v>45115</v>
      </c>
      <c r="H1280" t="s">
        <v>108</v>
      </c>
      <c r="I1280" t="s">
        <v>137</v>
      </c>
      <c r="J1280" t="s">
        <v>109</v>
      </c>
      <c r="K1280">
        <v>69.241573033707866</v>
      </c>
      <c r="L1280" t="s">
        <v>2978</v>
      </c>
      <c r="M1280" t="s">
        <v>108</v>
      </c>
      <c r="N1280" t="s">
        <v>22</v>
      </c>
      <c r="O1280" t="s">
        <v>1102</v>
      </c>
      <c r="P1280" t="str">
        <f>_xlfn.IFNA(VLOOKUP(C1280,Statusy!A:B,2,0),"Do wyrzucenia")</f>
        <v>Alza</v>
      </c>
      <c r="Q1280" t="str">
        <f t="shared" si="82"/>
        <v>Alza</v>
      </c>
      <c r="R1280" t="str">
        <f t="shared" si="83"/>
        <v>ikonka</v>
      </c>
    </row>
    <row r="1281" spans="1:18" x14ac:dyDescent="0.25">
      <c r="A1281">
        <v>560306842</v>
      </c>
      <c r="B1281" t="s">
        <v>107</v>
      </c>
      <c r="C1281" t="s">
        <v>153</v>
      </c>
      <c r="D1281">
        <v>1</v>
      </c>
      <c r="E1281">
        <v>0</v>
      </c>
      <c r="F1281">
        <v>9833.65</v>
      </c>
      <c r="G1281">
        <v>45115</v>
      </c>
      <c r="H1281" t="s">
        <v>108</v>
      </c>
      <c r="I1281" t="s">
        <v>2979</v>
      </c>
      <c r="J1281" t="s">
        <v>109</v>
      </c>
      <c r="K1281">
        <v>1841.5074906367042</v>
      </c>
      <c r="L1281" t="s">
        <v>2980</v>
      </c>
      <c r="M1281" t="s">
        <v>108</v>
      </c>
      <c r="N1281" t="s">
        <v>22</v>
      </c>
      <c r="O1281" t="s">
        <v>1102</v>
      </c>
      <c r="P1281" t="str">
        <f>_xlfn.IFNA(VLOOKUP(C1281,Statusy!A:B,2,0),"Do wyrzucenia")</f>
        <v>Alza</v>
      </c>
      <c r="Q1281" t="str">
        <f t="shared" si="82"/>
        <v>Alza</v>
      </c>
      <c r="R1281" t="str">
        <f t="shared" si="83"/>
        <v>Vida</v>
      </c>
    </row>
    <row r="1282" spans="1:18" x14ac:dyDescent="0.25">
      <c r="A1282">
        <v>560305644</v>
      </c>
      <c r="B1282" t="s">
        <v>107</v>
      </c>
      <c r="C1282" t="s">
        <v>190</v>
      </c>
      <c r="D1282">
        <v>0</v>
      </c>
      <c r="E1282">
        <v>0</v>
      </c>
      <c r="F1282">
        <v>1349.8</v>
      </c>
      <c r="G1282">
        <v>45115</v>
      </c>
      <c r="H1282" t="s">
        <v>108</v>
      </c>
      <c r="I1282" t="s">
        <v>1254</v>
      </c>
      <c r="J1282" t="s">
        <v>109</v>
      </c>
      <c r="K1282">
        <v>252.77153558052436</v>
      </c>
      <c r="L1282" t="s">
        <v>2981</v>
      </c>
      <c r="M1282" t="s">
        <v>108</v>
      </c>
      <c r="N1282" t="s">
        <v>252</v>
      </c>
      <c r="O1282" t="s">
        <v>1102</v>
      </c>
      <c r="P1282" t="str">
        <f>_xlfn.IFNA(VLOOKUP(C1282,Statusy!A:B,2,0),"Do wyrzucenia")</f>
        <v>Alza</v>
      </c>
      <c r="Q1282" t="str">
        <f t="shared" si="82"/>
        <v>Alza</v>
      </c>
      <c r="R1282" t="str">
        <f t="shared" si="83"/>
        <v>Vida</v>
      </c>
    </row>
    <row r="1283" spans="1:18" x14ac:dyDescent="0.25">
      <c r="A1283">
        <v>560305643</v>
      </c>
      <c r="B1283" t="s">
        <v>107</v>
      </c>
      <c r="C1283" t="s">
        <v>153</v>
      </c>
      <c r="D1283">
        <v>1</v>
      </c>
      <c r="E1283">
        <v>0</v>
      </c>
      <c r="F1283">
        <v>441.15</v>
      </c>
      <c r="G1283">
        <v>45115</v>
      </c>
      <c r="H1283" t="s">
        <v>108</v>
      </c>
      <c r="I1283" t="s">
        <v>934</v>
      </c>
      <c r="J1283" t="s">
        <v>109</v>
      </c>
      <c r="K1283">
        <v>82.612359550561806</v>
      </c>
      <c r="L1283" t="s">
        <v>2982</v>
      </c>
      <c r="M1283" t="s">
        <v>108</v>
      </c>
      <c r="N1283" t="s">
        <v>22</v>
      </c>
      <c r="O1283" t="s">
        <v>1102</v>
      </c>
      <c r="P1283" t="str">
        <f>_xlfn.IFNA(VLOOKUP(C1283,Statusy!A:B,2,0),"Do wyrzucenia")</f>
        <v>Alza</v>
      </c>
      <c r="Q1283" t="str">
        <f t="shared" si="82"/>
        <v>Alza</v>
      </c>
      <c r="R1283" t="str">
        <f t="shared" si="83"/>
        <v>Vida</v>
      </c>
    </row>
    <row r="1284" spans="1:18" x14ac:dyDescent="0.25">
      <c r="A1284">
        <v>560304303</v>
      </c>
      <c r="B1284" t="s">
        <v>107</v>
      </c>
      <c r="C1284" t="s">
        <v>190</v>
      </c>
      <c r="D1284">
        <v>0</v>
      </c>
      <c r="E1284">
        <v>0</v>
      </c>
      <c r="F1284">
        <v>7521.65</v>
      </c>
      <c r="G1284">
        <v>45115</v>
      </c>
      <c r="H1284" t="s">
        <v>108</v>
      </c>
      <c r="I1284" t="s">
        <v>395</v>
      </c>
      <c r="J1284" t="s">
        <v>109</v>
      </c>
      <c r="K1284">
        <v>1408.5486891385767</v>
      </c>
      <c r="L1284" t="s">
        <v>2983</v>
      </c>
      <c r="M1284" t="s">
        <v>108</v>
      </c>
      <c r="N1284" t="s">
        <v>252</v>
      </c>
      <c r="O1284" t="s">
        <v>1102</v>
      </c>
      <c r="P1284" t="str">
        <f>_xlfn.IFNA(VLOOKUP(C1284,Statusy!A:B,2,0),"Do wyrzucenia")</f>
        <v>Alza</v>
      </c>
      <c r="Q1284" t="str">
        <f t="shared" si="82"/>
        <v>Alza</v>
      </c>
      <c r="R1284" t="str">
        <f t="shared" si="83"/>
        <v>Vida</v>
      </c>
    </row>
    <row r="1285" spans="1:18" x14ac:dyDescent="0.25">
      <c r="A1285">
        <v>560303871</v>
      </c>
      <c r="B1285" t="s">
        <v>107</v>
      </c>
      <c r="C1285" t="s">
        <v>190</v>
      </c>
      <c r="D1285">
        <v>0</v>
      </c>
      <c r="E1285">
        <v>0</v>
      </c>
      <c r="F1285">
        <v>5478.3</v>
      </c>
      <c r="G1285">
        <v>45115</v>
      </c>
      <c r="H1285" t="s">
        <v>108</v>
      </c>
      <c r="I1285" t="s">
        <v>2984</v>
      </c>
      <c r="J1285" t="s">
        <v>109</v>
      </c>
      <c r="K1285">
        <v>1025.8988764044946</v>
      </c>
      <c r="L1285" t="s">
        <v>2985</v>
      </c>
      <c r="M1285" t="s">
        <v>108</v>
      </c>
      <c r="N1285" t="s">
        <v>252</v>
      </c>
      <c r="O1285" t="s">
        <v>1102</v>
      </c>
      <c r="P1285" t="str">
        <f>_xlfn.IFNA(VLOOKUP(C1285,Statusy!A:B,2,0),"Do wyrzucenia")</f>
        <v>Alza</v>
      </c>
      <c r="Q1285" t="str">
        <f t="shared" si="82"/>
        <v>Alza</v>
      </c>
      <c r="R1285" t="str">
        <f t="shared" si="83"/>
        <v>Vida</v>
      </c>
    </row>
    <row r="1286" spans="1:18" x14ac:dyDescent="0.25">
      <c r="A1286">
        <v>560303616</v>
      </c>
      <c r="B1286" t="s">
        <v>107</v>
      </c>
      <c r="C1286" t="s">
        <v>337</v>
      </c>
      <c r="D1286">
        <v>0</v>
      </c>
      <c r="E1286">
        <v>99</v>
      </c>
      <c r="F1286">
        <v>599</v>
      </c>
      <c r="G1286">
        <v>45115</v>
      </c>
      <c r="H1286" t="s">
        <v>108</v>
      </c>
      <c r="I1286" t="s">
        <v>2986</v>
      </c>
      <c r="J1286" t="s">
        <v>109</v>
      </c>
      <c r="K1286">
        <v>112.17228464419476</v>
      </c>
      <c r="L1286" t="s">
        <v>2987</v>
      </c>
      <c r="M1286" t="s">
        <v>108</v>
      </c>
      <c r="N1286" t="s">
        <v>22</v>
      </c>
      <c r="O1286" t="s">
        <v>1101</v>
      </c>
      <c r="P1286" t="str">
        <f>_xlfn.IFNA(VLOOKUP(C1286,Statusy!A:B,2,0),"Do wyrzucenia")</f>
        <v>Extra</v>
      </c>
      <c r="Q1286" t="str">
        <f t="shared" si="82"/>
        <v>Extrastore</v>
      </c>
      <c r="R1286" t="str">
        <f t="shared" si="83"/>
        <v>aw</v>
      </c>
    </row>
    <row r="1287" spans="1:18" x14ac:dyDescent="0.25">
      <c r="A1287">
        <v>560303615</v>
      </c>
      <c r="B1287" t="s">
        <v>107</v>
      </c>
      <c r="C1287" t="s">
        <v>337</v>
      </c>
      <c r="D1287">
        <v>0</v>
      </c>
      <c r="E1287">
        <v>39</v>
      </c>
      <c r="F1287">
        <v>539</v>
      </c>
      <c r="G1287">
        <v>45115</v>
      </c>
      <c r="H1287" t="s">
        <v>108</v>
      </c>
      <c r="I1287" t="s">
        <v>2335</v>
      </c>
      <c r="J1287" t="s">
        <v>109</v>
      </c>
      <c r="K1287">
        <v>100.93632958801498</v>
      </c>
      <c r="L1287" t="s">
        <v>2988</v>
      </c>
      <c r="M1287" t="s">
        <v>108</v>
      </c>
      <c r="N1287" t="s">
        <v>106</v>
      </c>
      <c r="O1287" t="s">
        <v>1101</v>
      </c>
      <c r="P1287" t="str">
        <f>_xlfn.IFNA(VLOOKUP(C1287,Statusy!A:B,2,0),"Do wyrzucenia")</f>
        <v>Extra</v>
      </c>
      <c r="Q1287" t="str">
        <f t="shared" si="82"/>
        <v>Extrastore</v>
      </c>
      <c r="R1287" t="str">
        <f t="shared" si="83"/>
        <v>aw</v>
      </c>
    </row>
    <row r="1288" spans="1:18" x14ac:dyDescent="0.25">
      <c r="A1288">
        <v>560303614</v>
      </c>
      <c r="B1288" t="s">
        <v>107</v>
      </c>
      <c r="C1288" t="s">
        <v>357</v>
      </c>
      <c r="D1288">
        <v>1</v>
      </c>
      <c r="E1288">
        <v>0</v>
      </c>
      <c r="F1288">
        <v>22</v>
      </c>
      <c r="G1288">
        <v>45115</v>
      </c>
      <c r="H1288" t="s">
        <v>108</v>
      </c>
      <c r="I1288" t="s">
        <v>307</v>
      </c>
      <c r="J1288" t="s">
        <v>110</v>
      </c>
      <c r="K1288">
        <v>98.339999999999989</v>
      </c>
      <c r="L1288" t="s">
        <v>2989</v>
      </c>
      <c r="M1288" t="s">
        <v>108</v>
      </c>
      <c r="N1288" t="s">
        <v>106</v>
      </c>
      <c r="O1288" t="s">
        <v>1101</v>
      </c>
      <c r="P1288" t="str">
        <f>_xlfn.IFNA(VLOOKUP(C1288,Statusy!A:B,2,0),"Do wyrzucenia")</f>
        <v>Extra</v>
      </c>
      <c r="Q1288" t="str">
        <f t="shared" si="82"/>
        <v>Extrastore</v>
      </c>
      <c r="R1288" t="str">
        <f t="shared" si="83"/>
        <v>Kinghoff</v>
      </c>
    </row>
    <row r="1289" spans="1:18" x14ac:dyDescent="0.25">
      <c r="A1289">
        <v>560302489</v>
      </c>
      <c r="B1289" t="s">
        <v>107</v>
      </c>
      <c r="C1289" t="s">
        <v>190</v>
      </c>
      <c r="D1289">
        <v>0</v>
      </c>
      <c r="E1289">
        <v>0</v>
      </c>
      <c r="F1289">
        <v>3192.6</v>
      </c>
      <c r="G1289">
        <v>45115</v>
      </c>
      <c r="H1289" t="s">
        <v>108</v>
      </c>
      <c r="I1289" t="s">
        <v>265</v>
      </c>
      <c r="J1289" t="s">
        <v>109</v>
      </c>
      <c r="K1289">
        <v>597.86516853932585</v>
      </c>
      <c r="L1289" t="s">
        <v>2990</v>
      </c>
      <c r="M1289" t="s">
        <v>108</v>
      </c>
      <c r="N1289" t="s">
        <v>252</v>
      </c>
      <c r="O1289" t="s">
        <v>1102</v>
      </c>
      <c r="P1289" t="str">
        <f>_xlfn.IFNA(VLOOKUP(C1289,Statusy!A:B,2,0),"Do wyrzucenia")</f>
        <v>Alza</v>
      </c>
      <c r="Q1289" t="str">
        <f t="shared" si="82"/>
        <v>Alza</v>
      </c>
      <c r="R1289" t="str">
        <f t="shared" si="83"/>
        <v>Vida</v>
      </c>
    </row>
    <row r="1290" spans="1:18" x14ac:dyDescent="0.25">
      <c r="A1290">
        <v>560301180</v>
      </c>
      <c r="B1290" t="s">
        <v>107</v>
      </c>
      <c r="C1290" t="s">
        <v>153</v>
      </c>
      <c r="D1290">
        <v>1</v>
      </c>
      <c r="E1290">
        <v>0</v>
      </c>
      <c r="F1290">
        <v>1410.15</v>
      </c>
      <c r="G1290">
        <v>45115</v>
      </c>
      <c r="H1290" t="s">
        <v>108</v>
      </c>
      <c r="I1290" t="s">
        <v>2991</v>
      </c>
      <c r="J1290" t="s">
        <v>109</v>
      </c>
      <c r="K1290">
        <v>264.07303370786519</v>
      </c>
      <c r="L1290" t="s">
        <v>2992</v>
      </c>
      <c r="M1290" t="s">
        <v>108</v>
      </c>
      <c r="N1290" t="s">
        <v>22</v>
      </c>
      <c r="O1290" t="s">
        <v>1102</v>
      </c>
      <c r="P1290" t="str">
        <f>_xlfn.IFNA(VLOOKUP(C1290,Statusy!A:B,2,0),"Do wyrzucenia")</f>
        <v>Alza</v>
      </c>
      <c r="Q1290" t="str">
        <f t="shared" si="82"/>
        <v>Alza</v>
      </c>
      <c r="R1290" t="str">
        <f t="shared" si="83"/>
        <v>Vida</v>
      </c>
    </row>
    <row r="1291" spans="1:18" x14ac:dyDescent="0.25">
      <c r="A1291">
        <v>560301179</v>
      </c>
      <c r="B1291" t="s">
        <v>107</v>
      </c>
      <c r="C1291" t="s">
        <v>195</v>
      </c>
      <c r="D1291">
        <v>0</v>
      </c>
      <c r="E1291">
        <v>31</v>
      </c>
      <c r="F1291">
        <v>255</v>
      </c>
      <c r="G1291">
        <v>45115</v>
      </c>
      <c r="H1291" t="s">
        <v>108</v>
      </c>
      <c r="I1291" t="s">
        <v>367</v>
      </c>
      <c r="J1291" t="s">
        <v>110</v>
      </c>
      <c r="K1291">
        <v>1139.8499999999999</v>
      </c>
      <c r="L1291" t="s">
        <v>161</v>
      </c>
      <c r="M1291" t="s">
        <v>108</v>
      </c>
      <c r="N1291" t="s">
        <v>49</v>
      </c>
      <c r="O1291" t="s">
        <v>224</v>
      </c>
      <c r="P1291" t="str">
        <f>_xlfn.IFNA(VLOOKUP(C1291,Statusy!A:B,2,0),"Do wyrzucenia")</f>
        <v>Shumee</v>
      </c>
      <c r="Q1291" t="str">
        <f t="shared" si="82"/>
        <v>Mall</v>
      </c>
      <c r="R1291" t="str">
        <f t="shared" si="83"/>
        <v>Vida</v>
      </c>
    </row>
    <row r="1292" spans="1:18" x14ac:dyDescent="0.25">
      <c r="A1292">
        <v>560301178</v>
      </c>
      <c r="B1292" t="s">
        <v>107</v>
      </c>
      <c r="C1292" t="s">
        <v>153</v>
      </c>
      <c r="D1292">
        <v>1</v>
      </c>
      <c r="E1292">
        <v>0</v>
      </c>
      <c r="F1292">
        <v>1132.2</v>
      </c>
      <c r="G1292">
        <v>45115</v>
      </c>
      <c r="H1292" t="s">
        <v>108</v>
      </c>
      <c r="I1292" t="s">
        <v>2993</v>
      </c>
      <c r="J1292" t="s">
        <v>109</v>
      </c>
      <c r="K1292">
        <v>212.02247191011239</v>
      </c>
      <c r="L1292" t="s">
        <v>2994</v>
      </c>
      <c r="M1292" t="s">
        <v>108</v>
      </c>
      <c r="N1292" t="s">
        <v>22</v>
      </c>
      <c r="O1292" t="s">
        <v>1102</v>
      </c>
      <c r="P1292" t="str">
        <f>_xlfn.IFNA(VLOOKUP(C1292,Statusy!A:B,2,0),"Do wyrzucenia")</f>
        <v>Alza</v>
      </c>
      <c r="Q1292" t="str">
        <f t="shared" si="82"/>
        <v>Alza</v>
      </c>
      <c r="R1292" t="str">
        <f t="shared" si="83"/>
        <v>Kinghoff</v>
      </c>
    </row>
    <row r="1293" spans="1:18" x14ac:dyDescent="0.25">
      <c r="A1293">
        <v>560301177</v>
      </c>
      <c r="B1293" t="s">
        <v>107</v>
      </c>
      <c r="C1293" t="s">
        <v>153</v>
      </c>
      <c r="D1293">
        <v>1</v>
      </c>
      <c r="E1293">
        <v>0</v>
      </c>
      <c r="F1293">
        <v>2999.65</v>
      </c>
      <c r="G1293">
        <v>45115</v>
      </c>
      <c r="H1293" t="s">
        <v>108</v>
      </c>
      <c r="I1293" t="s">
        <v>2995</v>
      </c>
      <c r="J1293" t="s">
        <v>109</v>
      </c>
      <c r="K1293">
        <v>561.73220973782782</v>
      </c>
      <c r="L1293" t="s">
        <v>2996</v>
      </c>
      <c r="M1293" t="s">
        <v>108</v>
      </c>
      <c r="N1293" t="s">
        <v>22</v>
      </c>
      <c r="O1293" t="s">
        <v>1102</v>
      </c>
      <c r="P1293" t="str">
        <f>_xlfn.IFNA(VLOOKUP(C1293,Statusy!A:B,2,0),"Do wyrzucenia")</f>
        <v>Alza</v>
      </c>
      <c r="Q1293" t="str">
        <f t="shared" si="82"/>
        <v>Alza</v>
      </c>
      <c r="R1293" t="str">
        <f t="shared" si="83"/>
        <v>Vida</v>
      </c>
    </row>
    <row r="1294" spans="1:18" x14ac:dyDescent="0.25">
      <c r="A1294">
        <v>560301175</v>
      </c>
      <c r="B1294" t="s">
        <v>107</v>
      </c>
      <c r="C1294" t="s">
        <v>153</v>
      </c>
      <c r="D1294">
        <v>1</v>
      </c>
      <c r="E1294">
        <v>0</v>
      </c>
      <c r="F1294">
        <v>1630.3</v>
      </c>
      <c r="G1294">
        <v>45115</v>
      </c>
      <c r="H1294" t="s">
        <v>108</v>
      </c>
      <c r="I1294" t="s">
        <v>1165</v>
      </c>
      <c r="J1294" t="s">
        <v>109</v>
      </c>
      <c r="K1294">
        <v>305.29962546816483</v>
      </c>
      <c r="L1294" t="s">
        <v>2997</v>
      </c>
      <c r="M1294" t="s">
        <v>108</v>
      </c>
      <c r="N1294" t="s">
        <v>22</v>
      </c>
      <c r="O1294" t="s">
        <v>1102</v>
      </c>
      <c r="P1294" t="str">
        <f>_xlfn.IFNA(VLOOKUP(C1294,Statusy!A:B,2,0),"Do wyrzucenia")</f>
        <v>Alza</v>
      </c>
      <c r="Q1294" t="str">
        <f t="shared" si="82"/>
        <v>Alza</v>
      </c>
      <c r="R1294" t="str">
        <f t="shared" si="83"/>
        <v>Vida</v>
      </c>
    </row>
    <row r="1295" spans="1:18" x14ac:dyDescent="0.25">
      <c r="A1295">
        <v>560297964</v>
      </c>
      <c r="B1295" t="s">
        <v>107</v>
      </c>
      <c r="C1295" t="s">
        <v>114</v>
      </c>
      <c r="D1295">
        <v>0</v>
      </c>
      <c r="E1295">
        <v>329</v>
      </c>
      <c r="F1295">
        <v>3651</v>
      </c>
      <c r="G1295">
        <v>45115</v>
      </c>
      <c r="H1295" t="s">
        <v>108</v>
      </c>
      <c r="I1295" t="s">
        <v>2998</v>
      </c>
      <c r="J1295" t="s">
        <v>109</v>
      </c>
      <c r="K1295">
        <v>683.70786516853934</v>
      </c>
      <c r="L1295" t="s">
        <v>2999</v>
      </c>
      <c r="M1295" t="s">
        <v>108</v>
      </c>
      <c r="N1295" t="s">
        <v>22</v>
      </c>
      <c r="O1295" t="s">
        <v>225</v>
      </c>
      <c r="P1295" t="str">
        <f>_xlfn.IFNA(VLOOKUP(C1295,Statusy!A:B,2,0),"Do wyrzucenia")</f>
        <v>Greatstore</v>
      </c>
      <c r="Q1295" t="str">
        <f t="shared" si="82"/>
        <v>Mall</v>
      </c>
      <c r="R1295" t="str">
        <f t="shared" si="83"/>
        <v>Vida</v>
      </c>
    </row>
    <row r="1296" spans="1:18" x14ac:dyDescent="0.25">
      <c r="A1296">
        <v>560297747</v>
      </c>
      <c r="B1296" t="s">
        <v>107</v>
      </c>
      <c r="C1296" t="s">
        <v>195</v>
      </c>
      <c r="D1296">
        <v>0</v>
      </c>
      <c r="E1296">
        <v>39</v>
      </c>
      <c r="F1296">
        <v>624</v>
      </c>
      <c r="G1296">
        <v>45115</v>
      </c>
      <c r="H1296" t="s">
        <v>108</v>
      </c>
      <c r="I1296" t="s">
        <v>528</v>
      </c>
      <c r="J1296" t="s">
        <v>110</v>
      </c>
      <c r="K1296">
        <v>2789.2799999999997</v>
      </c>
      <c r="L1296" t="s">
        <v>3000</v>
      </c>
      <c r="M1296" t="s">
        <v>108</v>
      </c>
      <c r="N1296" t="s">
        <v>49</v>
      </c>
      <c r="O1296" t="s">
        <v>224</v>
      </c>
      <c r="P1296" t="str">
        <f>_xlfn.IFNA(VLOOKUP(C1296,Statusy!A:B,2,0),"Do wyrzucenia")</f>
        <v>Shumee</v>
      </c>
      <c r="Q1296" t="str">
        <f t="shared" si="82"/>
        <v>Mall</v>
      </c>
      <c r="R1296" t="str">
        <f t="shared" si="83"/>
        <v>Vida</v>
      </c>
    </row>
    <row r="1297" spans="1:18" x14ac:dyDescent="0.25">
      <c r="A1297">
        <v>560297561</v>
      </c>
      <c r="B1297" t="s">
        <v>107</v>
      </c>
      <c r="C1297" t="s">
        <v>195</v>
      </c>
      <c r="D1297">
        <v>0</v>
      </c>
      <c r="E1297">
        <v>31</v>
      </c>
      <c r="F1297">
        <v>237</v>
      </c>
      <c r="G1297">
        <v>45115</v>
      </c>
      <c r="H1297" t="s">
        <v>108</v>
      </c>
      <c r="I1297" t="s">
        <v>497</v>
      </c>
      <c r="J1297" t="s">
        <v>110</v>
      </c>
      <c r="K1297">
        <v>1059.3899999999999</v>
      </c>
      <c r="L1297" t="s">
        <v>498</v>
      </c>
      <c r="M1297" t="s">
        <v>108</v>
      </c>
      <c r="N1297" t="s">
        <v>49</v>
      </c>
      <c r="O1297" t="s">
        <v>224</v>
      </c>
      <c r="P1297" t="str">
        <f>_xlfn.IFNA(VLOOKUP(C1297,Statusy!A:B,2,0),"Do wyrzucenia")</f>
        <v>Shumee</v>
      </c>
      <c r="Q1297" t="str">
        <f t="shared" si="82"/>
        <v>Mall</v>
      </c>
      <c r="R1297" t="str">
        <f t="shared" si="83"/>
        <v>Vida</v>
      </c>
    </row>
    <row r="1298" spans="1:18" x14ac:dyDescent="0.25">
      <c r="A1298">
        <v>560297558</v>
      </c>
      <c r="B1298" t="s">
        <v>107</v>
      </c>
      <c r="C1298" t="s">
        <v>195</v>
      </c>
      <c r="D1298">
        <v>0</v>
      </c>
      <c r="E1298">
        <v>29</v>
      </c>
      <c r="F1298">
        <v>206</v>
      </c>
      <c r="G1298">
        <v>45115</v>
      </c>
      <c r="H1298" t="s">
        <v>108</v>
      </c>
      <c r="I1298" t="s">
        <v>1070</v>
      </c>
      <c r="J1298" t="s">
        <v>110</v>
      </c>
      <c r="K1298">
        <v>920.81999999999994</v>
      </c>
      <c r="L1298" t="s">
        <v>1071</v>
      </c>
      <c r="M1298" t="s">
        <v>108</v>
      </c>
      <c r="N1298" t="s">
        <v>49</v>
      </c>
      <c r="O1298" t="s">
        <v>224</v>
      </c>
      <c r="P1298" t="str">
        <f>_xlfn.IFNA(VLOOKUP(C1298,Statusy!A:B,2,0),"Do wyrzucenia")</f>
        <v>Shumee</v>
      </c>
      <c r="Q1298" t="str">
        <f t="shared" si="82"/>
        <v>Mall</v>
      </c>
      <c r="R1298" t="str">
        <f t="shared" si="83"/>
        <v>Vida</v>
      </c>
    </row>
    <row r="1299" spans="1:18" x14ac:dyDescent="0.25">
      <c r="A1299">
        <v>560297557</v>
      </c>
      <c r="B1299" t="s">
        <v>107</v>
      </c>
      <c r="C1299" t="s">
        <v>195</v>
      </c>
      <c r="D1299">
        <v>0</v>
      </c>
      <c r="E1299">
        <v>29</v>
      </c>
      <c r="F1299">
        <v>206</v>
      </c>
      <c r="G1299">
        <v>45115</v>
      </c>
      <c r="H1299" t="s">
        <v>108</v>
      </c>
      <c r="I1299" t="s">
        <v>1070</v>
      </c>
      <c r="J1299" t="s">
        <v>110</v>
      </c>
      <c r="K1299">
        <v>920.81999999999994</v>
      </c>
      <c r="L1299" t="s">
        <v>1071</v>
      </c>
      <c r="M1299" t="s">
        <v>108</v>
      </c>
      <c r="N1299" t="s">
        <v>49</v>
      </c>
      <c r="O1299" t="s">
        <v>224</v>
      </c>
      <c r="P1299" t="str">
        <f>_xlfn.IFNA(VLOOKUP(C1299,Statusy!A:B,2,0),"Do wyrzucenia")</f>
        <v>Shumee</v>
      </c>
      <c r="Q1299" t="str">
        <f t="shared" si="82"/>
        <v>Mall</v>
      </c>
      <c r="R1299" t="str">
        <f t="shared" si="83"/>
        <v>Vida</v>
      </c>
    </row>
    <row r="1300" spans="1:18" x14ac:dyDescent="0.25">
      <c r="A1300">
        <v>560296157</v>
      </c>
      <c r="B1300" t="s">
        <v>107</v>
      </c>
      <c r="C1300" t="s">
        <v>114</v>
      </c>
      <c r="D1300">
        <v>0</v>
      </c>
      <c r="E1300">
        <v>18</v>
      </c>
      <c r="F1300">
        <v>111</v>
      </c>
      <c r="G1300">
        <v>45115</v>
      </c>
      <c r="H1300" t="s">
        <v>108</v>
      </c>
      <c r="I1300" t="s">
        <v>3001</v>
      </c>
      <c r="J1300" t="s">
        <v>110</v>
      </c>
      <c r="K1300">
        <v>496.16999999999996</v>
      </c>
      <c r="L1300" t="s">
        <v>3002</v>
      </c>
      <c r="M1300" t="s">
        <v>108</v>
      </c>
      <c r="N1300" t="s">
        <v>48</v>
      </c>
      <c r="O1300" t="s">
        <v>225</v>
      </c>
      <c r="P1300" t="str">
        <f>_xlfn.IFNA(VLOOKUP(C1300,Statusy!A:B,2,0),"Do wyrzucenia")</f>
        <v>Greatstore</v>
      </c>
      <c r="Q1300" t="str">
        <f t="shared" si="82"/>
        <v>Mall</v>
      </c>
      <c r="R1300" t="str">
        <f t="shared" si="83"/>
        <v>Vida</v>
      </c>
    </row>
    <row r="1301" spans="1:18" x14ac:dyDescent="0.25">
      <c r="A1301">
        <v>560296019</v>
      </c>
      <c r="B1301" t="s">
        <v>107</v>
      </c>
      <c r="C1301" t="s">
        <v>114</v>
      </c>
      <c r="D1301">
        <v>0</v>
      </c>
      <c r="E1301">
        <v>32</v>
      </c>
      <c r="F1301">
        <v>201</v>
      </c>
      <c r="G1301">
        <v>45115</v>
      </c>
      <c r="H1301" t="s">
        <v>108</v>
      </c>
      <c r="I1301" t="s">
        <v>1062</v>
      </c>
      <c r="J1301" t="s">
        <v>110</v>
      </c>
      <c r="K1301">
        <v>898.46999999999991</v>
      </c>
      <c r="L1301" t="s">
        <v>1063</v>
      </c>
      <c r="M1301" t="s">
        <v>108</v>
      </c>
      <c r="N1301" t="s">
        <v>49</v>
      </c>
      <c r="O1301" t="s">
        <v>225</v>
      </c>
      <c r="P1301" t="str">
        <f>_xlfn.IFNA(VLOOKUP(C1301,Statusy!A:B,2,0),"Do wyrzucenia")</f>
        <v>Greatstore</v>
      </c>
      <c r="Q1301" t="str">
        <f t="shared" si="82"/>
        <v>Mall</v>
      </c>
      <c r="R1301" t="str">
        <f t="shared" si="83"/>
        <v>Vida</v>
      </c>
    </row>
    <row r="1302" spans="1:18" x14ac:dyDescent="0.25">
      <c r="A1302">
        <v>560296003</v>
      </c>
      <c r="B1302" t="s">
        <v>107</v>
      </c>
      <c r="C1302" t="s">
        <v>114</v>
      </c>
      <c r="D1302">
        <v>0</v>
      </c>
      <c r="E1302">
        <v>48</v>
      </c>
      <c r="F1302">
        <v>435</v>
      </c>
      <c r="G1302">
        <v>45115</v>
      </c>
      <c r="H1302" t="s">
        <v>108</v>
      </c>
      <c r="I1302" t="s">
        <v>1221</v>
      </c>
      <c r="J1302" t="s">
        <v>110</v>
      </c>
      <c r="K1302">
        <v>1944.4499999999998</v>
      </c>
      <c r="L1302" t="s">
        <v>1222</v>
      </c>
      <c r="M1302" t="s">
        <v>108</v>
      </c>
      <c r="N1302" t="s">
        <v>49</v>
      </c>
      <c r="O1302" t="s">
        <v>225</v>
      </c>
      <c r="P1302" t="str">
        <f>_xlfn.IFNA(VLOOKUP(C1302,Statusy!A:B,2,0),"Do wyrzucenia")</f>
        <v>Greatstore</v>
      </c>
      <c r="Q1302" t="str">
        <f t="shared" si="82"/>
        <v>Mall</v>
      </c>
      <c r="R1302" t="str">
        <f t="shared" si="83"/>
        <v>Vida</v>
      </c>
    </row>
    <row r="1303" spans="1:18" x14ac:dyDescent="0.25">
      <c r="A1303">
        <v>560295997</v>
      </c>
      <c r="B1303" t="s">
        <v>107</v>
      </c>
      <c r="C1303" t="s">
        <v>114</v>
      </c>
      <c r="D1303">
        <v>0</v>
      </c>
      <c r="E1303">
        <v>19</v>
      </c>
      <c r="F1303">
        <v>109</v>
      </c>
      <c r="G1303">
        <v>45115</v>
      </c>
      <c r="H1303" t="s">
        <v>108</v>
      </c>
      <c r="I1303" t="s">
        <v>446</v>
      </c>
      <c r="J1303" t="s">
        <v>110</v>
      </c>
      <c r="K1303">
        <v>487.22999999999996</v>
      </c>
      <c r="L1303" t="s">
        <v>3003</v>
      </c>
      <c r="M1303" t="s">
        <v>108</v>
      </c>
      <c r="N1303" t="s">
        <v>49</v>
      </c>
      <c r="O1303" t="s">
        <v>225</v>
      </c>
      <c r="P1303" t="str">
        <f>_xlfn.IFNA(VLOOKUP(C1303,Statusy!A:B,2,0),"Do wyrzucenia")</f>
        <v>Greatstore</v>
      </c>
      <c r="Q1303" t="str">
        <f t="shared" si="82"/>
        <v>Mall</v>
      </c>
      <c r="R1303" t="str">
        <f t="shared" si="83"/>
        <v>Vida</v>
      </c>
    </row>
    <row r="1304" spans="1:18" x14ac:dyDescent="0.25">
      <c r="A1304">
        <v>560295302</v>
      </c>
      <c r="B1304" t="s">
        <v>107</v>
      </c>
      <c r="C1304" t="s">
        <v>153</v>
      </c>
      <c r="D1304">
        <v>1</v>
      </c>
      <c r="E1304">
        <v>0</v>
      </c>
      <c r="F1304">
        <v>891.65</v>
      </c>
      <c r="G1304">
        <v>45115</v>
      </c>
      <c r="H1304" t="s">
        <v>108</v>
      </c>
      <c r="I1304" t="s">
        <v>1394</v>
      </c>
      <c r="J1304" t="s">
        <v>109</v>
      </c>
      <c r="K1304">
        <v>166.97565543071161</v>
      </c>
      <c r="L1304" t="s">
        <v>3004</v>
      </c>
      <c r="M1304" t="s">
        <v>108</v>
      </c>
      <c r="N1304" t="s">
        <v>48</v>
      </c>
      <c r="O1304" t="s">
        <v>1102</v>
      </c>
      <c r="P1304" t="str">
        <f>_xlfn.IFNA(VLOOKUP(C1304,Statusy!A:B,2,0),"Do wyrzucenia")</f>
        <v>Alza</v>
      </c>
      <c r="Q1304" t="str">
        <f t="shared" si="82"/>
        <v>Alza</v>
      </c>
      <c r="R1304" t="str">
        <f t="shared" si="83"/>
        <v>Vida</v>
      </c>
    </row>
    <row r="1305" spans="1:18" x14ac:dyDescent="0.25">
      <c r="A1305">
        <v>560283398</v>
      </c>
      <c r="B1305" t="s">
        <v>107</v>
      </c>
      <c r="C1305" t="s">
        <v>118</v>
      </c>
      <c r="D1305">
        <v>1</v>
      </c>
      <c r="E1305">
        <v>7</v>
      </c>
      <c r="F1305">
        <v>43</v>
      </c>
      <c r="G1305">
        <v>45114</v>
      </c>
      <c r="H1305" t="s">
        <v>108</v>
      </c>
      <c r="I1305" t="s">
        <v>871</v>
      </c>
      <c r="J1305" t="s">
        <v>110</v>
      </c>
      <c r="K1305">
        <v>192.20999999999998</v>
      </c>
      <c r="L1305" t="s">
        <v>872</v>
      </c>
      <c r="M1305" t="s">
        <v>108</v>
      </c>
      <c r="N1305" t="s">
        <v>48</v>
      </c>
      <c r="O1305" t="s">
        <v>225</v>
      </c>
      <c r="P1305" t="str">
        <f>_xlfn.IFNA(VLOOKUP(C1305,Statusy!A:B,2,0),"Do wyrzucenia")</f>
        <v>Greatstore</v>
      </c>
      <c r="Q1305" t="str">
        <f t="shared" si="82"/>
        <v>Mall</v>
      </c>
      <c r="R1305" t="str">
        <f t="shared" si="83"/>
        <v>Vida</v>
      </c>
    </row>
    <row r="1306" spans="1:18" x14ac:dyDescent="0.25">
      <c r="A1306">
        <v>560282623</v>
      </c>
      <c r="B1306" t="s">
        <v>107</v>
      </c>
      <c r="C1306" t="s">
        <v>118</v>
      </c>
      <c r="D1306">
        <v>1</v>
      </c>
      <c r="E1306">
        <v>79</v>
      </c>
      <c r="F1306">
        <v>833</v>
      </c>
      <c r="G1306">
        <v>45114</v>
      </c>
      <c r="H1306" t="s">
        <v>108</v>
      </c>
      <c r="I1306" t="s">
        <v>3005</v>
      </c>
      <c r="J1306" t="s">
        <v>109</v>
      </c>
      <c r="K1306">
        <v>155.99250936329588</v>
      </c>
      <c r="L1306" t="s">
        <v>3006</v>
      </c>
      <c r="M1306" t="s">
        <v>108</v>
      </c>
      <c r="N1306" t="s">
        <v>106</v>
      </c>
      <c r="O1306" t="s">
        <v>225</v>
      </c>
      <c r="P1306" t="str">
        <f>_xlfn.IFNA(VLOOKUP(C1306,Statusy!A:B,2,0),"Do wyrzucenia")</f>
        <v>Greatstore</v>
      </c>
      <c r="Q1306" t="str">
        <f t="shared" si="82"/>
        <v>Mall</v>
      </c>
      <c r="R1306" t="str">
        <f t="shared" si="83"/>
        <v>eurofirany</v>
      </c>
    </row>
    <row r="1307" spans="1:18" x14ac:dyDescent="0.25">
      <c r="A1307">
        <v>560282294</v>
      </c>
      <c r="B1307" t="s">
        <v>107</v>
      </c>
      <c r="C1307" t="s">
        <v>153</v>
      </c>
      <c r="D1307">
        <v>1</v>
      </c>
      <c r="E1307">
        <v>0</v>
      </c>
      <c r="F1307">
        <v>2948.65</v>
      </c>
      <c r="G1307">
        <v>45114</v>
      </c>
      <c r="H1307" t="s">
        <v>108</v>
      </c>
      <c r="I1307" t="s">
        <v>651</v>
      </c>
      <c r="J1307" t="s">
        <v>109</v>
      </c>
      <c r="K1307">
        <v>552.18164794007498</v>
      </c>
      <c r="L1307" t="s">
        <v>3007</v>
      </c>
      <c r="M1307" t="s">
        <v>108</v>
      </c>
      <c r="N1307" t="s">
        <v>22</v>
      </c>
      <c r="O1307" t="s">
        <v>1102</v>
      </c>
      <c r="P1307" t="str">
        <f>_xlfn.IFNA(VLOOKUP(C1307,Statusy!A:B,2,0),"Do wyrzucenia")</f>
        <v>Alza</v>
      </c>
      <c r="Q1307" t="str">
        <f t="shared" si="82"/>
        <v>Alza</v>
      </c>
      <c r="R1307" t="str">
        <f t="shared" si="83"/>
        <v>Vida</v>
      </c>
    </row>
    <row r="1308" spans="1:18" x14ac:dyDescent="0.25">
      <c r="A1308">
        <v>560281585</v>
      </c>
      <c r="B1308" t="s">
        <v>107</v>
      </c>
      <c r="C1308" t="s">
        <v>153</v>
      </c>
      <c r="D1308">
        <v>1</v>
      </c>
      <c r="E1308">
        <v>0</v>
      </c>
      <c r="F1308">
        <v>424.15</v>
      </c>
      <c r="G1308">
        <v>45114</v>
      </c>
      <c r="H1308" t="s">
        <v>108</v>
      </c>
      <c r="I1308" t="s">
        <v>1079</v>
      </c>
      <c r="J1308" t="s">
        <v>109</v>
      </c>
      <c r="K1308">
        <v>79.428838951310865</v>
      </c>
      <c r="L1308" t="s">
        <v>3008</v>
      </c>
      <c r="M1308" t="s">
        <v>108</v>
      </c>
      <c r="N1308" t="s">
        <v>22</v>
      </c>
      <c r="O1308" t="s">
        <v>1102</v>
      </c>
      <c r="P1308" t="str">
        <f>_xlfn.IFNA(VLOOKUP(C1308,Statusy!A:B,2,0),"Do wyrzucenia")</f>
        <v>Alza</v>
      </c>
      <c r="Q1308" t="str">
        <f t="shared" si="82"/>
        <v>Alza</v>
      </c>
      <c r="R1308" t="str">
        <f t="shared" si="83"/>
        <v>Vida</v>
      </c>
    </row>
    <row r="1309" spans="1:18" x14ac:dyDescent="0.25">
      <c r="A1309">
        <v>560277292</v>
      </c>
      <c r="B1309" t="s">
        <v>107</v>
      </c>
      <c r="C1309" t="s">
        <v>118</v>
      </c>
      <c r="D1309">
        <v>1</v>
      </c>
      <c r="E1309">
        <v>2.4</v>
      </c>
      <c r="F1309">
        <v>15.4</v>
      </c>
      <c r="G1309">
        <v>45114</v>
      </c>
      <c r="H1309" t="s">
        <v>108</v>
      </c>
      <c r="I1309" t="s">
        <v>3009</v>
      </c>
      <c r="J1309" t="s">
        <v>110</v>
      </c>
      <c r="K1309">
        <v>68.837999999999994</v>
      </c>
      <c r="L1309" t="s">
        <v>3010</v>
      </c>
      <c r="M1309" t="s">
        <v>108</v>
      </c>
      <c r="N1309" t="s">
        <v>106</v>
      </c>
      <c r="O1309" t="s">
        <v>225</v>
      </c>
      <c r="P1309" t="str">
        <f>_xlfn.IFNA(VLOOKUP(C1309,Statusy!A:B,2,0),"Do wyrzucenia")</f>
        <v>Greatstore</v>
      </c>
      <c r="Q1309" t="str">
        <f t="shared" si="82"/>
        <v>Mall</v>
      </c>
      <c r="R1309" t="str">
        <f t="shared" si="83"/>
        <v>ikonka</v>
      </c>
    </row>
    <row r="1310" spans="1:18" x14ac:dyDescent="0.25">
      <c r="A1310">
        <v>560276088</v>
      </c>
      <c r="B1310" t="s">
        <v>107</v>
      </c>
      <c r="C1310" t="s">
        <v>153</v>
      </c>
      <c r="D1310">
        <v>1</v>
      </c>
      <c r="E1310">
        <v>0</v>
      </c>
      <c r="F1310">
        <v>560.15</v>
      </c>
      <c r="G1310">
        <v>45114</v>
      </c>
      <c r="H1310" t="s">
        <v>108</v>
      </c>
      <c r="I1310" t="s">
        <v>431</v>
      </c>
      <c r="J1310" t="s">
        <v>109</v>
      </c>
      <c r="K1310">
        <v>104.89700374531836</v>
      </c>
      <c r="L1310" t="s">
        <v>3011</v>
      </c>
      <c r="M1310" t="s">
        <v>108</v>
      </c>
      <c r="N1310" t="s">
        <v>22</v>
      </c>
      <c r="O1310" t="s">
        <v>1102</v>
      </c>
      <c r="P1310" t="str">
        <f>_xlfn.IFNA(VLOOKUP(C1310,Statusy!A:B,2,0),"Do wyrzucenia")</f>
        <v>Alza</v>
      </c>
      <c r="Q1310" t="str">
        <f t="shared" si="82"/>
        <v>Alza</v>
      </c>
      <c r="R1310" t="str">
        <f t="shared" si="83"/>
        <v>Vida</v>
      </c>
    </row>
    <row r="1311" spans="1:18" x14ac:dyDescent="0.25">
      <c r="A1311">
        <v>560268908</v>
      </c>
      <c r="B1311" t="s">
        <v>107</v>
      </c>
      <c r="C1311" t="s">
        <v>153</v>
      </c>
      <c r="D1311">
        <v>1</v>
      </c>
      <c r="E1311">
        <v>0</v>
      </c>
      <c r="F1311">
        <v>849.15</v>
      </c>
      <c r="G1311">
        <v>45114</v>
      </c>
      <c r="H1311" t="s">
        <v>108</v>
      </c>
      <c r="I1311" t="s">
        <v>544</v>
      </c>
      <c r="J1311" t="s">
        <v>109</v>
      </c>
      <c r="K1311">
        <v>159.01685393258427</v>
      </c>
      <c r="L1311" t="s">
        <v>3012</v>
      </c>
      <c r="M1311" t="s">
        <v>108</v>
      </c>
      <c r="N1311" t="s">
        <v>22</v>
      </c>
      <c r="O1311" t="s">
        <v>1102</v>
      </c>
      <c r="P1311" t="str">
        <f>_xlfn.IFNA(VLOOKUP(C1311,Statusy!A:B,2,0),"Do wyrzucenia")</f>
        <v>Alza</v>
      </c>
      <c r="Q1311" t="str">
        <f t="shared" si="82"/>
        <v>Alza</v>
      </c>
      <c r="R1311" t="str">
        <f t="shared" si="83"/>
        <v>Vida</v>
      </c>
    </row>
    <row r="1312" spans="1:18" x14ac:dyDescent="0.25">
      <c r="A1312">
        <v>560261630</v>
      </c>
      <c r="B1312" t="s">
        <v>107</v>
      </c>
      <c r="C1312" t="s">
        <v>153</v>
      </c>
      <c r="D1312">
        <v>1</v>
      </c>
      <c r="E1312">
        <v>0</v>
      </c>
      <c r="F1312">
        <v>1682.15</v>
      </c>
      <c r="G1312">
        <v>45114</v>
      </c>
      <c r="H1312" t="s">
        <v>108</v>
      </c>
      <c r="I1312" t="s">
        <v>3013</v>
      </c>
      <c r="J1312" t="s">
        <v>109</v>
      </c>
      <c r="K1312">
        <v>315.00936329588018</v>
      </c>
      <c r="L1312" t="s">
        <v>3014</v>
      </c>
      <c r="M1312" t="s">
        <v>108</v>
      </c>
      <c r="N1312" t="s">
        <v>22</v>
      </c>
      <c r="O1312" t="s">
        <v>1102</v>
      </c>
      <c r="P1312" t="str">
        <f>_xlfn.IFNA(VLOOKUP(C1312,Statusy!A:B,2,0),"Do wyrzucenia")</f>
        <v>Alza</v>
      </c>
      <c r="Q1312" t="str">
        <f t="shared" ref="Q1312:Q1352" si="84">IF(P1312="alza","Alza",IF(P1312="Extra","Extrastore","Mall"))</f>
        <v>Alza</v>
      </c>
      <c r="R1312" t="str">
        <f t="shared" ref="R1312:R1352" si="85">IF(AND(LEN(I1312)&lt;=7,ISERROR(FIND("_",I1312))),"Vida",IFERROR(LEFT(I1312,FIND("_",I1312)-1),"Kinghoff"))</f>
        <v>Vida</v>
      </c>
    </row>
    <row r="1313" spans="1:18" x14ac:dyDescent="0.25">
      <c r="A1313">
        <v>560261366</v>
      </c>
      <c r="B1313" t="s">
        <v>107</v>
      </c>
      <c r="C1313" t="s">
        <v>153</v>
      </c>
      <c r="D1313">
        <v>1</v>
      </c>
      <c r="E1313">
        <v>0</v>
      </c>
      <c r="F1313">
        <v>2770.15</v>
      </c>
      <c r="G1313">
        <v>45114</v>
      </c>
      <c r="H1313" t="s">
        <v>108</v>
      </c>
      <c r="I1313" t="s">
        <v>1206</v>
      </c>
      <c r="J1313" t="s">
        <v>109</v>
      </c>
      <c r="K1313">
        <v>518.75468164794017</v>
      </c>
      <c r="L1313" t="s">
        <v>3015</v>
      </c>
      <c r="M1313" t="s">
        <v>108</v>
      </c>
      <c r="N1313" t="s">
        <v>22</v>
      </c>
      <c r="O1313" t="s">
        <v>1102</v>
      </c>
      <c r="P1313" t="str">
        <f>_xlfn.IFNA(VLOOKUP(C1313,Statusy!A:B,2,0),"Do wyrzucenia")</f>
        <v>Alza</v>
      </c>
      <c r="Q1313" t="str">
        <f t="shared" si="84"/>
        <v>Alza</v>
      </c>
      <c r="R1313" t="str">
        <f t="shared" si="85"/>
        <v>Vida</v>
      </c>
    </row>
    <row r="1314" spans="1:18" x14ac:dyDescent="0.25">
      <c r="A1314">
        <v>560254492</v>
      </c>
      <c r="B1314" t="s">
        <v>107</v>
      </c>
      <c r="C1314" t="s">
        <v>153</v>
      </c>
      <c r="D1314">
        <v>1</v>
      </c>
      <c r="E1314">
        <v>0</v>
      </c>
      <c r="F1314">
        <v>1036.1500000000001</v>
      </c>
      <c r="G1314">
        <v>45114</v>
      </c>
      <c r="H1314" t="s">
        <v>108</v>
      </c>
      <c r="I1314" t="s">
        <v>763</v>
      </c>
      <c r="J1314" t="s">
        <v>109</v>
      </c>
      <c r="K1314">
        <v>194.0355805243446</v>
      </c>
      <c r="L1314" t="s">
        <v>3016</v>
      </c>
      <c r="M1314" t="s">
        <v>108</v>
      </c>
      <c r="N1314" t="s">
        <v>22</v>
      </c>
      <c r="O1314" t="s">
        <v>1102</v>
      </c>
      <c r="P1314" t="str">
        <f>_xlfn.IFNA(VLOOKUP(C1314,Statusy!A:B,2,0),"Do wyrzucenia")</f>
        <v>Alza</v>
      </c>
      <c r="Q1314" t="str">
        <f t="shared" si="84"/>
        <v>Alza</v>
      </c>
      <c r="R1314" t="str">
        <f t="shared" si="85"/>
        <v>Vida</v>
      </c>
    </row>
    <row r="1315" spans="1:18" x14ac:dyDescent="0.25">
      <c r="A1315">
        <v>560254485</v>
      </c>
      <c r="B1315" t="s">
        <v>107</v>
      </c>
      <c r="C1315" t="s">
        <v>120</v>
      </c>
      <c r="D1315">
        <v>1</v>
      </c>
      <c r="E1315">
        <v>0</v>
      </c>
      <c r="F1315">
        <v>21</v>
      </c>
      <c r="G1315">
        <v>45114</v>
      </c>
      <c r="H1315" t="s">
        <v>108</v>
      </c>
      <c r="I1315" t="s">
        <v>400</v>
      </c>
      <c r="J1315" t="s">
        <v>110</v>
      </c>
      <c r="K1315">
        <v>93.86999999999999</v>
      </c>
      <c r="L1315" t="s">
        <v>587</v>
      </c>
      <c r="M1315" t="s">
        <v>108</v>
      </c>
      <c r="N1315" t="s">
        <v>48</v>
      </c>
      <c r="O1315" t="s">
        <v>224</v>
      </c>
      <c r="P1315" t="str">
        <f>_xlfn.IFNA(VLOOKUP(C1315,Statusy!A:B,2,0),"Do wyrzucenia")</f>
        <v>Shumee</v>
      </c>
      <c r="Q1315" t="str">
        <f t="shared" si="84"/>
        <v>Mall</v>
      </c>
      <c r="R1315" t="str">
        <f t="shared" si="85"/>
        <v>Vida</v>
      </c>
    </row>
    <row r="1316" spans="1:18" x14ac:dyDescent="0.25">
      <c r="A1316">
        <v>560254476</v>
      </c>
      <c r="B1316" t="s">
        <v>107</v>
      </c>
      <c r="C1316" t="s">
        <v>120</v>
      </c>
      <c r="D1316">
        <v>1</v>
      </c>
      <c r="E1316">
        <v>8</v>
      </c>
      <c r="F1316">
        <v>30</v>
      </c>
      <c r="G1316">
        <v>45114</v>
      </c>
      <c r="H1316" t="s">
        <v>108</v>
      </c>
      <c r="I1316" t="s">
        <v>489</v>
      </c>
      <c r="J1316" t="s">
        <v>110</v>
      </c>
      <c r="K1316">
        <v>134.1</v>
      </c>
      <c r="L1316" t="s">
        <v>490</v>
      </c>
      <c r="M1316" t="s">
        <v>108</v>
      </c>
      <c r="N1316" t="s">
        <v>48</v>
      </c>
      <c r="O1316" t="s">
        <v>224</v>
      </c>
      <c r="P1316" t="str">
        <f>_xlfn.IFNA(VLOOKUP(C1316,Statusy!A:B,2,0),"Do wyrzucenia")</f>
        <v>Shumee</v>
      </c>
      <c r="Q1316" t="str">
        <f t="shared" si="84"/>
        <v>Mall</v>
      </c>
      <c r="R1316" t="str">
        <f t="shared" si="85"/>
        <v>Vida</v>
      </c>
    </row>
    <row r="1317" spans="1:18" x14ac:dyDescent="0.25">
      <c r="A1317">
        <v>560254461</v>
      </c>
      <c r="B1317" t="s">
        <v>107</v>
      </c>
      <c r="C1317" t="s">
        <v>153</v>
      </c>
      <c r="D1317">
        <v>1</v>
      </c>
      <c r="E1317">
        <v>0</v>
      </c>
      <c r="F1317">
        <v>3909.15</v>
      </c>
      <c r="G1317">
        <v>45114</v>
      </c>
      <c r="H1317" t="s">
        <v>108</v>
      </c>
      <c r="I1317" t="s">
        <v>690</v>
      </c>
      <c r="J1317" t="s">
        <v>109</v>
      </c>
      <c r="K1317">
        <v>732.05056179775283</v>
      </c>
      <c r="L1317" t="s">
        <v>3017</v>
      </c>
      <c r="M1317" t="s">
        <v>108</v>
      </c>
      <c r="N1317" t="s">
        <v>22</v>
      </c>
      <c r="O1317" t="s">
        <v>1102</v>
      </c>
      <c r="P1317" t="str">
        <f>_xlfn.IFNA(VLOOKUP(C1317,Statusy!A:B,2,0),"Do wyrzucenia")</f>
        <v>Alza</v>
      </c>
      <c r="Q1317" t="str">
        <f t="shared" si="84"/>
        <v>Alza</v>
      </c>
      <c r="R1317" t="str">
        <f t="shared" si="85"/>
        <v>Vida</v>
      </c>
    </row>
    <row r="1318" spans="1:18" x14ac:dyDescent="0.25">
      <c r="A1318">
        <v>560248403</v>
      </c>
      <c r="B1318" t="s">
        <v>107</v>
      </c>
      <c r="C1318" t="s">
        <v>118</v>
      </c>
      <c r="D1318">
        <v>1</v>
      </c>
      <c r="E1318">
        <v>16</v>
      </c>
      <c r="F1318">
        <v>81</v>
      </c>
      <c r="G1318">
        <v>45114</v>
      </c>
      <c r="H1318" t="s">
        <v>108</v>
      </c>
      <c r="I1318" t="s">
        <v>3018</v>
      </c>
      <c r="J1318" t="s">
        <v>110</v>
      </c>
      <c r="K1318">
        <v>362.07</v>
      </c>
      <c r="L1318" t="s">
        <v>3019</v>
      </c>
      <c r="M1318" t="s">
        <v>108</v>
      </c>
      <c r="N1318" t="s">
        <v>48</v>
      </c>
      <c r="O1318" t="s">
        <v>225</v>
      </c>
      <c r="P1318" t="str">
        <f>_xlfn.IFNA(VLOOKUP(C1318,Statusy!A:B,2,0),"Do wyrzucenia")</f>
        <v>Greatstore</v>
      </c>
      <c r="Q1318" t="str">
        <f t="shared" si="84"/>
        <v>Mall</v>
      </c>
      <c r="R1318" t="str">
        <f t="shared" si="85"/>
        <v>Vida</v>
      </c>
    </row>
    <row r="1319" spans="1:18" x14ac:dyDescent="0.25">
      <c r="A1319">
        <v>560247628</v>
      </c>
      <c r="B1319" t="s">
        <v>107</v>
      </c>
      <c r="C1319" t="s">
        <v>120</v>
      </c>
      <c r="D1319">
        <v>1</v>
      </c>
      <c r="E1319">
        <v>27</v>
      </c>
      <c r="F1319">
        <v>52</v>
      </c>
      <c r="G1319">
        <v>45114</v>
      </c>
      <c r="H1319" t="s">
        <v>108</v>
      </c>
      <c r="I1319" t="s">
        <v>360</v>
      </c>
      <c r="J1319" t="s">
        <v>110</v>
      </c>
      <c r="K1319">
        <v>232.44</v>
      </c>
      <c r="L1319" t="s">
        <v>962</v>
      </c>
      <c r="M1319" t="s">
        <v>108</v>
      </c>
      <c r="N1319" t="s">
        <v>48</v>
      </c>
      <c r="O1319" t="s">
        <v>224</v>
      </c>
      <c r="P1319" t="str">
        <f>_xlfn.IFNA(VLOOKUP(C1319,Statusy!A:B,2,0),"Do wyrzucenia")</f>
        <v>Shumee</v>
      </c>
      <c r="Q1319" t="str">
        <f t="shared" si="84"/>
        <v>Mall</v>
      </c>
      <c r="R1319" t="str">
        <f t="shared" si="85"/>
        <v>Vida</v>
      </c>
    </row>
    <row r="1320" spans="1:18" x14ac:dyDescent="0.25">
      <c r="A1320">
        <v>560247622</v>
      </c>
      <c r="B1320" t="s">
        <v>107</v>
      </c>
      <c r="C1320" t="s">
        <v>120</v>
      </c>
      <c r="D1320">
        <v>1</v>
      </c>
      <c r="E1320">
        <v>210</v>
      </c>
      <c r="F1320">
        <v>1669</v>
      </c>
      <c r="G1320">
        <v>45114</v>
      </c>
      <c r="H1320" t="s">
        <v>108</v>
      </c>
      <c r="I1320" t="s">
        <v>809</v>
      </c>
      <c r="J1320" t="s">
        <v>109</v>
      </c>
      <c r="K1320">
        <v>312.54681647940077</v>
      </c>
      <c r="L1320" t="s">
        <v>3020</v>
      </c>
      <c r="M1320" t="s">
        <v>108</v>
      </c>
      <c r="N1320" t="s">
        <v>22</v>
      </c>
      <c r="O1320" t="s">
        <v>224</v>
      </c>
      <c r="P1320" t="str">
        <f>_xlfn.IFNA(VLOOKUP(C1320,Statusy!A:B,2,0),"Do wyrzucenia")</f>
        <v>Shumee</v>
      </c>
      <c r="Q1320" t="str">
        <f t="shared" si="84"/>
        <v>Mall</v>
      </c>
      <c r="R1320" t="str">
        <f t="shared" si="85"/>
        <v>Vida</v>
      </c>
    </row>
    <row r="1321" spans="1:18" x14ac:dyDescent="0.25">
      <c r="A1321">
        <v>560247383</v>
      </c>
      <c r="B1321" t="s">
        <v>107</v>
      </c>
      <c r="C1321" t="s">
        <v>153</v>
      </c>
      <c r="D1321">
        <v>1</v>
      </c>
      <c r="E1321">
        <v>0</v>
      </c>
      <c r="F1321">
        <v>1375.3</v>
      </c>
      <c r="G1321">
        <v>45114</v>
      </c>
      <c r="H1321" t="s">
        <v>108</v>
      </c>
      <c r="I1321" t="s">
        <v>1199</v>
      </c>
      <c r="J1321" t="s">
        <v>109</v>
      </c>
      <c r="K1321">
        <v>257.54681647940077</v>
      </c>
      <c r="L1321" t="s">
        <v>3021</v>
      </c>
      <c r="M1321" t="s">
        <v>108</v>
      </c>
      <c r="N1321" t="s">
        <v>22</v>
      </c>
      <c r="O1321" t="s">
        <v>1102</v>
      </c>
      <c r="P1321" t="str">
        <f>_xlfn.IFNA(VLOOKUP(C1321,Statusy!A:B,2,0),"Do wyrzucenia")</f>
        <v>Alza</v>
      </c>
      <c r="Q1321" t="str">
        <f t="shared" si="84"/>
        <v>Alza</v>
      </c>
      <c r="R1321" t="str">
        <f t="shared" si="85"/>
        <v>Vida</v>
      </c>
    </row>
    <row r="1322" spans="1:18" x14ac:dyDescent="0.25">
      <c r="A1322">
        <v>560247334</v>
      </c>
      <c r="B1322" t="s">
        <v>107</v>
      </c>
      <c r="C1322" t="s">
        <v>153</v>
      </c>
      <c r="D1322">
        <v>1</v>
      </c>
      <c r="E1322">
        <v>0</v>
      </c>
      <c r="F1322">
        <v>509.16</v>
      </c>
      <c r="G1322">
        <v>45114</v>
      </c>
      <c r="H1322" t="s">
        <v>108</v>
      </c>
      <c r="I1322" t="s">
        <v>776</v>
      </c>
      <c r="J1322" t="s">
        <v>109</v>
      </c>
      <c r="K1322">
        <v>95.348314606741582</v>
      </c>
      <c r="L1322" t="s">
        <v>3022</v>
      </c>
      <c r="M1322" t="s">
        <v>108</v>
      </c>
      <c r="N1322" t="s">
        <v>22</v>
      </c>
      <c r="O1322" t="s">
        <v>1102</v>
      </c>
      <c r="P1322" t="str">
        <f>_xlfn.IFNA(VLOOKUP(C1322,Statusy!A:B,2,0),"Do wyrzucenia")</f>
        <v>Alza</v>
      </c>
      <c r="Q1322" t="str">
        <f t="shared" si="84"/>
        <v>Alza</v>
      </c>
      <c r="R1322" t="str">
        <f t="shared" si="85"/>
        <v>Kinghoff</v>
      </c>
    </row>
    <row r="1323" spans="1:18" x14ac:dyDescent="0.25">
      <c r="A1323">
        <v>560247326</v>
      </c>
      <c r="B1323" t="s">
        <v>107</v>
      </c>
      <c r="C1323" t="s">
        <v>120</v>
      </c>
      <c r="D1323">
        <v>1</v>
      </c>
      <c r="E1323">
        <v>270</v>
      </c>
      <c r="F1323">
        <v>3349</v>
      </c>
      <c r="G1323">
        <v>45114</v>
      </c>
      <c r="H1323" t="s">
        <v>108</v>
      </c>
      <c r="I1323" t="s">
        <v>2485</v>
      </c>
      <c r="J1323" t="s">
        <v>109</v>
      </c>
      <c r="K1323">
        <v>627.15355805243451</v>
      </c>
      <c r="L1323" t="s">
        <v>3023</v>
      </c>
      <c r="M1323" t="s">
        <v>108</v>
      </c>
      <c r="N1323" t="s">
        <v>22</v>
      </c>
      <c r="O1323" t="s">
        <v>224</v>
      </c>
      <c r="P1323" t="str">
        <f>_xlfn.IFNA(VLOOKUP(C1323,Statusy!A:B,2,0),"Do wyrzucenia")</f>
        <v>Shumee</v>
      </c>
      <c r="Q1323" t="str">
        <f t="shared" si="84"/>
        <v>Mall</v>
      </c>
      <c r="R1323" t="str">
        <f t="shared" si="85"/>
        <v>Vida</v>
      </c>
    </row>
    <row r="1324" spans="1:18" x14ac:dyDescent="0.25">
      <c r="A1324">
        <v>560240937</v>
      </c>
      <c r="B1324" t="s">
        <v>107</v>
      </c>
      <c r="C1324" t="s">
        <v>118</v>
      </c>
      <c r="D1324">
        <v>1</v>
      </c>
      <c r="E1324">
        <v>118</v>
      </c>
      <c r="F1324">
        <v>1626</v>
      </c>
      <c r="G1324">
        <v>45114</v>
      </c>
      <c r="H1324" t="s">
        <v>108</v>
      </c>
      <c r="I1324" t="s">
        <v>125</v>
      </c>
      <c r="J1324" t="s">
        <v>109</v>
      </c>
      <c r="K1324">
        <v>304.49438202247194</v>
      </c>
      <c r="L1324" t="s">
        <v>165</v>
      </c>
      <c r="M1324" t="s">
        <v>108</v>
      </c>
      <c r="N1324" t="s">
        <v>106</v>
      </c>
      <c r="O1324" t="s">
        <v>225</v>
      </c>
      <c r="P1324" t="str">
        <f>_xlfn.IFNA(VLOOKUP(C1324,Statusy!A:B,2,0),"Do wyrzucenia")</f>
        <v>Greatstore</v>
      </c>
      <c r="Q1324" t="str">
        <f t="shared" si="84"/>
        <v>Mall</v>
      </c>
      <c r="R1324" t="str">
        <f t="shared" si="85"/>
        <v>ikonka</v>
      </c>
    </row>
    <row r="1325" spans="1:18" x14ac:dyDescent="0.25">
      <c r="A1325">
        <v>560239569</v>
      </c>
      <c r="B1325" t="s">
        <v>107</v>
      </c>
      <c r="C1325" t="s">
        <v>120</v>
      </c>
      <c r="D1325">
        <v>1</v>
      </c>
      <c r="E1325">
        <v>9</v>
      </c>
      <c r="F1325">
        <v>40</v>
      </c>
      <c r="G1325">
        <v>45114</v>
      </c>
      <c r="H1325" t="s">
        <v>108</v>
      </c>
      <c r="I1325" t="s">
        <v>3024</v>
      </c>
      <c r="J1325" t="s">
        <v>110</v>
      </c>
      <c r="K1325">
        <v>178.79999999999998</v>
      </c>
      <c r="L1325" t="s">
        <v>3025</v>
      </c>
      <c r="M1325" t="s">
        <v>108</v>
      </c>
      <c r="N1325" t="s">
        <v>49</v>
      </c>
      <c r="O1325" t="s">
        <v>224</v>
      </c>
      <c r="P1325" t="str">
        <f>_xlfn.IFNA(VLOOKUP(C1325,Statusy!A:B,2,0),"Do wyrzucenia")</f>
        <v>Shumee</v>
      </c>
      <c r="Q1325" t="str">
        <f t="shared" si="84"/>
        <v>Mall</v>
      </c>
      <c r="R1325" t="str">
        <f t="shared" si="85"/>
        <v>aw</v>
      </c>
    </row>
    <row r="1326" spans="1:18" x14ac:dyDescent="0.25">
      <c r="A1326">
        <v>560239334</v>
      </c>
      <c r="B1326" t="s">
        <v>107</v>
      </c>
      <c r="C1326" t="s">
        <v>120</v>
      </c>
      <c r="D1326">
        <v>1</v>
      </c>
      <c r="E1326">
        <v>27</v>
      </c>
      <c r="F1326">
        <v>171</v>
      </c>
      <c r="G1326">
        <v>45114</v>
      </c>
      <c r="H1326" t="s">
        <v>108</v>
      </c>
      <c r="I1326" t="s">
        <v>920</v>
      </c>
      <c r="J1326" t="s">
        <v>110</v>
      </c>
      <c r="K1326">
        <v>764.37</v>
      </c>
      <c r="L1326" t="s">
        <v>1016</v>
      </c>
      <c r="M1326" t="s">
        <v>108</v>
      </c>
      <c r="N1326" t="s">
        <v>49</v>
      </c>
      <c r="O1326" t="s">
        <v>224</v>
      </c>
      <c r="P1326" t="str">
        <f>_xlfn.IFNA(VLOOKUP(C1326,Statusy!A:B,2,0),"Do wyrzucenia")</f>
        <v>Shumee</v>
      </c>
      <c r="Q1326" t="str">
        <f t="shared" si="84"/>
        <v>Mall</v>
      </c>
      <c r="R1326" t="str">
        <f t="shared" si="85"/>
        <v>Vida</v>
      </c>
    </row>
    <row r="1327" spans="1:18" x14ac:dyDescent="0.25">
      <c r="A1327">
        <v>560239332</v>
      </c>
      <c r="B1327" t="s">
        <v>107</v>
      </c>
      <c r="C1327" t="s">
        <v>120</v>
      </c>
      <c r="D1327">
        <v>1</v>
      </c>
      <c r="E1327">
        <v>0</v>
      </c>
      <c r="F1327">
        <v>21</v>
      </c>
      <c r="G1327">
        <v>45114</v>
      </c>
      <c r="H1327" t="s">
        <v>108</v>
      </c>
      <c r="I1327" t="s">
        <v>1124</v>
      </c>
      <c r="J1327" t="s">
        <v>110</v>
      </c>
      <c r="K1327">
        <v>93.86999999999999</v>
      </c>
      <c r="L1327" t="s">
        <v>1125</v>
      </c>
      <c r="M1327" t="s">
        <v>108</v>
      </c>
      <c r="N1327" t="s">
        <v>48</v>
      </c>
      <c r="O1327" t="s">
        <v>224</v>
      </c>
      <c r="P1327" t="str">
        <f>_xlfn.IFNA(VLOOKUP(C1327,Statusy!A:B,2,0),"Do wyrzucenia")</f>
        <v>Shumee</v>
      </c>
      <c r="Q1327" t="str">
        <f t="shared" si="84"/>
        <v>Mall</v>
      </c>
      <c r="R1327" t="str">
        <f t="shared" si="85"/>
        <v>Vida</v>
      </c>
    </row>
    <row r="1328" spans="1:18" x14ac:dyDescent="0.25">
      <c r="A1328">
        <v>560239331</v>
      </c>
      <c r="B1328" t="s">
        <v>107</v>
      </c>
      <c r="C1328" t="s">
        <v>153</v>
      </c>
      <c r="D1328">
        <v>1</v>
      </c>
      <c r="E1328">
        <v>0</v>
      </c>
      <c r="F1328">
        <v>849.15</v>
      </c>
      <c r="G1328">
        <v>45114</v>
      </c>
      <c r="H1328" t="s">
        <v>108</v>
      </c>
      <c r="I1328" t="s">
        <v>391</v>
      </c>
      <c r="J1328" t="s">
        <v>109</v>
      </c>
      <c r="K1328">
        <v>159.01685393258427</v>
      </c>
      <c r="L1328" t="s">
        <v>3026</v>
      </c>
      <c r="M1328" t="s">
        <v>108</v>
      </c>
      <c r="N1328" t="s">
        <v>22</v>
      </c>
      <c r="O1328" t="s">
        <v>1102</v>
      </c>
      <c r="P1328" t="str">
        <f>_xlfn.IFNA(VLOOKUP(C1328,Statusy!A:B,2,0),"Do wyrzucenia")</f>
        <v>Alza</v>
      </c>
      <c r="Q1328" t="str">
        <f t="shared" si="84"/>
        <v>Alza</v>
      </c>
      <c r="R1328" t="str">
        <f t="shared" si="85"/>
        <v>Vida</v>
      </c>
    </row>
    <row r="1329" spans="1:18" x14ac:dyDescent="0.25">
      <c r="A1329">
        <v>560239242</v>
      </c>
      <c r="B1329" t="s">
        <v>107</v>
      </c>
      <c r="C1329" t="s">
        <v>120</v>
      </c>
      <c r="D1329">
        <v>1</v>
      </c>
      <c r="E1329">
        <v>0</v>
      </c>
      <c r="F1329">
        <v>4469</v>
      </c>
      <c r="G1329">
        <v>45114</v>
      </c>
      <c r="H1329" t="s">
        <v>108</v>
      </c>
      <c r="I1329" t="s">
        <v>3027</v>
      </c>
      <c r="J1329" t="s">
        <v>109</v>
      </c>
      <c r="K1329">
        <v>836.89138576779033</v>
      </c>
      <c r="L1329" t="s">
        <v>3028</v>
      </c>
      <c r="M1329" t="s">
        <v>108</v>
      </c>
      <c r="N1329" t="s">
        <v>22</v>
      </c>
      <c r="O1329" t="s">
        <v>224</v>
      </c>
      <c r="P1329" t="str">
        <f>_xlfn.IFNA(VLOOKUP(C1329,Statusy!A:B,2,0),"Do wyrzucenia")</f>
        <v>Shumee</v>
      </c>
      <c r="Q1329" t="str">
        <f t="shared" si="84"/>
        <v>Mall</v>
      </c>
      <c r="R1329" t="str">
        <f t="shared" si="85"/>
        <v>Vida</v>
      </c>
    </row>
    <row r="1330" spans="1:18" x14ac:dyDescent="0.25">
      <c r="A1330">
        <v>560239232</v>
      </c>
      <c r="B1330" t="s">
        <v>107</v>
      </c>
      <c r="C1330" t="s">
        <v>153</v>
      </c>
      <c r="D1330">
        <v>1</v>
      </c>
      <c r="E1330">
        <v>0</v>
      </c>
      <c r="F1330">
        <v>509.16</v>
      </c>
      <c r="G1330">
        <v>45114</v>
      </c>
      <c r="H1330" t="s">
        <v>108</v>
      </c>
      <c r="I1330" t="s">
        <v>2700</v>
      </c>
      <c r="J1330" t="s">
        <v>109</v>
      </c>
      <c r="K1330">
        <v>95.348314606741582</v>
      </c>
      <c r="L1330" t="s">
        <v>3029</v>
      </c>
      <c r="M1330" t="s">
        <v>108</v>
      </c>
      <c r="N1330" t="s">
        <v>22</v>
      </c>
      <c r="O1330" t="s">
        <v>1102</v>
      </c>
      <c r="P1330" t="str">
        <f>_xlfn.IFNA(VLOOKUP(C1330,Statusy!A:B,2,0),"Do wyrzucenia")</f>
        <v>Alza</v>
      </c>
      <c r="Q1330" t="str">
        <f t="shared" si="84"/>
        <v>Alza</v>
      </c>
      <c r="R1330" t="str">
        <f t="shared" si="85"/>
        <v>Vida</v>
      </c>
    </row>
    <row r="1331" spans="1:18" x14ac:dyDescent="0.25">
      <c r="A1331">
        <v>560233982</v>
      </c>
      <c r="B1331" t="s">
        <v>107</v>
      </c>
      <c r="C1331" t="s">
        <v>118</v>
      </c>
      <c r="D1331">
        <v>1</v>
      </c>
      <c r="E1331">
        <v>118</v>
      </c>
      <c r="F1331">
        <v>1937</v>
      </c>
      <c r="G1331">
        <v>45114</v>
      </c>
      <c r="H1331" t="s">
        <v>108</v>
      </c>
      <c r="I1331" t="s">
        <v>3030</v>
      </c>
      <c r="J1331" t="s">
        <v>109</v>
      </c>
      <c r="K1331">
        <v>362.73408239700376</v>
      </c>
      <c r="L1331" t="s">
        <v>3031</v>
      </c>
      <c r="M1331" t="s">
        <v>108</v>
      </c>
      <c r="N1331" t="s">
        <v>106</v>
      </c>
      <c r="O1331" t="s">
        <v>225</v>
      </c>
      <c r="P1331" t="str">
        <f>_xlfn.IFNA(VLOOKUP(C1331,Statusy!A:B,2,0),"Do wyrzucenia")</f>
        <v>Greatstore</v>
      </c>
      <c r="Q1331" t="str">
        <f t="shared" si="84"/>
        <v>Mall</v>
      </c>
      <c r="R1331" t="str">
        <f t="shared" si="85"/>
        <v>Vida</v>
      </c>
    </row>
    <row r="1332" spans="1:18" x14ac:dyDescent="0.25">
      <c r="A1332">
        <v>560232355</v>
      </c>
      <c r="B1332" t="s">
        <v>107</v>
      </c>
      <c r="C1332" t="s">
        <v>153</v>
      </c>
      <c r="D1332">
        <v>1</v>
      </c>
      <c r="E1332">
        <v>0</v>
      </c>
      <c r="F1332">
        <v>568.65</v>
      </c>
      <c r="G1332">
        <v>45114</v>
      </c>
      <c r="H1332" t="s">
        <v>108</v>
      </c>
      <c r="I1332" t="s">
        <v>494</v>
      </c>
      <c r="J1332" t="s">
        <v>109</v>
      </c>
      <c r="K1332">
        <v>106.48876404494382</v>
      </c>
      <c r="L1332" t="s">
        <v>3032</v>
      </c>
      <c r="M1332" t="s">
        <v>108</v>
      </c>
      <c r="N1332" t="s">
        <v>22</v>
      </c>
      <c r="O1332" t="s">
        <v>1102</v>
      </c>
      <c r="P1332" t="str">
        <f>_xlfn.IFNA(VLOOKUP(C1332,Statusy!A:B,2,0),"Do wyrzucenia")</f>
        <v>Alza</v>
      </c>
      <c r="Q1332" t="str">
        <f t="shared" si="84"/>
        <v>Alza</v>
      </c>
      <c r="R1332" t="str">
        <f t="shared" si="85"/>
        <v>Vida</v>
      </c>
    </row>
    <row r="1333" spans="1:18" x14ac:dyDescent="0.25">
      <c r="A1333">
        <v>560232351</v>
      </c>
      <c r="B1333" t="s">
        <v>107</v>
      </c>
      <c r="C1333" t="s">
        <v>120</v>
      </c>
      <c r="D1333">
        <v>1</v>
      </c>
      <c r="E1333">
        <v>0</v>
      </c>
      <c r="F1333">
        <v>1249</v>
      </c>
      <c r="G1333">
        <v>45114</v>
      </c>
      <c r="H1333" t="s">
        <v>108</v>
      </c>
      <c r="I1333" t="s">
        <v>3033</v>
      </c>
      <c r="J1333" t="s">
        <v>109</v>
      </c>
      <c r="K1333">
        <v>233.89513108614233</v>
      </c>
      <c r="L1333" t="s">
        <v>3034</v>
      </c>
      <c r="M1333" t="s">
        <v>108</v>
      </c>
      <c r="N1333" t="s">
        <v>22</v>
      </c>
      <c r="O1333" t="s">
        <v>224</v>
      </c>
      <c r="P1333" t="str">
        <f>_xlfn.IFNA(VLOOKUP(C1333,Statusy!A:B,2,0),"Do wyrzucenia")</f>
        <v>Shumee</v>
      </c>
      <c r="Q1333" t="str">
        <f t="shared" si="84"/>
        <v>Mall</v>
      </c>
      <c r="R1333" t="str">
        <f t="shared" si="85"/>
        <v>Vida</v>
      </c>
    </row>
    <row r="1334" spans="1:18" x14ac:dyDescent="0.25">
      <c r="A1334">
        <v>560232278</v>
      </c>
      <c r="B1334" t="s">
        <v>107</v>
      </c>
      <c r="C1334" t="s">
        <v>153</v>
      </c>
      <c r="D1334">
        <v>1</v>
      </c>
      <c r="E1334">
        <v>0</v>
      </c>
      <c r="F1334">
        <v>1580.15</v>
      </c>
      <c r="G1334">
        <v>45114</v>
      </c>
      <c r="H1334" t="s">
        <v>108</v>
      </c>
      <c r="I1334" t="s">
        <v>3035</v>
      </c>
      <c r="J1334" t="s">
        <v>109</v>
      </c>
      <c r="K1334">
        <v>295.90823970037457</v>
      </c>
      <c r="L1334" t="s">
        <v>3036</v>
      </c>
      <c r="M1334" t="s">
        <v>108</v>
      </c>
      <c r="N1334" t="s">
        <v>22</v>
      </c>
      <c r="O1334" t="s">
        <v>1102</v>
      </c>
      <c r="P1334" t="str">
        <f>_xlfn.IFNA(VLOOKUP(C1334,Statusy!A:B,2,0),"Do wyrzucenia")</f>
        <v>Alza</v>
      </c>
      <c r="Q1334" t="str">
        <f t="shared" si="84"/>
        <v>Alza</v>
      </c>
      <c r="R1334" t="str">
        <f t="shared" si="85"/>
        <v>Vida</v>
      </c>
    </row>
    <row r="1335" spans="1:18" x14ac:dyDescent="0.25">
      <c r="A1335">
        <v>560226794</v>
      </c>
      <c r="B1335" t="s">
        <v>107</v>
      </c>
      <c r="C1335" t="s">
        <v>118</v>
      </c>
      <c r="D1335">
        <v>1</v>
      </c>
      <c r="E1335">
        <v>329</v>
      </c>
      <c r="F1335">
        <v>4278</v>
      </c>
      <c r="G1335">
        <v>45114</v>
      </c>
      <c r="H1335" t="s">
        <v>108</v>
      </c>
      <c r="I1335" t="s">
        <v>3037</v>
      </c>
      <c r="J1335" t="s">
        <v>109</v>
      </c>
      <c r="K1335">
        <v>801.12359550561803</v>
      </c>
      <c r="L1335" t="s">
        <v>3038</v>
      </c>
      <c r="M1335" t="s">
        <v>108</v>
      </c>
      <c r="N1335" t="s">
        <v>22</v>
      </c>
      <c r="O1335" t="s">
        <v>225</v>
      </c>
      <c r="P1335" t="str">
        <f>_xlfn.IFNA(VLOOKUP(C1335,Statusy!A:B,2,0),"Do wyrzucenia")</f>
        <v>Greatstore</v>
      </c>
      <c r="Q1335" t="str">
        <f t="shared" si="84"/>
        <v>Mall</v>
      </c>
      <c r="R1335" t="str">
        <f t="shared" si="85"/>
        <v>Vida</v>
      </c>
    </row>
    <row r="1336" spans="1:18" x14ac:dyDescent="0.25">
      <c r="A1336">
        <v>560226792</v>
      </c>
      <c r="B1336" t="s">
        <v>107</v>
      </c>
      <c r="C1336" t="s">
        <v>118</v>
      </c>
      <c r="D1336">
        <v>1</v>
      </c>
      <c r="E1336">
        <v>10</v>
      </c>
      <c r="F1336">
        <v>45</v>
      </c>
      <c r="G1336">
        <v>45114</v>
      </c>
      <c r="H1336" t="s">
        <v>108</v>
      </c>
      <c r="I1336" t="s">
        <v>257</v>
      </c>
      <c r="J1336" t="s">
        <v>110</v>
      </c>
      <c r="K1336">
        <v>201.14999999999998</v>
      </c>
      <c r="L1336" t="s">
        <v>875</v>
      </c>
      <c r="M1336" t="s">
        <v>108</v>
      </c>
      <c r="N1336" t="s">
        <v>49</v>
      </c>
      <c r="O1336" t="s">
        <v>225</v>
      </c>
      <c r="P1336" t="str">
        <f>_xlfn.IFNA(VLOOKUP(C1336,Statusy!A:B,2,0),"Do wyrzucenia")</f>
        <v>Greatstore</v>
      </c>
      <c r="Q1336" t="str">
        <f t="shared" si="84"/>
        <v>Mall</v>
      </c>
      <c r="R1336" t="str">
        <f t="shared" si="85"/>
        <v>Vida</v>
      </c>
    </row>
    <row r="1337" spans="1:18" x14ac:dyDescent="0.25">
      <c r="A1337">
        <v>560225234</v>
      </c>
      <c r="B1337" t="s">
        <v>107</v>
      </c>
      <c r="C1337" t="s">
        <v>153</v>
      </c>
      <c r="D1337">
        <v>1</v>
      </c>
      <c r="E1337">
        <v>0</v>
      </c>
      <c r="F1337">
        <v>3484.15</v>
      </c>
      <c r="G1337">
        <v>45114</v>
      </c>
      <c r="H1337" t="s">
        <v>108</v>
      </c>
      <c r="I1337" t="s">
        <v>3039</v>
      </c>
      <c r="J1337" t="s">
        <v>109</v>
      </c>
      <c r="K1337">
        <v>652.46254681647952</v>
      </c>
      <c r="L1337" t="s">
        <v>3040</v>
      </c>
      <c r="M1337" t="s">
        <v>108</v>
      </c>
      <c r="N1337" t="s">
        <v>22</v>
      </c>
      <c r="O1337" t="s">
        <v>1102</v>
      </c>
      <c r="P1337" t="str">
        <f>_xlfn.IFNA(VLOOKUP(C1337,Statusy!A:B,2,0),"Do wyrzucenia")</f>
        <v>Alza</v>
      </c>
      <c r="Q1337" t="str">
        <f t="shared" si="84"/>
        <v>Alza</v>
      </c>
      <c r="R1337" t="str">
        <f t="shared" si="85"/>
        <v>Vida</v>
      </c>
    </row>
    <row r="1338" spans="1:18" x14ac:dyDescent="0.25">
      <c r="A1338">
        <v>560224944</v>
      </c>
      <c r="B1338" t="s">
        <v>107</v>
      </c>
      <c r="C1338" t="s">
        <v>120</v>
      </c>
      <c r="D1338">
        <v>1</v>
      </c>
      <c r="E1338">
        <v>0</v>
      </c>
      <c r="F1338">
        <v>87</v>
      </c>
      <c r="G1338">
        <v>45114</v>
      </c>
      <c r="H1338" t="s">
        <v>108</v>
      </c>
      <c r="I1338" t="s">
        <v>2049</v>
      </c>
      <c r="J1338" t="s">
        <v>110</v>
      </c>
      <c r="K1338">
        <v>388.89</v>
      </c>
      <c r="L1338" t="s">
        <v>2050</v>
      </c>
      <c r="M1338" t="s">
        <v>108</v>
      </c>
      <c r="N1338" t="s">
        <v>49</v>
      </c>
      <c r="O1338" t="s">
        <v>224</v>
      </c>
      <c r="P1338" t="str">
        <f>_xlfn.IFNA(VLOOKUP(C1338,Statusy!A:B,2,0),"Do wyrzucenia")</f>
        <v>Shumee</v>
      </c>
      <c r="Q1338" t="str">
        <f t="shared" si="84"/>
        <v>Mall</v>
      </c>
      <c r="R1338" t="str">
        <f t="shared" si="85"/>
        <v>Vida</v>
      </c>
    </row>
    <row r="1339" spans="1:18" x14ac:dyDescent="0.25">
      <c r="A1339">
        <v>560219995</v>
      </c>
      <c r="B1339" t="s">
        <v>107</v>
      </c>
      <c r="C1339" t="s">
        <v>118</v>
      </c>
      <c r="D1339">
        <v>1</v>
      </c>
      <c r="E1339">
        <v>0</v>
      </c>
      <c r="F1339">
        <v>18</v>
      </c>
      <c r="G1339">
        <v>45114</v>
      </c>
      <c r="H1339" t="s">
        <v>108</v>
      </c>
      <c r="I1339" t="s">
        <v>3041</v>
      </c>
      <c r="J1339" t="s">
        <v>110</v>
      </c>
      <c r="K1339">
        <v>80.459999999999994</v>
      </c>
      <c r="L1339" t="s">
        <v>3042</v>
      </c>
      <c r="M1339" t="s">
        <v>108</v>
      </c>
      <c r="N1339" t="s">
        <v>48</v>
      </c>
      <c r="O1339" t="s">
        <v>225</v>
      </c>
      <c r="P1339" t="str">
        <f>_xlfn.IFNA(VLOOKUP(C1339,Statusy!A:B,2,0),"Do wyrzucenia")</f>
        <v>Greatstore</v>
      </c>
      <c r="Q1339" t="str">
        <f t="shared" si="84"/>
        <v>Mall</v>
      </c>
      <c r="R1339" t="str">
        <f t="shared" si="85"/>
        <v>Vida</v>
      </c>
    </row>
    <row r="1340" spans="1:18" x14ac:dyDescent="0.25">
      <c r="A1340">
        <v>560218824</v>
      </c>
      <c r="B1340" t="s">
        <v>107</v>
      </c>
      <c r="C1340" t="s">
        <v>120</v>
      </c>
      <c r="D1340">
        <v>1</v>
      </c>
      <c r="E1340">
        <v>79</v>
      </c>
      <c r="F1340">
        <v>709</v>
      </c>
      <c r="G1340">
        <v>45114</v>
      </c>
      <c r="H1340" t="s">
        <v>108</v>
      </c>
      <c r="I1340" t="s">
        <v>3043</v>
      </c>
      <c r="J1340" t="s">
        <v>110</v>
      </c>
      <c r="K1340">
        <v>3169.23</v>
      </c>
      <c r="L1340" t="s">
        <v>3044</v>
      </c>
      <c r="M1340" t="s">
        <v>108</v>
      </c>
      <c r="N1340" t="s">
        <v>49</v>
      </c>
      <c r="O1340" t="s">
        <v>224</v>
      </c>
      <c r="P1340" t="str">
        <f>_xlfn.IFNA(VLOOKUP(C1340,Statusy!A:B,2,0),"Do wyrzucenia")</f>
        <v>Shumee</v>
      </c>
      <c r="Q1340" t="str">
        <f t="shared" si="84"/>
        <v>Mall</v>
      </c>
      <c r="R1340" t="str">
        <f t="shared" si="85"/>
        <v>Vida</v>
      </c>
    </row>
    <row r="1341" spans="1:18" x14ac:dyDescent="0.25">
      <c r="A1341">
        <v>560218821</v>
      </c>
      <c r="B1341" t="s">
        <v>107</v>
      </c>
      <c r="C1341" t="s">
        <v>120</v>
      </c>
      <c r="D1341">
        <v>1</v>
      </c>
      <c r="E1341">
        <v>69</v>
      </c>
      <c r="F1341">
        <v>191</v>
      </c>
      <c r="G1341">
        <v>45114</v>
      </c>
      <c r="H1341" t="s">
        <v>108</v>
      </c>
      <c r="I1341" t="s">
        <v>866</v>
      </c>
      <c r="J1341" t="s">
        <v>110</v>
      </c>
      <c r="K1341">
        <v>853.77</v>
      </c>
      <c r="L1341" t="s">
        <v>3045</v>
      </c>
      <c r="M1341" t="s">
        <v>108</v>
      </c>
      <c r="N1341" t="s">
        <v>49</v>
      </c>
      <c r="O1341" t="s">
        <v>224</v>
      </c>
      <c r="P1341" t="str">
        <f>_xlfn.IFNA(VLOOKUP(C1341,Statusy!A:B,2,0),"Do wyrzucenia")</f>
        <v>Shumee</v>
      </c>
      <c r="Q1341" t="str">
        <f t="shared" si="84"/>
        <v>Mall</v>
      </c>
      <c r="R1341" t="str">
        <f t="shared" si="85"/>
        <v>Vida</v>
      </c>
    </row>
    <row r="1342" spans="1:18" x14ac:dyDescent="0.25">
      <c r="A1342">
        <v>560218622</v>
      </c>
      <c r="B1342" t="s">
        <v>107</v>
      </c>
      <c r="C1342" t="s">
        <v>153</v>
      </c>
      <c r="D1342">
        <v>1</v>
      </c>
      <c r="E1342">
        <v>0</v>
      </c>
      <c r="F1342">
        <v>1002.15</v>
      </c>
      <c r="G1342">
        <v>45114</v>
      </c>
      <c r="H1342" t="s">
        <v>108</v>
      </c>
      <c r="I1342" t="s">
        <v>383</v>
      </c>
      <c r="J1342" t="s">
        <v>109</v>
      </c>
      <c r="K1342">
        <v>187.66853932584272</v>
      </c>
      <c r="L1342" t="s">
        <v>3046</v>
      </c>
      <c r="M1342" t="s">
        <v>108</v>
      </c>
      <c r="N1342" t="s">
        <v>22</v>
      </c>
      <c r="O1342" t="s">
        <v>1102</v>
      </c>
      <c r="P1342" t="str">
        <f>_xlfn.IFNA(VLOOKUP(C1342,Statusy!A:B,2,0),"Do wyrzucenia")</f>
        <v>Alza</v>
      </c>
      <c r="Q1342" t="str">
        <f t="shared" si="84"/>
        <v>Alza</v>
      </c>
      <c r="R1342" t="str">
        <f t="shared" si="85"/>
        <v>Vida</v>
      </c>
    </row>
    <row r="1343" spans="1:18" x14ac:dyDescent="0.25">
      <c r="A1343">
        <v>560218599</v>
      </c>
      <c r="B1343" t="s">
        <v>107</v>
      </c>
      <c r="C1343" t="s">
        <v>153</v>
      </c>
      <c r="D1343">
        <v>1</v>
      </c>
      <c r="E1343">
        <v>0</v>
      </c>
      <c r="F1343">
        <v>2379.15</v>
      </c>
      <c r="G1343">
        <v>45114</v>
      </c>
      <c r="H1343" t="s">
        <v>108</v>
      </c>
      <c r="I1343" t="s">
        <v>3047</v>
      </c>
      <c r="J1343" t="s">
        <v>109</v>
      </c>
      <c r="K1343">
        <v>445.53370786516859</v>
      </c>
      <c r="L1343" t="s">
        <v>3048</v>
      </c>
      <c r="M1343" t="s">
        <v>108</v>
      </c>
      <c r="N1343" t="s">
        <v>22</v>
      </c>
      <c r="O1343" t="s">
        <v>1102</v>
      </c>
      <c r="P1343" t="str">
        <f>_xlfn.IFNA(VLOOKUP(C1343,Statusy!A:B,2,0),"Do wyrzucenia")</f>
        <v>Alza</v>
      </c>
      <c r="Q1343" t="str">
        <f t="shared" si="84"/>
        <v>Alza</v>
      </c>
      <c r="R1343" t="str">
        <f t="shared" si="85"/>
        <v>Vida</v>
      </c>
    </row>
    <row r="1344" spans="1:18" x14ac:dyDescent="0.25">
      <c r="A1344">
        <v>560215315</v>
      </c>
      <c r="B1344" t="s">
        <v>107</v>
      </c>
      <c r="C1344" t="s">
        <v>119</v>
      </c>
      <c r="D1344">
        <v>1</v>
      </c>
      <c r="E1344">
        <v>1380</v>
      </c>
      <c r="F1344">
        <v>12520</v>
      </c>
      <c r="G1344">
        <v>45114</v>
      </c>
      <c r="H1344" t="s">
        <v>108</v>
      </c>
      <c r="I1344" t="s">
        <v>984</v>
      </c>
      <c r="J1344" t="s">
        <v>116</v>
      </c>
      <c r="K1344">
        <v>150.24</v>
      </c>
      <c r="L1344" t="s">
        <v>3050</v>
      </c>
      <c r="M1344" t="s">
        <v>108</v>
      </c>
      <c r="N1344" t="s">
        <v>50</v>
      </c>
      <c r="O1344" t="s">
        <v>224</v>
      </c>
      <c r="P1344" t="str">
        <f>_xlfn.IFNA(VLOOKUP(C1344,Statusy!A:B,2,0),"Do wyrzucenia")</f>
        <v>Shumee</v>
      </c>
      <c r="Q1344" t="str">
        <f t="shared" si="84"/>
        <v>Mall</v>
      </c>
      <c r="R1344" t="str">
        <f t="shared" si="85"/>
        <v>Vida</v>
      </c>
    </row>
    <row r="1345" spans="1:18" x14ac:dyDescent="0.25">
      <c r="A1345">
        <v>560211023</v>
      </c>
      <c r="B1345" t="s">
        <v>107</v>
      </c>
      <c r="C1345" t="s">
        <v>153</v>
      </c>
      <c r="D1345">
        <v>1</v>
      </c>
      <c r="E1345">
        <v>0</v>
      </c>
      <c r="F1345">
        <v>798.15</v>
      </c>
      <c r="G1345">
        <v>45114</v>
      </c>
      <c r="H1345" t="s">
        <v>108</v>
      </c>
      <c r="I1345" t="s">
        <v>799</v>
      </c>
      <c r="J1345" t="s">
        <v>109</v>
      </c>
      <c r="K1345">
        <v>149.46629213483146</v>
      </c>
      <c r="L1345" t="s">
        <v>3051</v>
      </c>
      <c r="M1345" t="s">
        <v>108</v>
      </c>
      <c r="N1345" t="s">
        <v>22</v>
      </c>
      <c r="O1345" t="s">
        <v>1102</v>
      </c>
      <c r="P1345" t="str">
        <f>_xlfn.IFNA(VLOOKUP(C1345,Statusy!A:B,2,0),"Do wyrzucenia")</f>
        <v>Alza</v>
      </c>
      <c r="Q1345" t="str">
        <f t="shared" si="84"/>
        <v>Alza</v>
      </c>
      <c r="R1345" t="str">
        <f t="shared" si="85"/>
        <v>Vida</v>
      </c>
    </row>
    <row r="1346" spans="1:18" x14ac:dyDescent="0.25">
      <c r="A1346">
        <v>560210986</v>
      </c>
      <c r="B1346" t="s">
        <v>107</v>
      </c>
      <c r="C1346" t="s">
        <v>153</v>
      </c>
      <c r="D1346">
        <v>1</v>
      </c>
      <c r="E1346">
        <v>0</v>
      </c>
      <c r="F1346">
        <v>828.76</v>
      </c>
      <c r="G1346">
        <v>45114</v>
      </c>
      <c r="H1346" t="s">
        <v>108</v>
      </c>
      <c r="I1346" t="s">
        <v>1080</v>
      </c>
      <c r="J1346" t="s">
        <v>109</v>
      </c>
      <c r="K1346">
        <v>155.19850187265919</v>
      </c>
      <c r="L1346" t="s">
        <v>3052</v>
      </c>
      <c r="M1346" t="s">
        <v>108</v>
      </c>
      <c r="N1346" t="s">
        <v>22</v>
      </c>
      <c r="O1346" t="s">
        <v>1102</v>
      </c>
      <c r="P1346" t="str">
        <f>_xlfn.IFNA(VLOOKUP(C1346,Statusy!A:B,2,0),"Do wyrzucenia")</f>
        <v>Alza</v>
      </c>
      <c r="Q1346" t="str">
        <f t="shared" si="84"/>
        <v>Alza</v>
      </c>
      <c r="R1346" t="str">
        <f t="shared" si="85"/>
        <v>Kinghoff</v>
      </c>
    </row>
    <row r="1347" spans="1:18" x14ac:dyDescent="0.25">
      <c r="A1347">
        <v>560210969</v>
      </c>
      <c r="B1347" t="s">
        <v>107</v>
      </c>
      <c r="C1347" t="s">
        <v>190</v>
      </c>
      <c r="D1347">
        <v>0</v>
      </c>
      <c r="E1347">
        <v>0</v>
      </c>
      <c r="F1347">
        <v>3699.2</v>
      </c>
      <c r="G1347">
        <v>45114</v>
      </c>
      <c r="H1347" t="s">
        <v>108</v>
      </c>
      <c r="I1347" t="s">
        <v>491</v>
      </c>
      <c r="J1347" t="s">
        <v>109</v>
      </c>
      <c r="K1347">
        <v>692.73408239700382</v>
      </c>
      <c r="L1347" t="s">
        <v>3053</v>
      </c>
      <c r="M1347" t="s">
        <v>108</v>
      </c>
      <c r="N1347" t="s">
        <v>22</v>
      </c>
      <c r="O1347" t="s">
        <v>1102</v>
      </c>
      <c r="P1347" t="str">
        <f>_xlfn.IFNA(VLOOKUP(C1347,Statusy!A:B,2,0),"Do wyrzucenia")</f>
        <v>Alza</v>
      </c>
      <c r="Q1347" t="str">
        <f t="shared" si="84"/>
        <v>Alza</v>
      </c>
      <c r="R1347" t="str">
        <f t="shared" si="85"/>
        <v>Stema</v>
      </c>
    </row>
    <row r="1348" spans="1:18" x14ac:dyDescent="0.25">
      <c r="A1348">
        <v>560210964</v>
      </c>
      <c r="B1348" t="s">
        <v>107</v>
      </c>
      <c r="C1348" t="s">
        <v>153</v>
      </c>
      <c r="D1348">
        <v>1</v>
      </c>
      <c r="E1348">
        <v>0</v>
      </c>
      <c r="F1348">
        <v>1537.66</v>
      </c>
      <c r="G1348">
        <v>45114</v>
      </c>
      <c r="H1348" t="s">
        <v>108</v>
      </c>
      <c r="I1348" t="s">
        <v>3054</v>
      </c>
      <c r="J1348" t="s">
        <v>109</v>
      </c>
      <c r="K1348">
        <v>287.95131086142328</v>
      </c>
      <c r="L1348" t="s">
        <v>3055</v>
      </c>
      <c r="M1348" t="s">
        <v>108</v>
      </c>
      <c r="N1348" t="s">
        <v>22</v>
      </c>
      <c r="O1348" t="s">
        <v>1102</v>
      </c>
      <c r="P1348" t="str">
        <f>_xlfn.IFNA(VLOOKUP(C1348,Statusy!A:B,2,0),"Do wyrzucenia")</f>
        <v>Alza</v>
      </c>
      <c r="Q1348" t="str">
        <f t="shared" si="84"/>
        <v>Alza</v>
      </c>
      <c r="R1348" t="str">
        <f t="shared" si="85"/>
        <v>Vida</v>
      </c>
    </row>
    <row r="1349" spans="1:18" x14ac:dyDescent="0.25">
      <c r="A1349">
        <v>560210955</v>
      </c>
      <c r="B1349" t="s">
        <v>107</v>
      </c>
      <c r="C1349" t="s">
        <v>153</v>
      </c>
      <c r="D1349">
        <v>1</v>
      </c>
      <c r="E1349">
        <v>0</v>
      </c>
      <c r="F1349">
        <v>7326.15</v>
      </c>
      <c r="G1349">
        <v>45114</v>
      </c>
      <c r="H1349" t="s">
        <v>108</v>
      </c>
      <c r="I1349" t="s">
        <v>3056</v>
      </c>
      <c r="J1349" t="s">
        <v>109</v>
      </c>
      <c r="K1349">
        <v>1371.9382022471909</v>
      </c>
      <c r="L1349" t="s">
        <v>3057</v>
      </c>
      <c r="M1349" t="s">
        <v>108</v>
      </c>
      <c r="N1349" t="s">
        <v>22</v>
      </c>
      <c r="O1349" t="s">
        <v>1102</v>
      </c>
      <c r="P1349" t="str">
        <f>_xlfn.IFNA(VLOOKUP(C1349,Statusy!A:B,2,0),"Do wyrzucenia")</f>
        <v>Alza</v>
      </c>
      <c r="Q1349" t="str">
        <f t="shared" si="84"/>
        <v>Alza</v>
      </c>
      <c r="R1349" t="str">
        <f t="shared" si="85"/>
        <v>beliani</v>
      </c>
    </row>
    <row r="1350" spans="1:18" x14ac:dyDescent="0.25">
      <c r="A1350">
        <v>560210953</v>
      </c>
      <c r="B1350" t="s">
        <v>107</v>
      </c>
      <c r="C1350" t="s">
        <v>153</v>
      </c>
      <c r="D1350">
        <v>1</v>
      </c>
      <c r="E1350">
        <v>0</v>
      </c>
      <c r="F1350">
        <v>738.64</v>
      </c>
      <c r="G1350">
        <v>45114</v>
      </c>
      <c r="H1350" t="s">
        <v>108</v>
      </c>
      <c r="I1350" t="s">
        <v>3058</v>
      </c>
      <c r="J1350" t="s">
        <v>109</v>
      </c>
      <c r="K1350">
        <v>138.32209737827716</v>
      </c>
      <c r="L1350" t="s">
        <v>3059</v>
      </c>
      <c r="M1350" t="s">
        <v>108</v>
      </c>
      <c r="N1350" t="s">
        <v>22</v>
      </c>
      <c r="O1350" t="s">
        <v>1102</v>
      </c>
      <c r="P1350" t="str">
        <f>_xlfn.IFNA(VLOOKUP(C1350,Statusy!A:B,2,0),"Do wyrzucenia")</f>
        <v>Alza</v>
      </c>
      <c r="Q1350" t="str">
        <f t="shared" si="84"/>
        <v>Alza</v>
      </c>
      <c r="R1350" t="str">
        <f t="shared" si="85"/>
        <v>Vida</v>
      </c>
    </row>
    <row r="1351" spans="1:18" x14ac:dyDescent="0.25">
      <c r="A1351">
        <v>560210949</v>
      </c>
      <c r="B1351" t="s">
        <v>107</v>
      </c>
      <c r="C1351" t="s">
        <v>120</v>
      </c>
      <c r="D1351">
        <v>1</v>
      </c>
      <c r="E1351">
        <v>13</v>
      </c>
      <c r="F1351">
        <v>56</v>
      </c>
      <c r="G1351">
        <v>45114</v>
      </c>
      <c r="H1351" t="s">
        <v>108</v>
      </c>
      <c r="I1351" t="s">
        <v>3060</v>
      </c>
      <c r="J1351" t="s">
        <v>110</v>
      </c>
      <c r="K1351">
        <v>250.32</v>
      </c>
      <c r="L1351" t="s">
        <v>3061</v>
      </c>
      <c r="M1351" t="s">
        <v>108</v>
      </c>
      <c r="N1351" t="s">
        <v>49</v>
      </c>
      <c r="O1351" t="s">
        <v>224</v>
      </c>
      <c r="P1351" t="str">
        <f>_xlfn.IFNA(VLOOKUP(C1351,Statusy!A:B,2,0),"Do wyrzucenia")</f>
        <v>Shumee</v>
      </c>
      <c r="Q1351" t="str">
        <f t="shared" si="84"/>
        <v>Mall</v>
      </c>
      <c r="R1351" t="str">
        <f t="shared" si="85"/>
        <v>Vida</v>
      </c>
    </row>
    <row r="1352" spans="1:18" x14ac:dyDescent="0.25">
      <c r="A1352">
        <v>560210838</v>
      </c>
      <c r="B1352" t="s">
        <v>107</v>
      </c>
      <c r="C1352" t="s">
        <v>153</v>
      </c>
      <c r="D1352">
        <v>1</v>
      </c>
      <c r="E1352">
        <v>0</v>
      </c>
      <c r="F1352">
        <v>849.15</v>
      </c>
      <c r="G1352">
        <v>45114</v>
      </c>
      <c r="H1352" t="s">
        <v>108</v>
      </c>
      <c r="I1352" t="s">
        <v>1184</v>
      </c>
      <c r="J1352" t="s">
        <v>109</v>
      </c>
      <c r="K1352">
        <v>159.01685393258427</v>
      </c>
      <c r="L1352" t="s">
        <v>3062</v>
      </c>
      <c r="M1352" t="s">
        <v>108</v>
      </c>
      <c r="N1352" t="s">
        <v>22</v>
      </c>
      <c r="O1352" t="s">
        <v>1102</v>
      </c>
      <c r="P1352" t="str">
        <f>_xlfn.IFNA(VLOOKUP(C1352,Statusy!A:B,2,0),"Do wyrzucenia")</f>
        <v>Alza</v>
      </c>
      <c r="Q1352" t="str">
        <f t="shared" si="84"/>
        <v>Alza</v>
      </c>
      <c r="R1352" t="str">
        <f t="shared" si="85"/>
        <v>Vida</v>
      </c>
    </row>
    <row r="1353" spans="1:18" x14ac:dyDescent="0.25">
      <c r="A1353">
        <v>560205808</v>
      </c>
      <c r="B1353" t="s">
        <v>107</v>
      </c>
      <c r="C1353" t="s">
        <v>118</v>
      </c>
      <c r="D1353">
        <v>1</v>
      </c>
      <c r="E1353">
        <v>24</v>
      </c>
      <c r="F1353">
        <v>149</v>
      </c>
      <c r="G1353">
        <v>45114</v>
      </c>
      <c r="H1353" t="s">
        <v>108</v>
      </c>
      <c r="I1353" t="s">
        <v>316</v>
      </c>
      <c r="J1353" t="s">
        <v>110</v>
      </c>
      <c r="K1353">
        <v>666.03</v>
      </c>
      <c r="L1353" t="s">
        <v>718</v>
      </c>
      <c r="M1353" t="s">
        <v>108</v>
      </c>
      <c r="N1353" t="s">
        <v>49</v>
      </c>
      <c r="O1353" t="s">
        <v>225</v>
      </c>
      <c r="P1353" t="str">
        <f>_xlfn.IFNA(VLOOKUP(C1353,Statusy!A:B,2,0),"Do wyrzucenia")</f>
        <v>Greatstore</v>
      </c>
      <c r="Q1353" t="str">
        <f t="shared" ref="Q1353:Q1374" si="86">IF(P1353="alza","Alza",IF(P1353="Extra","Extrastore","Mall"))</f>
        <v>Mall</v>
      </c>
      <c r="R1353" t="str">
        <f t="shared" ref="R1353:R1374" si="87">IF(AND(LEN(I1353)&lt;=7,ISERROR(FIND("_",I1353))),"Vida",IFERROR(LEFT(I1353,FIND("_",I1353)-1),"Kinghoff"))</f>
        <v>Vida</v>
      </c>
    </row>
    <row r="1354" spans="1:18" x14ac:dyDescent="0.25">
      <c r="A1354">
        <v>560205795</v>
      </c>
      <c r="B1354" t="s">
        <v>107</v>
      </c>
      <c r="C1354" t="s">
        <v>118</v>
      </c>
      <c r="D1354">
        <v>1</v>
      </c>
      <c r="E1354">
        <v>589</v>
      </c>
      <c r="F1354">
        <v>2377</v>
      </c>
      <c r="G1354">
        <v>45114</v>
      </c>
      <c r="H1354" t="s">
        <v>108</v>
      </c>
      <c r="I1354" t="s">
        <v>3063</v>
      </c>
      <c r="J1354" t="s">
        <v>109</v>
      </c>
      <c r="K1354">
        <v>445.13108614232215</v>
      </c>
      <c r="L1354" t="s">
        <v>3064</v>
      </c>
      <c r="M1354" t="s">
        <v>108</v>
      </c>
      <c r="N1354" t="s">
        <v>22</v>
      </c>
      <c r="O1354" t="s">
        <v>225</v>
      </c>
      <c r="P1354" t="str">
        <f>_xlfn.IFNA(VLOOKUP(C1354,Statusy!A:B,2,0),"Do wyrzucenia")</f>
        <v>Greatstore</v>
      </c>
      <c r="Q1354" t="str">
        <f t="shared" si="86"/>
        <v>Mall</v>
      </c>
      <c r="R1354" t="str">
        <f t="shared" si="87"/>
        <v>Vida</v>
      </c>
    </row>
    <row r="1355" spans="1:18" x14ac:dyDescent="0.25">
      <c r="A1355">
        <v>560203883</v>
      </c>
      <c r="B1355" t="s">
        <v>107</v>
      </c>
      <c r="C1355" t="s">
        <v>120</v>
      </c>
      <c r="D1355">
        <v>1</v>
      </c>
      <c r="E1355">
        <v>33</v>
      </c>
      <c r="F1355">
        <v>203</v>
      </c>
      <c r="G1355">
        <v>45114</v>
      </c>
      <c r="H1355" t="s">
        <v>108</v>
      </c>
      <c r="I1355" t="s">
        <v>726</v>
      </c>
      <c r="J1355" t="s">
        <v>110</v>
      </c>
      <c r="K1355">
        <v>907.41</v>
      </c>
      <c r="L1355" t="s">
        <v>972</v>
      </c>
      <c r="M1355" t="s">
        <v>108</v>
      </c>
      <c r="N1355" t="s">
        <v>48</v>
      </c>
      <c r="O1355" t="s">
        <v>224</v>
      </c>
      <c r="P1355" t="str">
        <f>_xlfn.IFNA(VLOOKUP(C1355,Statusy!A:B,2,0),"Do wyrzucenia")</f>
        <v>Shumee</v>
      </c>
      <c r="Q1355" t="str">
        <f t="shared" si="86"/>
        <v>Mall</v>
      </c>
      <c r="R1355" t="str">
        <f t="shared" si="87"/>
        <v>Vida</v>
      </c>
    </row>
    <row r="1356" spans="1:18" x14ac:dyDescent="0.25">
      <c r="A1356">
        <v>560198079</v>
      </c>
      <c r="B1356" t="s">
        <v>107</v>
      </c>
      <c r="C1356" t="s">
        <v>118</v>
      </c>
      <c r="D1356">
        <v>1</v>
      </c>
      <c r="E1356">
        <v>118</v>
      </c>
      <c r="F1356">
        <v>2706</v>
      </c>
      <c r="G1356">
        <v>45114</v>
      </c>
      <c r="H1356" t="s">
        <v>108</v>
      </c>
      <c r="I1356" t="s">
        <v>3065</v>
      </c>
      <c r="J1356" t="s">
        <v>109</v>
      </c>
      <c r="K1356">
        <v>506.74157303370788</v>
      </c>
      <c r="L1356" t="s">
        <v>3066</v>
      </c>
      <c r="M1356" t="s">
        <v>108</v>
      </c>
      <c r="N1356" t="s">
        <v>106</v>
      </c>
      <c r="O1356" t="s">
        <v>225</v>
      </c>
      <c r="P1356" t="str">
        <f>_xlfn.IFNA(VLOOKUP(C1356,Statusy!A:B,2,0),"Do wyrzucenia")</f>
        <v>Greatstore</v>
      </c>
      <c r="Q1356" t="str">
        <f t="shared" si="86"/>
        <v>Mall</v>
      </c>
      <c r="R1356" t="str">
        <f t="shared" si="87"/>
        <v>aw</v>
      </c>
    </row>
    <row r="1357" spans="1:18" x14ac:dyDescent="0.25">
      <c r="A1357">
        <v>560196106</v>
      </c>
      <c r="B1357" t="s">
        <v>107</v>
      </c>
      <c r="C1357" t="s">
        <v>153</v>
      </c>
      <c r="D1357">
        <v>1</v>
      </c>
      <c r="E1357">
        <v>0</v>
      </c>
      <c r="F1357">
        <v>759.9</v>
      </c>
      <c r="G1357">
        <v>45114</v>
      </c>
      <c r="H1357" t="s">
        <v>108</v>
      </c>
      <c r="I1357" t="s">
        <v>414</v>
      </c>
      <c r="J1357" t="s">
        <v>109</v>
      </c>
      <c r="K1357">
        <v>142.30337078651687</v>
      </c>
      <c r="L1357" t="s">
        <v>3067</v>
      </c>
      <c r="M1357" t="s">
        <v>108</v>
      </c>
      <c r="N1357" t="s">
        <v>22</v>
      </c>
      <c r="O1357" t="s">
        <v>1102</v>
      </c>
      <c r="P1357" t="str">
        <f>_xlfn.IFNA(VLOOKUP(C1357,Statusy!A:B,2,0),"Do wyrzucenia")</f>
        <v>Alza</v>
      </c>
      <c r="Q1357" t="str">
        <f t="shared" si="86"/>
        <v>Alza</v>
      </c>
      <c r="R1357" t="str">
        <f t="shared" si="87"/>
        <v>Kinghoff</v>
      </c>
    </row>
    <row r="1358" spans="1:18" x14ac:dyDescent="0.25">
      <c r="A1358">
        <v>560196079</v>
      </c>
      <c r="B1358" t="s">
        <v>107</v>
      </c>
      <c r="C1358" t="s">
        <v>153</v>
      </c>
      <c r="D1358">
        <v>1</v>
      </c>
      <c r="E1358">
        <v>0</v>
      </c>
      <c r="F1358">
        <v>322.14999999999998</v>
      </c>
      <c r="G1358">
        <v>45114</v>
      </c>
      <c r="H1358" t="s">
        <v>108</v>
      </c>
      <c r="I1358" t="s">
        <v>366</v>
      </c>
      <c r="J1358" t="s">
        <v>109</v>
      </c>
      <c r="K1358">
        <v>60.327715355805246</v>
      </c>
      <c r="L1358" t="s">
        <v>3068</v>
      </c>
      <c r="M1358" t="s">
        <v>108</v>
      </c>
      <c r="N1358" t="s">
        <v>22</v>
      </c>
      <c r="O1358" t="s">
        <v>1102</v>
      </c>
      <c r="P1358" t="str">
        <f>_xlfn.IFNA(VLOOKUP(C1358,Statusy!A:B,2,0),"Do wyrzucenia")</f>
        <v>Alza</v>
      </c>
      <c r="Q1358" t="str">
        <f t="shared" si="86"/>
        <v>Alza</v>
      </c>
      <c r="R1358" t="str">
        <f t="shared" si="87"/>
        <v>Vida</v>
      </c>
    </row>
    <row r="1359" spans="1:18" x14ac:dyDescent="0.25">
      <c r="A1359">
        <v>560196004</v>
      </c>
      <c r="B1359" t="s">
        <v>107</v>
      </c>
      <c r="C1359" t="s">
        <v>153</v>
      </c>
      <c r="D1359">
        <v>1</v>
      </c>
      <c r="E1359">
        <v>0</v>
      </c>
      <c r="F1359">
        <v>4198.16</v>
      </c>
      <c r="G1359">
        <v>45114</v>
      </c>
      <c r="H1359" t="s">
        <v>108</v>
      </c>
      <c r="I1359" t="s">
        <v>1129</v>
      </c>
      <c r="J1359" t="s">
        <v>109</v>
      </c>
      <c r="K1359">
        <v>786.17228464419475</v>
      </c>
      <c r="L1359" t="s">
        <v>3069</v>
      </c>
      <c r="M1359" t="s">
        <v>108</v>
      </c>
      <c r="N1359" t="s">
        <v>22</v>
      </c>
      <c r="O1359" t="s">
        <v>1102</v>
      </c>
      <c r="P1359" t="str">
        <f>_xlfn.IFNA(VLOOKUP(C1359,Statusy!A:B,2,0),"Do wyrzucenia")</f>
        <v>Alza</v>
      </c>
      <c r="Q1359" t="str">
        <f t="shared" si="86"/>
        <v>Alza</v>
      </c>
      <c r="R1359" t="str">
        <f t="shared" si="87"/>
        <v>Vida</v>
      </c>
    </row>
    <row r="1360" spans="1:18" x14ac:dyDescent="0.25">
      <c r="A1360">
        <v>560189025</v>
      </c>
      <c r="B1360" t="s">
        <v>107</v>
      </c>
      <c r="C1360" t="s">
        <v>153</v>
      </c>
      <c r="D1360">
        <v>1</v>
      </c>
      <c r="E1360">
        <v>0</v>
      </c>
      <c r="F1360">
        <v>908.65</v>
      </c>
      <c r="G1360">
        <v>45114</v>
      </c>
      <c r="H1360" t="s">
        <v>108</v>
      </c>
      <c r="I1360" t="s">
        <v>3070</v>
      </c>
      <c r="J1360" t="s">
        <v>109</v>
      </c>
      <c r="K1360">
        <v>170.15917602996257</v>
      </c>
      <c r="L1360" t="s">
        <v>3071</v>
      </c>
      <c r="M1360" t="s">
        <v>108</v>
      </c>
      <c r="N1360" t="s">
        <v>22</v>
      </c>
      <c r="O1360" t="s">
        <v>1102</v>
      </c>
      <c r="P1360" t="str">
        <f>_xlfn.IFNA(VLOOKUP(C1360,Statusy!A:B,2,0),"Do wyrzucenia")</f>
        <v>Alza</v>
      </c>
      <c r="Q1360" t="str">
        <f t="shared" si="86"/>
        <v>Alza</v>
      </c>
      <c r="R1360" t="str">
        <f t="shared" si="87"/>
        <v>Vida</v>
      </c>
    </row>
    <row r="1361" spans="1:18" x14ac:dyDescent="0.25">
      <c r="A1361">
        <v>560183282</v>
      </c>
      <c r="B1361" t="s">
        <v>107</v>
      </c>
      <c r="C1361" t="s">
        <v>118</v>
      </c>
      <c r="D1361">
        <v>1</v>
      </c>
      <c r="E1361">
        <v>789</v>
      </c>
      <c r="F1361">
        <v>4308</v>
      </c>
      <c r="G1361">
        <v>45114</v>
      </c>
      <c r="H1361" t="s">
        <v>108</v>
      </c>
      <c r="I1361" t="s">
        <v>1081</v>
      </c>
      <c r="J1361" t="s">
        <v>109</v>
      </c>
      <c r="K1361">
        <v>806.74157303370794</v>
      </c>
      <c r="L1361" t="s">
        <v>1090</v>
      </c>
      <c r="M1361" t="s">
        <v>108</v>
      </c>
      <c r="N1361" t="s">
        <v>22</v>
      </c>
      <c r="O1361" t="s">
        <v>225</v>
      </c>
      <c r="P1361" t="str">
        <f>_xlfn.IFNA(VLOOKUP(C1361,Statusy!A:B,2,0),"Do wyrzucenia")</f>
        <v>Greatstore</v>
      </c>
      <c r="Q1361" t="str">
        <f t="shared" si="86"/>
        <v>Mall</v>
      </c>
      <c r="R1361" t="str">
        <f t="shared" si="87"/>
        <v>Vida</v>
      </c>
    </row>
    <row r="1362" spans="1:18" x14ac:dyDescent="0.25">
      <c r="A1362">
        <v>560183276</v>
      </c>
      <c r="B1362" t="s">
        <v>107</v>
      </c>
      <c r="C1362" t="s">
        <v>118</v>
      </c>
      <c r="D1362">
        <v>1</v>
      </c>
      <c r="E1362">
        <v>2.4</v>
      </c>
      <c r="F1362">
        <v>21.4</v>
      </c>
      <c r="G1362">
        <v>45114</v>
      </c>
      <c r="H1362" t="s">
        <v>108</v>
      </c>
      <c r="I1362" t="s">
        <v>810</v>
      </c>
      <c r="J1362" t="s">
        <v>110</v>
      </c>
      <c r="K1362">
        <v>95.657999999999987</v>
      </c>
      <c r="L1362" t="s">
        <v>3072</v>
      </c>
      <c r="M1362" t="s">
        <v>108</v>
      </c>
      <c r="N1362" t="s">
        <v>106</v>
      </c>
      <c r="O1362" t="s">
        <v>225</v>
      </c>
      <c r="P1362" t="str">
        <f>_xlfn.IFNA(VLOOKUP(C1362,Statusy!A:B,2,0),"Do wyrzucenia")</f>
        <v>Greatstore</v>
      </c>
      <c r="Q1362" t="str">
        <f t="shared" si="86"/>
        <v>Mall</v>
      </c>
      <c r="R1362" t="str">
        <f t="shared" si="87"/>
        <v>Kinghoff</v>
      </c>
    </row>
    <row r="1363" spans="1:18" x14ac:dyDescent="0.25">
      <c r="A1363">
        <v>560181401</v>
      </c>
      <c r="B1363" t="s">
        <v>107</v>
      </c>
      <c r="C1363" t="s">
        <v>153</v>
      </c>
      <c r="D1363">
        <v>1</v>
      </c>
      <c r="E1363">
        <v>0</v>
      </c>
      <c r="F1363">
        <v>6059.66</v>
      </c>
      <c r="G1363">
        <v>45114</v>
      </c>
      <c r="H1363" t="s">
        <v>108</v>
      </c>
      <c r="I1363" t="s">
        <v>1142</v>
      </c>
      <c r="J1363" t="s">
        <v>109</v>
      </c>
      <c r="K1363">
        <v>1134.7677902621724</v>
      </c>
      <c r="L1363" t="s">
        <v>3073</v>
      </c>
      <c r="M1363" t="s">
        <v>108</v>
      </c>
      <c r="N1363" t="s">
        <v>22</v>
      </c>
      <c r="O1363" t="s">
        <v>1102</v>
      </c>
      <c r="P1363" t="str">
        <f>_xlfn.IFNA(VLOOKUP(C1363,Statusy!A:B,2,0),"Do wyrzucenia")</f>
        <v>Alza</v>
      </c>
      <c r="Q1363" t="str">
        <f t="shared" si="86"/>
        <v>Alza</v>
      </c>
      <c r="R1363" t="str">
        <f t="shared" si="87"/>
        <v>Vida</v>
      </c>
    </row>
    <row r="1364" spans="1:18" x14ac:dyDescent="0.25">
      <c r="A1364">
        <v>560181400</v>
      </c>
      <c r="B1364" t="s">
        <v>107</v>
      </c>
      <c r="C1364" t="s">
        <v>120</v>
      </c>
      <c r="D1364">
        <v>1</v>
      </c>
      <c r="E1364">
        <v>0</v>
      </c>
      <c r="F1364">
        <v>2859</v>
      </c>
      <c r="G1364">
        <v>45114</v>
      </c>
      <c r="H1364" t="s">
        <v>108</v>
      </c>
      <c r="I1364" t="s">
        <v>3074</v>
      </c>
      <c r="J1364" t="s">
        <v>109</v>
      </c>
      <c r="K1364">
        <v>535.39325842696633</v>
      </c>
      <c r="L1364" t="s">
        <v>3075</v>
      </c>
      <c r="M1364" t="s">
        <v>108</v>
      </c>
      <c r="N1364" t="s">
        <v>22</v>
      </c>
      <c r="O1364" t="s">
        <v>224</v>
      </c>
      <c r="P1364" t="str">
        <f>_xlfn.IFNA(VLOOKUP(C1364,Statusy!A:B,2,0),"Do wyrzucenia")</f>
        <v>Shumee</v>
      </c>
      <c r="Q1364" t="str">
        <f t="shared" si="86"/>
        <v>Mall</v>
      </c>
      <c r="R1364" t="str">
        <f t="shared" si="87"/>
        <v>Vida</v>
      </c>
    </row>
    <row r="1365" spans="1:18" x14ac:dyDescent="0.25">
      <c r="A1365">
        <v>560181399</v>
      </c>
      <c r="B1365" t="s">
        <v>107</v>
      </c>
      <c r="C1365" t="s">
        <v>153</v>
      </c>
      <c r="D1365">
        <v>1</v>
      </c>
      <c r="E1365">
        <v>0</v>
      </c>
      <c r="F1365">
        <v>517.65</v>
      </c>
      <c r="G1365">
        <v>45114</v>
      </c>
      <c r="H1365" t="s">
        <v>108</v>
      </c>
      <c r="I1365" t="s">
        <v>411</v>
      </c>
      <c r="J1365" t="s">
        <v>109</v>
      </c>
      <c r="K1365">
        <v>96.938202247191015</v>
      </c>
      <c r="L1365" t="s">
        <v>3076</v>
      </c>
      <c r="M1365" t="s">
        <v>108</v>
      </c>
      <c r="N1365" t="s">
        <v>22</v>
      </c>
      <c r="O1365" t="s">
        <v>1102</v>
      </c>
      <c r="P1365" t="str">
        <f>_xlfn.IFNA(VLOOKUP(C1365,Statusy!A:B,2,0),"Do wyrzucenia")</f>
        <v>Alza</v>
      </c>
      <c r="Q1365" t="str">
        <f t="shared" si="86"/>
        <v>Alza</v>
      </c>
      <c r="R1365" t="str">
        <f t="shared" si="87"/>
        <v>Vida</v>
      </c>
    </row>
    <row r="1366" spans="1:18" x14ac:dyDescent="0.25">
      <c r="A1366">
        <v>560181398</v>
      </c>
      <c r="B1366" t="s">
        <v>107</v>
      </c>
      <c r="C1366" t="s">
        <v>153</v>
      </c>
      <c r="D1366">
        <v>1</v>
      </c>
      <c r="E1366">
        <v>0</v>
      </c>
      <c r="F1366">
        <v>1393.15</v>
      </c>
      <c r="G1366">
        <v>45114</v>
      </c>
      <c r="H1366" t="s">
        <v>108</v>
      </c>
      <c r="I1366" t="s">
        <v>3077</v>
      </c>
      <c r="J1366" t="s">
        <v>109</v>
      </c>
      <c r="K1366">
        <v>260.88951310861427</v>
      </c>
      <c r="L1366" t="s">
        <v>3078</v>
      </c>
      <c r="M1366" t="s">
        <v>108</v>
      </c>
      <c r="N1366" t="s">
        <v>22</v>
      </c>
      <c r="O1366" t="s">
        <v>1102</v>
      </c>
      <c r="P1366" t="str">
        <f>_xlfn.IFNA(VLOOKUP(C1366,Statusy!A:B,2,0),"Do wyrzucenia")</f>
        <v>Alza</v>
      </c>
      <c r="Q1366" t="str">
        <f t="shared" si="86"/>
        <v>Alza</v>
      </c>
      <c r="R1366" t="str">
        <f t="shared" si="87"/>
        <v>Vida</v>
      </c>
    </row>
    <row r="1367" spans="1:18" x14ac:dyDescent="0.25">
      <c r="A1367">
        <v>560181397</v>
      </c>
      <c r="B1367" t="s">
        <v>107</v>
      </c>
      <c r="C1367" t="s">
        <v>153</v>
      </c>
      <c r="D1367">
        <v>1</v>
      </c>
      <c r="E1367">
        <v>0</v>
      </c>
      <c r="F1367">
        <v>7443.4500000000007</v>
      </c>
      <c r="G1367">
        <v>45114</v>
      </c>
      <c r="H1367" t="s">
        <v>108</v>
      </c>
      <c r="I1367" t="s">
        <v>3079</v>
      </c>
      <c r="J1367" t="s">
        <v>109</v>
      </c>
      <c r="K1367">
        <v>1393.9044943820227</v>
      </c>
      <c r="L1367" t="s">
        <v>3080</v>
      </c>
      <c r="M1367" t="s">
        <v>108</v>
      </c>
      <c r="N1367" t="s">
        <v>22</v>
      </c>
      <c r="O1367" t="s">
        <v>1102</v>
      </c>
      <c r="P1367" t="str">
        <f>_xlfn.IFNA(VLOOKUP(C1367,Statusy!A:B,2,0),"Do wyrzucenia")</f>
        <v>Alza</v>
      </c>
      <c r="Q1367" t="str">
        <f t="shared" si="86"/>
        <v>Alza</v>
      </c>
      <c r="R1367" t="str">
        <f t="shared" si="87"/>
        <v>Vida</v>
      </c>
    </row>
    <row r="1368" spans="1:18" x14ac:dyDescent="0.25">
      <c r="A1368">
        <v>560181396</v>
      </c>
      <c r="B1368" t="s">
        <v>107</v>
      </c>
      <c r="C1368" t="s">
        <v>190</v>
      </c>
      <c r="D1368">
        <v>0</v>
      </c>
      <c r="E1368">
        <v>0</v>
      </c>
      <c r="F1368">
        <v>3603.15</v>
      </c>
      <c r="G1368">
        <v>45114</v>
      </c>
      <c r="H1368" t="s">
        <v>108</v>
      </c>
      <c r="I1368" t="s">
        <v>2774</v>
      </c>
      <c r="J1368" t="s">
        <v>109</v>
      </c>
      <c r="K1368">
        <v>674.74719101123605</v>
      </c>
      <c r="L1368" t="s">
        <v>3081</v>
      </c>
      <c r="M1368" t="s">
        <v>108</v>
      </c>
      <c r="N1368" t="s">
        <v>252</v>
      </c>
      <c r="O1368" t="s">
        <v>1102</v>
      </c>
      <c r="P1368" t="str">
        <f>_xlfn.IFNA(VLOOKUP(C1368,Statusy!A:B,2,0),"Do wyrzucenia")</f>
        <v>Alza</v>
      </c>
      <c r="Q1368" t="str">
        <f t="shared" si="86"/>
        <v>Alza</v>
      </c>
      <c r="R1368" t="str">
        <f t="shared" si="87"/>
        <v>Vida</v>
      </c>
    </row>
    <row r="1369" spans="1:18" x14ac:dyDescent="0.25">
      <c r="A1369">
        <v>560175541</v>
      </c>
      <c r="B1369" t="s">
        <v>107</v>
      </c>
      <c r="C1369" t="s">
        <v>118</v>
      </c>
      <c r="D1369">
        <v>1</v>
      </c>
      <c r="E1369">
        <v>229</v>
      </c>
      <c r="F1369">
        <v>1964</v>
      </c>
      <c r="G1369">
        <v>45114</v>
      </c>
      <c r="H1369" t="s">
        <v>108</v>
      </c>
      <c r="I1369" t="s">
        <v>1044</v>
      </c>
      <c r="J1369" t="s">
        <v>109</v>
      </c>
      <c r="K1369">
        <v>367.79026217228466</v>
      </c>
      <c r="L1369" t="s">
        <v>1045</v>
      </c>
      <c r="M1369" t="s">
        <v>108</v>
      </c>
      <c r="N1369" t="s">
        <v>22</v>
      </c>
      <c r="O1369" t="s">
        <v>225</v>
      </c>
      <c r="P1369" t="str">
        <f>_xlfn.IFNA(VLOOKUP(C1369,Statusy!A:B,2,0),"Do wyrzucenia")</f>
        <v>Greatstore</v>
      </c>
      <c r="Q1369" t="str">
        <f t="shared" si="86"/>
        <v>Mall</v>
      </c>
      <c r="R1369" t="str">
        <f t="shared" si="87"/>
        <v>Vida</v>
      </c>
    </row>
    <row r="1370" spans="1:18" x14ac:dyDescent="0.25">
      <c r="A1370">
        <v>560175492</v>
      </c>
      <c r="B1370" t="s">
        <v>107</v>
      </c>
      <c r="C1370" t="s">
        <v>118</v>
      </c>
      <c r="D1370">
        <v>1</v>
      </c>
      <c r="E1370">
        <v>6</v>
      </c>
      <c r="F1370">
        <v>27</v>
      </c>
      <c r="G1370">
        <v>45114</v>
      </c>
      <c r="H1370" t="s">
        <v>108</v>
      </c>
      <c r="I1370" t="s">
        <v>3082</v>
      </c>
      <c r="J1370" t="s">
        <v>110</v>
      </c>
      <c r="K1370">
        <v>120.69</v>
      </c>
      <c r="L1370" t="s">
        <v>3083</v>
      </c>
      <c r="M1370" t="s">
        <v>108</v>
      </c>
      <c r="N1370" t="s">
        <v>49</v>
      </c>
      <c r="O1370" t="s">
        <v>225</v>
      </c>
      <c r="P1370" t="str">
        <f>_xlfn.IFNA(VLOOKUP(C1370,Statusy!A:B,2,0),"Do wyrzucenia")</f>
        <v>Greatstore</v>
      </c>
      <c r="Q1370" t="str">
        <f t="shared" si="86"/>
        <v>Mall</v>
      </c>
      <c r="R1370" t="str">
        <f t="shared" si="87"/>
        <v>aw</v>
      </c>
    </row>
    <row r="1371" spans="1:18" x14ac:dyDescent="0.25">
      <c r="A1371">
        <v>560175489</v>
      </c>
      <c r="B1371" t="s">
        <v>107</v>
      </c>
      <c r="C1371" t="s">
        <v>118</v>
      </c>
      <c r="D1371">
        <v>1</v>
      </c>
      <c r="E1371">
        <v>0</v>
      </c>
      <c r="F1371">
        <v>37084</v>
      </c>
      <c r="G1371">
        <v>45114</v>
      </c>
      <c r="H1371" t="s">
        <v>108</v>
      </c>
      <c r="I1371" t="s">
        <v>899</v>
      </c>
      <c r="J1371" t="s">
        <v>116</v>
      </c>
      <c r="K1371">
        <v>445.00799999999998</v>
      </c>
      <c r="L1371" t="s">
        <v>3084</v>
      </c>
      <c r="M1371" t="s">
        <v>108</v>
      </c>
      <c r="N1371" t="s">
        <v>50</v>
      </c>
      <c r="O1371" t="s">
        <v>225</v>
      </c>
      <c r="P1371" t="str">
        <f>_xlfn.IFNA(VLOOKUP(C1371,Statusy!A:B,2,0),"Do wyrzucenia")</f>
        <v>Greatstore</v>
      </c>
      <c r="Q1371" t="str">
        <f t="shared" si="86"/>
        <v>Mall</v>
      </c>
      <c r="R1371" t="str">
        <f t="shared" si="87"/>
        <v>Vida</v>
      </c>
    </row>
    <row r="1372" spans="1:18" x14ac:dyDescent="0.25">
      <c r="A1372">
        <v>560173447</v>
      </c>
      <c r="B1372" t="s">
        <v>107</v>
      </c>
      <c r="C1372" t="s">
        <v>153</v>
      </c>
      <c r="D1372">
        <v>1</v>
      </c>
      <c r="E1372">
        <v>0</v>
      </c>
      <c r="F1372">
        <v>1189.1500000000001</v>
      </c>
      <c r="G1372">
        <v>45114</v>
      </c>
      <c r="H1372" t="s">
        <v>108</v>
      </c>
      <c r="I1372" t="s">
        <v>3085</v>
      </c>
      <c r="J1372" t="s">
        <v>109</v>
      </c>
      <c r="K1372">
        <v>222.68726591760304</v>
      </c>
      <c r="L1372" t="s">
        <v>3086</v>
      </c>
      <c r="M1372" t="s">
        <v>108</v>
      </c>
      <c r="N1372" t="s">
        <v>22</v>
      </c>
      <c r="O1372" t="s">
        <v>1102</v>
      </c>
      <c r="P1372" t="str">
        <f>_xlfn.IFNA(VLOOKUP(C1372,Statusy!A:B,2,0),"Do wyrzucenia")</f>
        <v>Alza</v>
      </c>
      <c r="Q1372" t="str">
        <f t="shared" si="86"/>
        <v>Alza</v>
      </c>
      <c r="R1372" t="str">
        <f t="shared" si="87"/>
        <v>Vida</v>
      </c>
    </row>
    <row r="1373" spans="1:18" x14ac:dyDescent="0.25">
      <c r="A1373">
        <v>560173367</v>
      </c>
      <c r="B1373" t="s">
        <v>107</v>
      </c>
      <c r="C1373" t="s">
        <v>120</v>
      </c>
      <c r="D1373">
        <v>1</v>
      </c>
      <c r="E1373">
        <v>20</v>
      </c>
      <c r="F1373">
        <v>94</v>
      </c>
      <c r="G1373">
        <v>45114</v>
      </c>
      <c r="H1373" t="s">
        <v>108</v>
      </c>
      <c r="I1373" t="s">
        <v>2158</v>
      </c>
      <c r="J1373" t="s">
        <v>110</v>
      </c>
      <c r="K1373">
        <v>420.17999999999995</v>
      </c>
      <c r="L1373" t="s">
        <v>3087</v>
      </c>
      <c r="M1373" t="s">
        <v>108</v>
      </c>
      <c r="N1373" t="s">
        <v>49</v>
      </c>
      <c r="O1373" t="s">
        <v>224</v>
      </c>
      <c r="P1373" t="str">
        <f>_xlfn.IFNA(VLOOKUP(C1373,Statusy!A:B,2,0),"Do wyrzucenia")</f>
        <v>Shumee</v>
      </c>
      <c r="Q1373" t="str">
        <f t="shared" si="86"/>
        <v>Mall</v>
      </c>
      <c r="R1373" t="str">
        <f t="shared" si="87"/>
        <v>Vida</v>
      </c>
    </row>
    <row r="1374" spans="1:18" x14ac:dyDescent="0.25">
      <c r="A1374">
        <v>560152957</v>
      </c>
      <c r="B1374" t="s">
        <v>107</v>
      </c>
      <c r="C1374" t="s">
        <v>192</v>
      </c>
      <c r="D1374">
        <v>0</v>
      </c>
      <c r="E1374">
        <v>0</v>
      </c>
      <c r="F1374">
        <v>45</v>
      </c>
      <c r="G1374">
        <v>45114</v>
      </c>
      <c r="H1374" t="s">
        <v>108</v>
      </c>
      <c r="I1374" t="s">
        <v>3088</v>
      </c>
      <c r="J1374" t="s">
        <v>251</v>
      </c>
      <c r="K1374">
        <v>45</v>
      </c>
      <c r="L1374" t="s">
        <v>3089</v>
      </c>
      <c r="M1374" t="s">
        <v>108</v>
      </c>
      <c r="N1374" t="s">
        <v>106</v>
      </c>
      <c r="O1374" t="s">
        <v>1108</v>
      </c>
      <c r="P1374" t="str">
        <f>_xlfn.IFNA(VLOOKUP(C1374,Statusy!A:B,2,0),"Do wyrzucenia")</f>
        <v>Shumee</v>
      </c>
      <c r="Q1374" t="str">
        <f t="shared" si="86"/>
        <v>Mall</v>
      </c>
      <c r="R1374" t="str">
        <f t="shared" si="87"/>
        <v>Kinghoff</v>
      </c>
    </row>
    <row r="1375" spans="1:18" x14ac:dyDescent="0.25">
      <c r="A1375">
        <v>560149737</v>
      </c>
      <c r="B1375" t="s">
        <v>107</v>
      </c>
      <c r="C1375" t="s">
        <v>118</v>
      </c>
      <c r="D1375">
        <v>1</v>
      </c>
      <c r="E1375">
        <v>129</v>
      </c>
      <c r="F1375">
        <v>1153</v>
      </c>
      <c r="G1375">
        <v>45114</v>
      </c>
      <c r="H1375" t="s">
        <v>108</v>
      </c>
      <c r="I1375" t="s">
        <v>409</v>
      </c>
      <c r="J1375" t="s">
        <v>109</v>
      </c>
      <c r="K1375">
        <v>215.91760299625469</v>
      </c>
      <c r="L1375" t="s">
        <v>755</v>
      </c>
      <c r="M1375" t="s">
        <v>108</v>
      </c>
      <c r="N1375" t="s">
        <v>22</v>
      </c>
      <c r="O1375" t="s">
        <v>225</v>
      </c>
      <c r="P1375" t="str">
        <f>_xlfn.IFNA(VLOOKUP(C1375,Statusy!A:B,2,0),"Do wyrzucenia")</f>
        <v>Greatstore</v>
      </c>
      <c r="Q1375" t="str">
        <f t="shared" ref="Q1375:Q1407" si="88">IF(P1375="alza","Alza",IF(P1375="Extra","Extrastore","Mall"))</f>
        <v>Mall</v>
      </c>
      <c r="R1375" t="str">
        <f t="shared" ref="R1375:R1407" si="89">IF(AND(LEN(I1375)&lt;=7,ISERROR(FIND("_",I1375))),"Vida",IFERROR(LEFT(I1375,FIND("_",I1375)-1),"Kinghoff"))</f>
        <v>Vida</v>
      </c>
    </row>
    <row r="1376" spans="1:18" x14ac:dyDescent="0.25">
      <c r="A1376">
        <v>560147219</v>
      </c>
      <c r="B1376" t="s">
        <v>107</v>
      </c>
      <c r="C1376" t="s">
        <v>153</v>
      </c>
      <c r="D1376">
        <v>1</v>
      </c>
      <c r="E1376">
        <v>0</v>
      </c>
      <c r="F1376">
        <v>1172.1500000000001</v>
      </c>
      <c r="G1376">
        <v>45114</v>
      </c>
      <c r="H1376" t="s">
        <v>108</v>
      </c>
      <c r="I1376" t="s">
        <v>3090</v>
      </c>
      <c r="J1376" t="s">
        <v>109</v>
      </c>
      <c r="K1376">
        <v>219.50374531835209</v>
      </c>
      <c r="L1376" t="s">
        <v>3091</v>
      </c>
      <c r="M1376" t="s">
        <v>108</v>
      </c>
      <c r="N1376" t="s">
        <v>22</v>
      </c>
      <c r="O1376" t="s">
        <v>1102</v>
      </c>
      <c r="P1376" t="str">
        <f>_xlfn.IFNA(VLOOKUP(C1376,Statusy!A:B,2,0),"Do wyrzucenia")</f>
        <v>Alza</v>
      </c>
      <c r="Q1376" t="str">
        <f t="shared" si="88"/>
        <v>Alza</v>
      </c>
      <c r="R1376" t="str">
        <f t="shared" si="89"/>
        <v>Vida</v>
      </c>
    </row>
    <row r="1377" spans="1:18" x14ac:dyDescent="0.25">
      <c r="A1377">
        <v>560147208</v>
      </c>
      <c r="B1377" t="s">
        <v>107</v>
      </c>
      <c r="C1377" t="s">
        <v>153</v>
      </c>
      <c r="D1377">
        <v>1</v>
      </c>
      <c r="E1377">
        <v>0</v>
      </c>
      <c r="F1377">
        <v>1605.65</v>
      </c>
      <c r="G1377">
        <v>45114</v>
      </c>
      <c r="H1377" t="s">
        <v>108</v>
      </c>
      <c r="I1377" t="s">
        <v>3092</v>
      </c>
      <c r="J1377" t="s">
        <v>109</v>
      </c>
      <c r="K1377">
        <v>300.68352059925098</v>
      </c>
      <c r="L1377" t="s">
        <v>3093</v>
      </c>
      <c r="M1377" t="s">
        <v>108</v>
      </c>
      <c r="N1377" t="s">
        <v>22</v>
      </c>
      <c r="O1377" t="s">
        <v>1102</v>
      </c>
      <c r="P1377" t="str">
        <f>_xlfn.IFNA(VLOOKUP(C1377,Statusy!A:B,2,0),"Do wyrzucenia")</f>
        <v>Alza</v>
      </c>
      <c r="Q1377" t="str">
        <f t="shared" si="88"/>
        <v>Alza</v>
      </c>
      <c r="R1377" t="str">
        <f t="shared" si="89"/>
        <v>Vida</v>
      </c>
    </row>
    <row r="1378" spans="1:18" x14ac:dyDescent="0.25">
      <c r="A1378">
        <v>560147205</v>
      </c>
      <c r="B1378" t="s">
        <v>107</v>
      </c>
      <c r="C1378" t="s">
        <v>153</v>
      </c>
      <c r="D1378">
        <v>1</v>
      </c>
      <c r="E1378">
        <v>0</v>
      </c>
      <c r="F1378">
        <v>840.65</v>
      </c>
      <c r="G1378">
        <v>45114</v>
      </c>
      <c r="H1378" t="s">
        <v>108</v>
      </c>
      <c r="I1378" t="s">
        <v>3094</v>
      </c>
      <c r="J1378" t="s">
        <v>109</v>
      </c>
      <c r="K1378">
        <v>157.42509363295881</v>
      </c>
      <c r="L1378" t="s">
        <v>3095</v>
      </c>
      <c r="M1378" t="s">
        <v>108</v>
      </c>
      <c r="N1378" t="s">
        <v>22</v>
      </c>
      <c r="O1378" t="s">
        <v>1102</v>
      </c>
      <c r="P1378" t="str">
        <f>_xlfn.IFNA(VLOOKUP(C1378,Statusy!A:B,2,0),"Do wyrzucenia")</f>
        <v>Alza</v>
      </c>
      <c r="Q1378" t="str">
        <f t="shared" si="88"/>
        <v>Alza</v>
      </c>
      <c r="R1378" t="str">
        <f t="shared" si="89"/>
        <v>Vida</v>
      </c>
    </row>
    <row r="1379" spans="1:18" x14ac:dyDescent="0.25">
      <c r="A1379">
        <v>560140301</v>
      </c>
      <c r="B1379" t="s">
        <v>107</v>
      </c>
      <c r="C1379" t="s">
        <v>114</v>
      </c>
      <c r="D1379">
        <v>0</v>
      </c>
      <c r="E1379">
        <v>129</v>
      </c>
      <c r="F1379">
        <v>1043</v>
      </c>
      <c r="G1379">
        <v>45114</v>
      </c>
      <c r="H1379" t="s">
        <v>108</v>
      </c>
      <c r="I1379" t="s">
        <v>288</v>
      </c>
      <c r="J1379" t="s">
        <v>109</v>
      </c>
      <c r="K1379">
        <v>195.3183520599251</v>
      </c>
      <c r="L1379" t="s">
        <v>154</v>
      </c>
      <c r="M1379" t="s">
        <v>108</v>
      </c>
      <c r="N1379" t="s">
        <v>22</v>
      </c>
      <c r="O1379" t="s">
        <v>225</v>
      </c>
      <c r="P1379" t="str">
        <f>_xlfn.IFNA(VLOOKUP(C1379,Statusy!A:B,2,0),"Do wyrzucenia")</f>
        <v>Greatstore</v>
      </c>
      <c r="Q1379" t="str">
        <f t="shared" si="88"/>
        <v>Mall</v>
      </c>
      <c r="R1379" t="str">
        <f t="shared" si="89"/>
        <v>Vida</v>
      </c>
    </row>
    <row r="1380" spans="1:18" x14ac:dyDescent="0.25">
      <c r="A1380">
        <v>560137665</v>
      </c>
      <c r="B1380" t="s">
        <v>107</v>
      </c>
      <c r="C1380" t="s">
        <v>153</v>
      </c>
      <c r="D1380">
        <v>1</v>
      </c>
      <c r="E1380">
        <v>0</v>
      </c>
      <c r="F1380">
        <v>517.65</v>
      </c>
      <c r="G1380">
        <v>45114</v>
      </c>
      <c r="H1380" t="s">
        <v>108</v>
      </c>
      <c r="I1380" t="s">
        <v>3096</v>
      </c>
      <c r="J1380" t="s">
        <v>109</v>
      </c>
      <c r="K1380">
        <v>96.938202247191015</v>
      </c>
      <c r="L1380" t="s">
        <v>3097</v>
      </c>
      <c r="M1380" t="s">
        <v>108</v>
      </c>
      <c r="N1380" t="s">
        <v>22</v>
      </c>
      <c r="O1380" t="s">
        <v>1102</v>
      </c>
      <c r="P1380" t="str">
        <f>_xlfn.IFNA(VLOOKUP(C1380,Statusy!A:B,2,0),"Do wyrzucenia")</f>
        <v>Alza</v>
      </c>
      <c r="Q1380" t="str">
        <f t="shared" si="88"/>
        <v>Alza</v>
      </c>
      <c r="R1380" t="str">
        <f t="shared" si="89"/>
        <v>Vida</v>
      </c>
    </row>
    <row r="1381" spans="1:18" x14ac:dyDescent="0.25">
      <c r="A1381">
        <v>560137664</v>
      </c>
      <c r="B1381" t="s">
        <v>107</v>
      </c>
      <c r="C1381" t="s">
        <v>153</v>
      </c>
      <c r="D1381">
        <v>1</v>
      </c>
      <c r="E1381">
        <v>0</v>
      </c>
      <c r="F1381">
        <v>2700.48</v>
      </c>
      <c r="G1381">
        <v>45114</v>
      </c>
      <c r="H1381" t="s">
        <v>108</v>
      </c>
      <c r="I1381" t="s">
        <v>292</v>
      </c>
      <c r="J1381" t="s">
        <v>109</v>
      </c>
      <c r="K1381">
        <v>505.70786516853934</v>
      </c>
      <c r="L1381" t="s">
        <v>3098</v>
      </c>
      <c r="M1381" t="s">
        <v>108</v>
      </c>
      <c r="N1381" t="s">
        <v>22</v>
      </c>
      <c r="O1381" t="s">
        <v>1102</v>
      </c>
      <c r="P1381" t="str">
        <f>_xlfn.IFNA(VLOOKUP(C1381,Statusy!A:B,2,0),"Do wyrzucenia")</f>
        <v>Alza</v>
      </c>
      <c r="Q1381" t="str">
        <f t="shared" si="88"/>
        <v>Alza</v>
      </c>
      <c r="R1381" t="str">
        <f t="shared" si="89"/>
        <v>Vida</v>
      </c>
    </row>
    <row r="1382" spans="1:18" x14ac:dyDescent="0.25">
      <c r="A1382">
        <v>560137657</v>
      </c>
      <c r="B1382" t="s">
        <v>107</v>
      </c>
      <c r="C1382" t="s">
        <v>153</v>
      </c>
      <c r="D1382">
        <v>1</v>
      </c>
      <c r="E1382">
        <v>0</v>
      </c>
      <c r="F1382">
        <v>1325.16</v>
      </c>
      <c r="G1382">
        <v>45114</v>
      </c>
      <c r="H1382" t="s">
        <v>108</v>
      </c>
      <c r="I1382" t="s">
        <v>999</v>
      </c>
      <c r="J1382" t="s">
        <v>109</v>
      </c>
      <c r="K1382">
        <v>248.15730337078654</v>
      </c>
      <c r="L1382" t="s">
        <v>3099</v>
      </c>
      <c r="M1382" t="s">
        <v>108</v>
      </c>
      <c r="N1382" t="s">
        <v>22</v>
      </c>
      <c r="O1382" t="s">
        <v>1102</v>
      </c>
      <c r="P1382" t="str">
        <f>_xlfn.IFNA(VLOOKUP(C1382,Statusy!A:B,2,0),"Do wyrzucenia")</f>
        <v>Alza</v>
      </c>
      <c r="Q1382" t="str">
        <f t="shared" si="88"/>
        <v>Alza</v>
      </c>
      <c r="R1382" t="str">
        <f t="shared" si="89"/>
        <v>Vida</v>
      </c>
    </row>
    <row r="1383" spans="1:18" x14ac:dyDescent="0.25">
      <c r="A1383">
        <v>560137635</v>
      </c>
      <c r="B1383" t="s">
        <v>107</v>
      </c>
      <c r="C1383" t="s">
        <v>190</v>
      </c>
      <c r="D1383">
        <v>0</v>
      </c>
      <c r="E1383">
        <v>0</v>
      </c>
      <c r="F1383">
        <v>670.65</v>
      </c>
      <c r="G1383">
        <v>45114</v>
      </c>
      <c r="H1383" t="s">
        <v>108</v>
      </c>
      <c r="I1383" t="s">
        <v>370</v>
      </c>
      <c r="J1383" t="s">
        <v>109</v>
      </c>
      <c r="K1383">
        <v>125.58988764044945</v>
      </c>
      <c r="L1383" t="s">
        <v>3100</v>
      </c>
      <c r="M1383" t="s">
        <v>108</v>
      </c>
      <c r="N1383" t="s">
        <v>252</v>
      </c>
      <c r="O1383" t="s">
        <v>1102</v>
      </c>
      <c r="P1383" t="str">
        <f>_xlfn.IFNA(VLOOKUP(C1383,Statusy!A:B,2,0),"Do wyrzucenia")</f>
        <v>Alza</v>
      </c>
      <c r="Q1383" t="str">
        <f t="shared" si="88"/>
        <v>Alza</v>
      </c>
      <c r="R1383" t="str">
        <f t="shared" si="89"/>
        <v>Vida</v>
      </c>
    </row>
    <row r="1384" spans="1:18" x14ac:dyDescent="0.25">
      <c r="A1384">
        <v>560137628</v>
      </c>
      <c r="B1384" t="s">
        <v>107</v>
      </c>
      <c r="C1384" t="s">
        <v>153</v>
      </c>
      <c r="D1384">
        <v>1</v>
      </c>
      <c r="E1384">
        <v>0</v>
      </c>
      <c r="F1384">
        <v>6762.6</v>
      </c>
      <c r="G1384">
        <v>45114</v>
      </c>
      <c r="H1384" t="s">
        <v>108</v>
      </c>
      <c r="I1384" t="s">
        <v>318</v>
      </c>
      <c r="J1384" t="s">
        <v>109</v>
      </c>
      <c r="K1384">
        <v>1266.4044943820227</v>
      </c>
      <c r="L1384" t="s">
        <v>3101</v>
      </c>
      <c r="M1384" t="s">
        <v>108</v>
      </c>
      <c r="N1384" t="s">
        <v>22</v>
      </c>
      <c r="O1384" t="s">
        <v>1102</v>
      </c>
      <c r="P1384" t="str">
        <f>_xlfn.IFNA(VLOOKUP(C1384,Statusy!A:B,2,0),"Do wyrzucenia")</f>
        <v>Alza</v>
      </c>
      <c r="Q1384" t="str">
        <f t="shared" si="88"/>
        <v>Alza</v>
      </c>
      <c r="R1384" t="str">
        <f t="shared" si="89"/>
        <v>Vida</v>
      </c>
    </row>
    <row r="1385" spans="1:18" x14ac:dyDescent="0.25">
      <c r="A1385">
        <v>560137627</v>
      </c>
      <c r="B1385" t="s">
        <v>107</v>
      </c>
      <c r="C1385" t="s">
        <v>190</v>
      </c>
      <c r="D1385">
        <v>0</v>
      </c>
      <c r="E1385">
        <v>0</v>
      </c>
      <c r="F1385">
        <v>4555.1499999999996</v>
      </c>
      <c r="G1385">
        <v>45114</v>
      </c>
      <c r="H1385" t="s">
        <v>108</v>
      </c>
      <c r="I1385" t="s">
        <v>3102</v>
      </c>
      <c r="J1385" t="s">
        <v>109</v>
      </c>
      <c r="K1385">
        <v>853.02434456928836</v>
      </c>
      <c r="L1385" t="s">
        <v>3103</v>
      </c>
      <c r="M1385" t="s">
        <v>108</v>
      </c>
      <c r="N1385" t="s">
        <v>22</v>
      </c>
      <c r="O1385" t="s">
        <v>1102</v>
      </c>
      <c r="P1385" t="str">
        <f>_xlfn.IFNA(VLOOKUP(C1385,Statusy!A:B,2,0),"Do wyrzucenia")</f>
        <v>Alza</v>
      </c>
      <c r="Q1385" t="str">
        <f t="shared" si="88"/>
        <v>Alza</v>
      </c>
      <c r="R1385" t="str">
        <f t="shared" si="89"/>
        <v>Vida</v>
      </c>
    </row>
    <row r="1386" spans="1:18" x14ac:dyDescent="0.25">
      <c r="A1386">
        <v>560137606</v>
      </c>
      <c r="B1386" t="s">
        <v>107</v>
      </c>
      <c r="C1386" t="s">
        <v>153</v>
      </c>
      <c r="D1386">
        <v>1</v>
      </c>
      <c r="E1386">
        <v>0</v>
      </c>
      <c r="F1386">
        <v>1333.65</v>
      </c>
      <c r="G1386">
        <v>45114</v>
      </c>
      <c r="H1386" t="s">
        <v>108</v>
      </c>
      <c r="I1386" t="s">
        <v>900</v>
      </c>
      <c r="J1386" t="s">
        <v>109</v>
      </c>
      <c r="K1386">
        <v>249.747191011236</v>
      </c>
      <c r="L1386" t="s">
        <v>3104</v>
      </c>
      <c r="M1386" t="s">
        <v>108</v>
      </c>
      <c r="N1386" t="s">
        <v>22</v>
      </c>
      <c r="O1386" t="s">
        <v>1102</v>
      </c>
      <c r="P1386" t="str">
        <f>_xlfn.IFNA(VLOOKUP(C1386,Statusy!A:B,2,0),"Do wyrzucenia")</f>
        <v>Alza</v>
      </c>
      <c r="Q1386" t="str">
        <f t="shared" si="88"/>
        <v>Alza</v>
      </c>
      <c r="R1386" t="str">
        <f t="shared" si="89"/>
        <v>Vida</v>
      </c>
    </row>
    <row r="1387" spans="1:18" x14ac:dyDescent="0.25">
      <c r="A1387">
        <v>560130312</v>
      </c>
      <c r="B1387" t="s">
        <v>107</v>
      </c>
      <c r="C1387" t="s">
        <v>118</v>
      </c>
      <c r="D1387">
        <v>1</v>
      </c>
      <c r="E1387">
        <v>31</v>
      </c>
      <c r="F1387">
        <v>239</v>
      </c>
      <c r="G1387">
        <v>45114</v>
      </c>
      <c r="H1387" t="s">
        <v>108</v>
      </c>
      <c r="I1387" t="s">
        <v>355</v>
      </c>
      <c r="J1387" t="s">
        <v>110</v>
      </c>
      <c r="K1387">
        <v>1068.33</v>
      </c>
      <c r="L1387" t="s">
        <v>1250</v>
      </c>
      <c r="M1387" t="s">
        <v>108</v>
      </c>
      <c r="N1387" t="s">
        <v>48</v>
      </c>
      <c r="O1387" t="s">
        <v>225</v>
      </c>
      <c r="P1387" t="str">
        <f>_xlfn.IFNA(VLOOKUP(C1387,Statusy!A:B,2,0),"Do wyrzucenia")</f>
        <v>Greatstore</v>
      </c>
      <c r="Q1387" t="str">
        <f t="shared" si="88"/>
        <v>Mall</v>
      </c>
      <c r="R1387" t="str">
        <f t="shared" si="89"/>
        <v>Vida</v>
      </c>
    </row>
    <row r="1388" spans="1:18" x14ac:dyDescent="0.25">
      <c r="A1388">
        <v>560128572</v>
      </c>
      <c r="B1388" t="s">
        <v>107</v>
      </c>
      <c r="C1388" t="s">
        <v>120</v>
      </c>
      <c r="D1388">
        <v>1</v>
      </c>
      <c r="E1388">
        <v>36</v>
      </c>
      <c r="F1388">
        <v>221</v>
      </c>
      <c r="G1388">
        <v>45114</v>
      </c>
      <c r="H1388" t="s">
        <v>108</v>
      </c>
      <c r="I1388" t="s">
        <v>3105</v>
      </c>
      <c r="J1388" t="s">
        <v>110</v>
      </c>
      <c r="K1388">
        <v>987.86999999999989</v>
      </c>
      <c r="L1388" t="s">
        <v>3106</v>
      </c>
      <c r="M1388" t="s">
        <v>108</v>
      </c>
      <c r="N1388" t="s">
        <v>48</v>
      </c>
      <c r="O1388" t="s">
        <v>224</v>
      </c>
      <c r="P1388" t="str">
        <f>_xlfn.IFNA(VLOOKUP(C1388,Statusy!A:B,2,0),"Do wyrzucenia")</f>
        <v>Shumee</v>
      </c>
      <c r="Q1388" t="str">
        <f t="shared" si="88"/>
        <v>Mall</v>
      </c>
      <c r="R1388" t="str">
        <f t="shared" si="89"/>
        <v>Vida</v>
      </c>
    </row>
    <row r="1389" spans="1:18" x14ac:dyDescent="0.25">
      <c r="A1389">
        <v>560127649</v>
      </c>
      <c r="B1389" t="s">
        <v>107</v>
      </c>
      <c r="C1389" t="s">
        <v>120</v>
      </c>
      <c r="D1389">
        <v>1</v>
      </c>
      <c r="E1389">
        <v>14</v>
      </c>
      <c r="F1389">
        <v>62</v>
      </c>
      <c r="G1389">
        <v>45114</v>
      </c>
      <c r="H1389" t="s">
        <v>108</v>
      </c>
      <c r="I1389" t="s">
        <v>1264</v>
      </c>
      <c r="J1389" t="s">
        <v>110</v>
      </c>
      <c r="K1389">
        <v>277.14</v>
      </c>
      <c r="L1389" t="s">
        <v>1265</v>
      </c>
      <c r="M1389" t="s">
        <v>108</v>
      </c>
      <c r="N1389" t="s">
        <v>48</v>
      </c>
      <c r="O1389" t="s">
        <v>224</v>
      </c>
      <c r="P1389" t="str">
        <f>_xlfn.IFNA(VLOOKUP(C1389,Statusy!A:B,2,0),"Do wyrzucenia")</f>
        <v>Shumee</v>
      </c>
      <c r="Q1389" t="str">
        <f t="shared" si="88"/>
        <v>Mall</v>
      </c>
      <c r="R1389" t="str">
        <f t="shared" si="89"/>
        <v>Vida</v>
      </c>
    </row>
    <row r="1390" spans="1:18" x14ac:dyDescent="0.25">
      <c r="A1390">
        <v>560127641</v>
      </c>
      <c r="B1390" t="s">
        <v>107</v>
      </c>
      <c r="C1390" t="s">
        <v>120</v>
      </c>
      <c r="D1390">
        <v>1</v>
      </c>
      <c r="E1390">
        <v>98</v>
      </c>
      <c r="F1390">
        <v>1636</v>
      </c>
      <c r="G1390">
        <v>45114</v>
      </c>
      <c r="H1390" t="s">
        <v>108</v>
      </c>
      <c r="I1390" t="s">
        <v>3107</v>
      </c>
      <c r="J1390" t="s">
        <v>109</v>
      </c>
      <c r="K1390">
        <v>306.36704119850191</v>
      </c>
      <c r="L1390" t="s">
        <v>3108</v>
      </c>
      <c r="M1390" t="s">
        <v>108</v>
      </c>
      <c r="N1390" t="s">
        <v>106</v>
      </c>
      <c r="O1390" t="s">
        <v>224</v>
      </c>
      <c r="P1390" t="str">
        <f>_xlfn.IFNA(VLOOKUP(C1390,Statusy!A:B,2,0),"Do wyrzucenia")</f>
        <v>Shumee</v>
      </c>
      <c r="Q1390" t="str">
        <f t="shared" si="88"/>
        <v>Mall</v>
      </c>
      <c r="R1390" t="str">
        <f t="shared" si="89"/>
        <v>Stema</v>
      </c>
    </row>
    <row r="1391" spans="1:18" x14ac:dyDescent="0.25">
      <c r="A1391">
        <v>560127626</v>
      </c>
      <c r="B1391" t="s">
        <v>107</v>
      </c>
      <c r="C1391" t="s">
        <v>153</v>
      </c>
      <c r="D1391">
        <v>1</v>
      </c>
      <c r="E1391">
        <v>0</v>
      </c>
      <c r="F1391">
        <v>933.3</v>
      </c>
      <c r="G1391">
        <v>45114</v>
      </c>
      <c r="H1391" t="s">
        <v>108</v>
      </c>
      <c r="I1391" t="s">
        <v>835</v>
      </c>
      <c r="J1391" t="s">
        <v>109</v>
      </c>
      <c r="K1391">
        <v>174.77528089887642</v>
      </c>
      <c r="L1391" t="s">
        <v>3109</v>
      </c>
      <c r="M1391" t="s">
        <v>108</v>
      </c>
      <c r="N1391" t="s">
        <v>22</v>
      </c>
      <c r="O1391" t="s">
        <v>1102</v>
      </c>
      <c r="P1391" t="str">
        <f>_xlfn.IFNA(VLOOKUP(C1391,Statusy!A:B,2,0),"Do wyrzucenia")</f>
        <v>Alza</v>
      </c>
      <c r="Q1391" t="str">
        <f t="shared" si="88"/>
        <v>Alza</v>
      </c>
      <c r="R1391" t="str">
        <f t="shared" si="89"/>
        <v>Vida</v>
      </c>
    </row>
    <row r="1392" spans="1:18" x14ac:dyDescent="0.25">
      <c r="A1392">
        <v>560127622</v>
      </c>
      <c r="B1392" t="s">
        <v>107</v>
      </c>
      <c r="C1392" t="s">
        <v>120</v>
      </c>
      <c r="D1392">
        <v>1</v>
      </c>
      <c r="E1392">
        <v>55</v>
      </c>
      <c r="F1392">
        <v>143</v>
      </c>
      <c r="G1392">
        <v>45114</v>
      </c>
      <c r="H1392" t="s">
        <v>108</v>
      </c>
      <c r="I1392" t="s">
        <v>890</v>
      </c>
      <c r="J1392" t="s">
        <v>110</v>
      </c>
      <c r="K1392">
        <v>639.20999999999992</v>
      </c>
      <c r="L1392" t="s">
        <v>3110</v>
      </c>
      <c r="M1392" t="s">
        <v>108</v>
      </c>
      <c r="N1392" t="s">
        <v>48</v>
      </c>
      <c r="O1392" t="s">
        <v>224</v>
      </c>
      <c r="P1392" t="str">
        <f>_xlfn.IFNA(VLOOKUP(C1392,Statusy!A:B,2,0),"Do wyrzucenia")</f>
        <v>Shumee</v>
      </c>
      <c r="Q1392" t="str">
        <f t="shared" si="88"/>
        <v>Mall</v>
      </c>
      <c r="R1392" t="str">
        <f t="shared" si="89"/>
        <v>Vida</v>
      </c>
    </row>
    <row r="1393" spans="1:18" x14ac:dyDescent="0.25">
      <c r="A1393">
        <v>560127620</v>
      </c>
      <c r="B1393" t="s">
        <v>107</v>
      </c>
      <c r="C1393" t="s">
        <v>120</v>
      </c>
      <c r="D1393">
        <v>1</v>
      </c>
      <c r="E1393">
        <v>9</v>
      </c>
      <c r="F1393">
        <v>29</v>
      </c>
      <c r="G1393">
        <v>45114</v>
      </c>
      <c r="H1393" t="s">
        <v>108</v>
      </c>
      <c r="I1393" t="s">
        <v>3111</v>
      </c>
      <c r="J1393" t="s">
        <v>110</v>
      </c>
      <c r="K1393">
        <v>129.63</v>
      </c>
      <c r="L1393" t="s">
        <v>3112</v>
      </c>
      <c r="M1393" t="s">
        <v>108</v>
      </c>
      <c r="N1393" t="s">
        <v>49</v>
      </c>
      <c r="O1393" t="s">
        <v>224</v>
      </c>
      <c r="P1393" t="str">
        <f>_xlfn.IFNA(VLOOKUP(C1393,Statusy!A:B,2,0),"Do wyrzucenia")</f>
        <v>Shumee</v>
      </c>
      <c r="Q1393" t="str">
        <f t="shared" si="88"/>
        <v>Mall</v>
      </c>
      <c r="R1393" t="str">
        <f t="shared" si="89"/>
        <v>Kinghoff</v>
      </c>
    </row>
    <row r="1394" spans="1:18" x14ac:dyDescent="0.25">
      <c r="A1394">
        <v>560127586</v>
      </c>
      <c r="B1394" t="s">
        <v>107</v>
      </c>
      <c r="C1394" t="s">
        <v>120</v>
      </c>
      <c r="D1394">
        <v>1</v>
      </c>
      <c r="E1394">
        <v>0</v>
      </c>
      <c r="F1394">
        <v>6899</v>
      </c>
      <c r="G1394">
        <v>45114</v>
      </c>
      <c r="H1394" t="s">
        <v>108</v>
      </c>
      <c r="I1394" t="s">
        <v>2382</v>
      </c>
      <c r="J1394" t="s">
        <v>109</v>
      </c>
      <c r="K1394">
        <v>1291.9475655430713</v>
      </c>
      <c r="L1394" t="s">
        <v>3113</v>
      </c>
      <c r="M1394" t="s">
        <v>108</v>
      </c>
      <c r="N1394" t="s">
        <v>22</v>
      </c>
      <c r="O1394" t="s">
        <v>224</v>
      </c>
      <c r="P1394" t="str">
        <f>_xlfn.IFNA(VLOOKUP(C1394,Statusy!A:B,2,0),"Do wyrzucenia")</f>
        <v>Shumee</v>
      </c>
      <c r="Q1394" t="str">
        <f t="shared" si="88"/>
        <v>Mall</v>
      </c>
      <c r="R1394" t="str">
        <f t="shared" si="89"/>
        <v>Vida</v>
      </c>
    </row>
    <row r="1395" spans="1:18" x14ac:dyDescent="0.25">
      <c r="A1395">
        <v>560127397</v>
      </c>
      <c r="B1395" t="s">
        <v>107</v>
      </c>
      <c r="C1395" t="s">
        <v>120</v>
      </c>
      <c r="D1395">
        <v>1</v>
      </c>
      <c r="E1395">
        <v>19</v>
      </c>
      <c r="F1395">
        <v>83</v>
      </c>
      <c r="G1395">
        <v>45114</v>
      </c>
      <c r="H1395" t="s">
        <v>108</v>
      </c>
      <c r="I1395" t="s">
        <v>558</v>
      </c>
      <c r="J1395" t="s">
        <v>110</v>
      </c>
      <c r="K1395">
        <v>371.01</v>
      </c>
      <c r="L1395" t="s">
        <v>1235</v>
      </c>
      <c r="M1395" t="s">
        <v>108</v>
      </c>
      <c r="N1395" t="s">
        <v>48</v>
      </c>
      <c r="O1395" t="s">
        <v>224</v>
      </c>
      <c r="P1395" t="str">
        <f>_xlfn.IFNA(VLOOKUP(C1395,Statusy!A:B,2,0),"Do wyrzucenia")</f>
        <v>Shumee</v>
      </c>
      <c r="Q1395" t="str">
        <f t="shared" si="88"/>
        <v>Mall</v>
      </c>
      <c r="R1395" t="str">
        <f t="shared" si="89"/>
        <v>Vida</v>
      </c>
    </row>
    <row r="1396" spans="1:18" x14ac:dyDescent="0.25">
      <c r="A1396">
        <v>560120247</v>
      </c>
      <c r="B1396" t="s">
        <v>107</v>
      </c>
      <c r="C1396" t="s">
        <v>118</v>
      </c>
      <c r="D1396">
        <v>1</v>
      </c>
      <c r="E1396">
        <v>229</v>
      </c>
      <c r="F1396">
        <v>1964</v>
      </c>
      <c r="G1396">
        <v>45114</v>
      </c>
      <c r="H1396" t="s">
        <v>108</v>
      </c>
      <c r="I1396" t="s">
        <v>440</v>
      </c>
      <c r="J1396" t="s">
        <v>109</v>
      </c>
      <c r="K1396">
        <v>367.79026217228466</v>
      </c>
      <c r="L1396" t="s">
        <v>3114</v>
      </c>
      <c r="M1396" t="s">
        <v>108</v>
      </c>
      <c r="N1396" t="s">
        <v>22</v>
      </c>
      <c r="O1396" t="s">
        <v>225</v>
      </c>
      <c r="P1396" t="str">
        <f>_xlfn.IFNA(VLOOKUP(C1396,Statusy!A:B,2,0),"Do wyrzucenia")</f>
        <v>Greatstore</v>
      </c>
      <c r="Q1396" t="str">
        <f t="shared" si="88"/>
        <v>Mall</v>
      </c>
      <c r="R1396" t="str">
        <f t="shared" si="89"/>
        <v>Vida</v>
      </c>
    </row>
    <row r="1397" spans="1:18" x14ac:dyDescent="0.25">
      <c r="A1397">
        <v>560120195</v>
      </c>
      <c r="B1397" t="s">
        <v>107</v>
      </c>
      <c r="C1397" t="s">
        <v>118</v>
      </c>
      <c r="D1397">
        <v>1</v>
      </c>
      <c r="E1397">
        <v>0</v>
      </c>
      <c r="F1397">
        <v>858</v>
      </c>
      <c r="G1397">
        <v>45114</v>
      </c>
      <c r="H1397" t="s">
        <v>108</v>
      </c>
      <c r="I1397" t="s">
        <v>3115</v>
      </c>
      <c r="J1397" t="s">
        <v>109</v>
      </c>
      <c r="K1397">
        <v>160.67415730337081</v>
      </c>
      <c r="L1397" t="s">
        <v>3116</v>
      </c>
      <c r="M1397" t="s">
        <v>108</v>
      </c>
      <c r="N1397" t="s">
        <v>22</v>
      </c>
      <c r="O1397" t="s">
        <v>225</v>
      </c>
      <c r="P1397" t="str">
        <f>_xlfn.IFNA(VLOOKUP(C1397,Statusy!A:B,2,0),"Do wyrzucenia")</f>
        <v>Greatstore</v>
      </c>
      <c r="Q1397" t="str">
        <f t="shared" si="88"/>
        <v>Mall</v>
      </c>
      <c r="R1397" t="str">
        <f t="shared" si="89"/>
        <v>Vida</v>
      </c>
    </row>
    <row r="1398" spans="1:18" x14ac:dyDescent="0.25">
      <c r="A1398">
        <v>560117359</v>
      </c>
      <c r="B1398" t="s">
        <v>107</v>
      </c>
      <c r="C1398" t="s">
        <v>153</v>
      </c>
      <c r="D1398">
        <v>1</v>
      </c>
      <c r="E1398">
        <v>0</v>
      </c>
      <c r="F1398">
        <v>602.65</v>
      </c>
      <c r="G1398">
        <v>45114</v>
      </c>
      <c r="H1398" t="s">
        <v>108</v>
      </c>
      <c r="I1398" t="s">
        <v>481</v>
      </c>
      <c r="J1398" t="s">
        <v>109</v>
      </c>
      <c r="K1398">
        <v>112.8558052434457</v>
      </c>
      <c r="L1398" t="s">
        <v>3117</v>
      </c>
      <c r="M1398" t="s">
        <v>108</v>
      </c>
      <c r="N1398" t="s">
        <v>22</v>
      </c>
      <c r="O1398" t="s">
        <v>1102</v>
      </c>
      <c r="P1398" t="str">
        <f>_xlfn.IFNA(VLOOKUP(C1398,Statusy!A:B,2,0),"Do wyrzucenia")</f>
        <v>Alza</v>
      </c>
      <c r="Q1398" t="str">
        <f t="shared" si="88"/>
        <v>Alza</v>
      </c>
      <c r="R1398" t="str">
        <f t="shared" si="89"/>
        <v>Vida</v>
      </c>
    </row>
    <row r="1399" spans="1:18" x14ac:dyDescent="0.25">
      <c r="A1399">
        <v>560117344</v>
      </c>
      <c r="B1399" t="s">
        <v>107</v>
      </c>
      <c r="C1399" t="s">
        <v>153</v>
      </c>
      <c r="D1399">
        <v>1</v>
      </c>
      <c r="E1399">
        <v>0</v>
      </c>
      <c r="F1399">
        <v>1444.15</v>
      </c>
      <c r="G1399">
        <v>45114</v>
      </c>
      <c r="H1399" t="s">
        <v>108</v>
      </c>
      <c r="I1399" t="s">
        <v>1205</v>
      </c>
      <c r="J1399" t="s">
        <v>109</v>
      </c>
      <c r="K1399">
        <v>270.4400749063671</v>
      </c>
      <c r="L1399" t="s">
        <v>3118</v>
      </c>
      <c r="M1399" t="s">
        <v>108</v>
      </c>
      <c r="N1399" t="s">
        <v>22</v>
      </c>
      <c r="O1399" t="s">
        <v>1102</v>
      </c>
      <c r="P1399" t="str">
        <f>_xlfn.IFNA(VLOOKUP(C1399,Statusy!A:B,2,0),"Do wyrzucenia")</f>
        <v>Alza</v>
      </c>
      <c r="Q1399" t="str">
        <f t="shared" si="88"/>
        <v>Alza</v>
      </c>
      <c r="R1399" t="str">
        <f t="shared" si="89"/>
        <v>Vida</v>
      </c>
    </row>
    <row r="1400" spans="1:18" x14ac:dyDescent="0.25">
      <c r="A1400">
        <v>560117342</v>
      </c>
      <c r="B1400" t="s">
        <v>107</v>
      </c>
      <c r="C1400" t="s">
        <v>120</v>
      </c>
      <c r="D1400">
        <v>1</v>
      </c>
      <c r="E1400">
        <v>13</v>
      </c>
      <c r="F1400">
        <v>34</v>
      </c>
      <c r="G1400">
        <v>45114</v>
      </c>
      <c r="H1400" t="s">
        <v>108</v>
      </c>
      <c r="I1400" t="s">
        <v>3119</v>
      </c>
      <c r="J1400" t="s">
        <v>110</v>
      </c>
      <c r="K1400">
        <v>151.97999999999999</v>
      </c>
      <c r="L1400" t="s">
        <v>3120</v>
      </c>
      <c r="M1400" t="s">
        <v>108</v>
      </c>
      <c r="N1400" t="s">
        <v>48</v>
      </c>
      <c r="O1400" t="s">
        <v>224</v>
      </c>
      <c r="P1400" t="str">
        <f>_xlfn.IFNA(VLOOKUP(C1400,Statusy!A:B,2,0),"Do wyrzucenia")</f>
        <v>Shumee</v>
      </c>
      <c r="Q1400" t="str">
        <f t="shared" si="88"/>
        <v>Mall</v>
      </c>
      <c r="R1400" t="str">
        <f t="shared" si="89"/>
        <v>Vida</v>
      </c>
    </row>
    <row r="1401" spans="1:18" x14ac:dyDescent="0.25">
      <c r="A1401">
        <v>560117339</v>
      </c>
      <c r="B1401" t="s">
        <v>107</v>
      </c>
      <c r="C1401" t="s">
        <v>120</v>
      </c>
      <c r="D1401">
        <v>1</v>
      </c>
      <c r="E1401">
        <v>47</v>
      </c>
      <c r="F1401">
        <v>116</v>
      </c>
      <c r="G1401">
        <v>45114</v>
      </c>
      <c r="H1401" t="s">
        <v>108</v>
      </c>
      <c r="I1401" t="s">
        <v>510</v>
      </c>
      <c r="J1401" t="s">
        <v>110</v>
      </c>
      <c r="K1401">
        <v>518.52</v>
      </c>
      <c r="L1401" t="s">
        <v>3121</v>
      </c>
      <c r="M1401" t="s">
        <v>108</v>
      </c>
      <c r="N1401" t="s">
        <v>48</v>
      </c>
      <c r="O1401" t="s">
        <v>224</v>
      </c>
      <c r="P1401" t="str">
        <f>_xlfn.IFNA(VLOOKUP(C1401,Statusy!A:B,2,0),"Do wyrzucenia")</f>
        <v>Shumee</v>
      </c>
      <c r="Q1401" t="str">
        <f t="shared" si="88"/>
        <v>Mall</v>
      </c>
      <c r="R1401" t="str">
        <f t="shared" si="89"/>
        <v>Vida</v>
      </c>
    </row>
    <row r="1402" spans="1:18" x14ac:dyDescent="0.25">
      <c r="A1402">
        <v>560117335</v>
      </c>
      <c r="B1402" t="s">
        <v>107</v>
      </c>
      <c r="C1402" t="s">
        <v>153</v>
      </c>
      <c r="D1402">
        <v>1</v>
      </c>
      <c r="E1402">
        <v>0</v>
      </c>
      <c r="F1402">
        <v>458.15</v>
      </c>
      <c r="G1402">
        <v>45114</v>
      </c>
      <c r="H1402" t="s">
        <v>108</v>
      </c>
      <c r="I1402" t="s">
        <v>3122</v>
      </c>
      <c r="J1402" t="s">
        <v>109</v>
      </c>
      <c r="K1402">
        <v>85.795880149812731</v>
      </c>
      <c r="L1402" t="s">
        <v>3123</v>
      </c>
      <c r="M1402" t="s">
        <v>108</v>
      </c>
      <c r="N1402" t="s">
        <v>22</v>
      </c>
      <c r="O1402" t="s">
        <v>1102</v>
      </c>
      <c r="P1402" t="str">
        <f>_xlfn.IFNA(VLOOKUP(C1402,Statusy!A:B,2,0),"Do wyrzucenia")</f>
        <v>Alza</v>
      </c>
      <c r="Q1402" t="str">
        <f t="shared" si="88"/>
        <v>Alza</v>
      </c>
      <c r="R1402" t="str">
        <f t="shared" si="89"/>
        <v>Vida</v>
      </c>
    </row>
    <row r="1403" spans="1:18" x14ac:dyDescent="0.25">
      <c r="A1403">
        <v>560117300</v>
      </c>
      <c r="B1403" t="s">
        <v>1110</v>
      </c>
      <c r="C1403" t="s">
        <v>148</v>
      </c>
      <c r="D1403">
        <v>1</v>
      </c>
      <c r="E1403">
        <v>0</v>
      </c>
      <c r="F1403">
        <v>6164</v>
      </c>
      <c r="G1403">
        <v>45114</v>
      </c>
      <c r="H1403" t="s">
        <v>108</v>
      </c>
      <c r="I1403" t="s">
        <v>3124</v>
      </c>
      <c r="J1403" t="s">
        <v>251</v>
      </c>
      <c r="K1403">
        <v>6164</v>
      </c>
      <c r="L1403" t="s">
        <v>3125</v>
      </c>
      <c r="M1403" t="s">
        <v>108</v>
      </c>
      <c r="N1403" t="s">
        <v>106</v>
      </c>
      <c r="O1403" t="s">
        <v>1108</v>
      </c>
      <c r="P1403" t="str">
        <f>_xlfn.IFNA(VLOOKUP(C1403,Statusy!A:B,2,0),"Do wyrzucenia")</f>
        <v>Shumee</v>
      </c>
      <c r="Q1403" t="str">
        <f t="shared" si="88"/>
        <v>Mall</v>
      </c>
      <c r="R1403" t="str">
        <f t="shared" si="89"/>
        <v>Vida</v>
      </c>
    </row>
    <row r="1404" spans="1:18" x14ac:dyDescent="0.25">
      <c r="A1404">
        <v>560113648</v>
      </c>
      <c r="B1404" t="s">
        <v>107</v>
      </c>
      <c r="C1404" t="s">
        <v>119</v>
      </c>
      <c r="D1404">
        <v>1</v>
      </c>
      <c r="E1404">
        <v>5610</v>
      </c>
      <c r="F1404">
        <v>44450</v>
      </c>
      <c r="G1404">
        <v>45114</v>
      </c>
      <c r="H1404" t="s">
        <v>108</v>
      </c>
      <c r="I1404" t="s">
        <v>3126</v>
      </c>
      <c r="J1404" t="s">
        <v>116</v>
      </c>
      <c r="K1404">
        <v>533.4</v>
      </c>
      <c r="L1404" t="s">
        <v>3127</v>
      </c>
      <c r="M1404" t="s">
        <v>108</v>
      </c>
      <c r="N1404" t="s">
        <v>50</v>
      </c>
      <c r="O1404" t="s">
        <v>224</v>
      </c>
      <c r="P1404" t="str">
        <f>_xlfn.IFNA(VLOOKUP(C1404,Statusy!A:B,2,0),"Do wyrzucenia")</f>
        <v>Shumee</v>
      </c>
      <c r="Q1404" t="str">
        <f t="shared" si="88"/>
        <v>Mall</v>
      </c>
      <c r="R1404" t="str">
        <f t="shared" si="89"/>
        <v>Vida</v>
      </c>
    </row>
    <row r="1405" spans="1:18" x14ac:dyDescent="0.25">
      <c r="A1405">
        <v>560113647</v>
      </c>
      <c r="B1405" t="s">
        <v>107</v>
      </c>
      <c r="C1405" t="s">
        <v>119</v>
      </c>
      <c r="D1405">
        <v>1</v>
      </c>
      <c r="E1405">
        <v>12320</v>
      </c>
      <c r="F1405">
        <v>111010</v>
      </c>
      <c r="G1405">
        <v>45114</v>
      </c>
      <c r="H1405" t="s">
        <v>108</v>
      </c>
      <c r="I1405" t="s">
        <v>1172</v>
      </c>
      <c r="J1405" t="s">
        <v>116</v>
      </c>
      <c r="K1405">
        <v>1332.1200000000001</v>
      </c>
      <c r="L1405" t="s">
        <v>3128</v>
      </c>
      <c r="M1405" t="s">
        <v>108</v>
      </c>
      <c r="N1405" t="s">
        <v>50</v>
      </c>
      <c r="O1405" t="s">
        <v>224</v>
      </c>
      <c r="P1405" t="str">
        <f>_xlfn.IFNA(VLOOKUP(C1405,Statusy!A:B,2,0),"Do wyrzucenia")</f>
        <v>Shumee</v>
      </c>
      <c r="Q1405" t="str">
        <f t="shared" si="88"/>
        <v>Mall</v>
      </c>
      <c r="R1405" t="str">
        <f t="shared" si="89"/>
        <v>Vida</v>
      </c>
    </row>
    <row r="1406" spans="1:18" x14ac:dyDescent="0.25">
      <c r="A1406">
        <v>560113167</v>
      </c>
      <c r="B1406" t="s">
        <v>1107</v>
      </c>
      <c r="C1406" t="s">
        <v>119</v>
      </c>
      <c r="D1406">
        <v>1</v>
      </c>
      <c r="E1406">
        <v>0</v>
      </c>
      <c r="F1406">
        <v>2775</v>
      </c>
      <c r="G1406">
        <v>45114</v>
      </c>
      <c r="H1406" t="s">
        <v>108</v>
      </c>
      <c r="I1406" t="s">
        <v>3129</v>
      </c>
      <c r="J1406" t="s">
        <v>251</v>
      </c>
      <c r="K1406">
        <v>2775</v>
      </c>
      <c r="L1406" t="s">
        <v>3130</v>
      </c>
      <c r="M1406" t="s">
        <v>108</v>
      </c>
      <c r="N1406" t="s">
        <v>106</v>
      </c>
      <c r="O1406" t="s">
        <v>224</v>
      </c>
      <c r="P1406" t="str">
        <f>_xlfn.IFNA(VLOOKUP(C1406,Statusy!A:B,2,0),"Do wyrzucenia")</f>
        <v>Shumee</v>
      </c>
      <c r="Q1406" t="str">
        <f t="shared" si="88"/>
        <v>Mall</v>
      </c>
      <c r="R1406" t="str">
        <f t="shared" si="89"/>
        <v>Vida</v>
      </c>
    </row>
    <row r="1407" spans="1:18" x14ac:dyDescent="0.25">
      <c r="A1407">
        <v>560106754</v>
      </c>
      <c r="B1407" t="s">
        <v>107</v>
      </c>
      <c r="C1407" t="s">
        <v>153</v>
      </c>
      <c r="D1407">
        <v>1</v>
      </c>
      <c r="E1407">
        <v>0</v>
      </c>
      <c r="F1407">
        <v>849.15</v>
      </c>
      <c r="G1407">
        <v>45114</v>
      </c>
      <c r="H1407" t="s">
        <v>108</v>
      </c>
      <c r="I1407" t="s">
        <v>458</v>
      </c>
      <c r="J1407" t="s">
        <v>109</v>
      </c>
      <c r="K1407">
        <v>159.01685393258427</v>
      </c>
      <c r="L1407" t="s">
        <v>3132</v>
      </c>
      <c r="M1407" t="s">
        <v>108</v>
      </c>
      <c r="N1407" t="s">
        <v>22</v>
      </c>
      <c r="O1407" t="s">
        <v>1102</v>
      </c>
      <c r="P1407" t="str">
        <f>_xlfn.IFNA(VLOOKUP(C1407,Statusy!A:B,2,0),"Do wyrzucenia")</f>
        <v>Alza</v>
      </c>
      <c r="Q1407" t="str">
        <f t="shared" si="88"/>
        <v>Alza</v>
      </c>
      <c r="R1407" t="str">
        <f t="shared" si="89"/>
        <v>Vida</v>
      </c>
    </row>
    <row r="1408" spans="1:18" x14ac:dyDescent="0.25">
      <c r="A1408">
        <v>560106715</v>
      </c>
      <c r="B1408" t="s">
        <v>107</v>
      </c>
      <c r="C1408" t="s">
        <v>153</v>
      </c>
      <c r="D1408">
        <v>1</v>
      </c>
      <c r="E1408">
        <v>0</v>
      </c>
      <c r="F1408">
        <v>1291.1500000000001</v>
      </c>
      <c r="G1408">
        <v>45114</v>
      </c>
      <c r="H1408" t="s">
        <v>108</v>
      </c>
      <c r="I1408" t="s">
        <v>3133</v>
      </c>
      <c r="J1408" t="s">
        <v>109</v>
      </c>
      <c r="K1408">
        <v>241.78838951310865</v>
      </c>
      <c r="L1408" t="s">
        <v>3134</v>
      </c>
      <c r="M1408" t="s">
        <v>108</v>
      </c>
      <c r="N1408" t="s">
        <v>22</v>
      </c>
      <c r="O1408" t="s">
        <v>1102</v>
      </c>
      <c r="P1408" t="str">
        <f>_xlfn.IFNA(VLOOKUP(C1408,Statusy!A:B,2,0),"Do wyrzucenia")</f>
        <v>Alza</v>
      </c>
      <c r="Q1408" t="str">
        <f t="shared" ref="Q1408:Q1445" si="90">IF(P1408="alza","Alza",IF(P1408="Extra","Extrastore","Mall"))</f>
        <v>Alza</v>
      </c>
      <c r="R1408" t="str">
        <f t="shared" ref="R1408:R1445" si="91">IF(AND(LEN(I1408)&lt;=7,ISERROR(FIND("_",I1408))),"Vida",IFERROR(LEFT(I1408,FIND("_",I1408)-1),"Kinghoff"))</f>
        <v>Vida</v>
      </c>
    </row>
    <row r="1409" spans="1:18" x14ac:dyDescent="0.25">
      <c r="A1409">
        <v>560106708</v>
      </c>
      <c r="B1409" t="s">
        <v>107</v>
      </c>
      <c r="C1409" t="s">
        <v>153</v>
      </c>
      <c r="D1409">
        <v>1</v>
      </c>
      <c r="E1409">
        <v>0</v>
      </c>
      <c r="F1409">
        <v>4299.3</v>
      </c>
      <c r="G1409">
        <v>45114</v>
      </c>
      <c r="H1409" t="s">
        <v>108</v>
      </c>
      <c r="I1409" t="s">
        <v>1017</v>
      </c>
      <c r="J1409" t="s">
        <v>109</v>
      </c>
      <c r="K1409">
        <v>805.11235955056191</v>
      </c>
      <c r="L1409" t="s">
        <v>3135</v>
      </c>
      <c r="M1409" t="s">
        <v>108</v>
      </c>
      <c r="N1409" t="s">
        <v>22</v>
      </c>
      <c r="O1409" t="s">
        <v>1102</v>
      </c>
      <c r="P1409" t="str">
        <f>_xlfn.IFNA(VLOOKUP(C1409,Statusy!A:B,2,0),"Do wyrzucenia")</f>
        <v>Alza</v>
      </c>
      <c r="Q1409" t="str">
        <f t="shared" si="90"/>
        <v>Alza</v>
      </c>
      <c r="R1409" t="str">
        <f t="shared" si="91"/>
        <v>Vida</v>
      </c>
    </row>
    <row r="1410" spans="1:18" x14ac:dyDescent="0.25">
      <c r="A1410">
        <v>560106276</v>
      </c>
      <c r="B1410" t="s">
        <v>107</v>
      </c>
      <c r="C1410" t="s">
        <v>120</v>
      </c>
      <c r="D1410">
        <v>1</v>
      </c>
      <c r="E1410">
        <v>29</v>
      </c>
      <c r="F1410">
        <v>192</v>
      </c>
      <c r="G1410">
        <v>45114</v>
      </c>
      <c r="H1410" t="s">
        <v>108</v>
      </c>
      <c r="I1410" t="s">
        <v>1009</v>
      </c>
      <c r="J1410" t="s">
        <v>110</v>
      </c>
      <c r="K1410">
        <v>858.24</v>
      </c>
      <c r="L1410" t="s">
        <v>1010</v>
      </c>
      <c r="M1410" t="s">
        <v>108</v>
      </c>
      <c r="N1410" t="s">
        <v>49</v>
      </c>
      <c r="O1410" t="s">
        <v>224</v>
      </c>
      <c r="P1410" t="str">
        <f>_xlfn.IFNA(VLOOKUP(C1410,Statusy!A:B,2,0),"Do wyrzucenia")</f>
        <v>Shumee</v>
      </c>
      <c r="Q1410" t="str">
        <f t="shared" si="90"/>
        <v>Mall</v>
      </c>
      <c r="R1410" t="str">
        <f t="shared" si="91"/>
        <v>Vida</v>
      </c>
    </row>
    <row r="1411" spans="1:18" x14ac:dyDescent="0.25">
      <c r="A1411">
        <v>560098884</v>
      </c>
      <c r="B1411" t="s">
        <v>107</v>
      </c>
      <c r="C1411" t="s">
        <v>118</v>
      </c>
      <c r="D1411">
        <v>1</v>
      </c>
      <c r="E1411">
        <v>0</v>
      </c>
      <c r="F1411">
        <v>19</v>
      </c>
      <c r="G1411">
        <v>45114</v>
      </c>
      <c r="H1411" t="s">
        <v>108</v>
      </c>
      <c r="I1411" t="s">
        <v>285</v>
      </c>
      <c r="J1411" t="s">
        <v>110</v>
      </c>
      <c r="K1411">
        <v>84.929999999999993</v>
      </c>
      <c r="L1411" t="s">
        <v>193</v>
      </c>
      <c r="M1411" t="s">
        <v>108</v>
      </c>
      <c r="N1411" t="s">
        <v>106</v>
      </c>
      <c r="O1411" t="s">
        <v>225</v>
      </c>
      <c r="P1411" t="str">
        <f>_xlfn.IFNA(VLOOKUP(C1411,Statusy!A:B,2,0),"Do wyrzucenia")</f>
        <v>Greatstore</v>
      </c>
      <c r="Q1411" t="str">
        <f t="shared" si="90"/>
        <v>Mall</v>
      </c>
      <c r="R1411" t="str">
        <f t="shared" si="91"/>
        <v>Kinghoff</v>
      </c>
    </row>
    <row r="1412" spans="1:18" x14ac:dyDescent="0.25">
      <c r="A1412">
        <v>560098852</v>
      </c>
      <c r="B1412" t="s">
        <v>107</v>
      </c>
      <c r="C1412" t="s">
        <v>118</v>
      </c>
      <c r="D1412">
        <v>1</v>
      </c>
      <c r="E1412">
        <v>649</v>
      </c>
      <c r="F1412">
        <v>3109</v>
      </c>
      <c r="G1412">
        <v>45114</v>
      </c>
      <c r="H1412" t="s">
        <v>108</v>
      </c>
      <c r="I1412" t="s">
        <v>1066</v>
      </c>
      <c r="J1412" t="s">
        <v>109</v>
      </c>
      <c r="K1412">
        <v>582.20973782771534</v>
      </c>
      <c r="L1412" t="s">
        <v>3136</v>
      </c>
      <c r="M1412" t="s">
        <v>108</v>
      </c>
      <c r="N1412" t="s">
        <v>22</v>
      </c>
      <c r="O1412" t="s">
        <v>225</v>
      </c>
      <c r="P1412" t="str">
        <f>_xlfn.IFNA(VLOOKUP(C1412,Statusy!A:B,2,0),"Do wyrzucenia")</f>
        <v>Greatstore</v>
      </c>
      <c r="Q1412" t="str">
        <f t="shared" si="90"/>
        <v>Mall</v>
      </c>
      <c r="R1412" t="str">
        <f t="shared" si="91"/>
        <v>Vida</v>
      </c>
    </row>
    <row r="1413" spans="1:18" x14ac:dyDescent="0.25">
      <c r="A1413">
        <v>560095862</v>
      </c>
      <c r="B1413" t="s">
        <v>107</v>
      </c>
      <c r="C1413" t="s">
        <v>120</v>
      </c>
      <c r="D1413">
        <v>1</v>
      </c>
      <c r="E1413">
        <v>27</v>
      </c>
      <c r="F1413">
        <v>165</v>
      </c>
      <c r="G1413">
        <v>45114</v>
      </c>
      <c r="H1413" t="s">
        <v>108</v>
      </c>
      <c r="I1413" t="s">
        <v>3137</v>
      </c>
      <c r="J1413" t="s">
        <v>110</v>
      </c>
      <c r="K1413">
        <v>737.55</v>
      </c>
      <c r="L1413" t="s">
        <v>3138</v>
      </c>
      <c r="M1413" t="s">
        <v>108</v>
      </c>
      <c r="N1413" t="s">
        <v>48</v>
      </c>
      <c r="O1413" t="s">
        <v>224</v>
      </c>
      <c r="P1413" t="str">
        <f>_xlfn.IFNA(VLOOKUP(C1413,Statusy!A:B,2,0),"Do wyrzucenia")</f>
        <v>Shumee</v>
      </c>
      <c r="Q1413" t="str">
        <f t="shared" si="90"/>
        <v>Mall</v>
      </c>
      <c r="R1413" t="str">
        <f t="shared" si="91"/>
        <v>Vida</v>
      </c>
    </row>
    <row r="1414" spans="1:18" x14ac:dyDescent="0.25">
      <c r="A1414">
        <v>560095859</v>
      </c>
      <c r="B1414" t="s">
        <v>107</v>
      </c>
      <c r="C1414" t="s">
        <v>153</v>
      </c>
      <c r="D1414">
        <v>1</v>
      </c>
      <c r="E1414">
        <v>0</v>
      </c>
      <c r="F1414">
        <v>1325.16</v>
      </c>
      <c r="G1414">
        <v>45114</v>
      </c>
      <c r="H1414" t="s">
        <v>108</v>
      </c>
      <c r="I1414" t="s">
        <v>3139</v>
      </c>
      <c r="J1414" t="s">
        <v>109</v>
      </c>
      <c r="K1414">
        <v>248.15730337078654</v>
      </c>
      <c r="L1414" t="s">
        <v>3140</v>
      </c>
      <c r="M1414" t="s">
        <v>108</v>
      </c>
      <c r="N1414" t="s">
        <v>22</v>
      </c>
      <c r="O1414" t="s">
        <v>1102</v>
      </c>
      <c r="P1414" t="str">
        <f>_xlfn.IFNA(VLOOKUP(C1414,Statusy!A:B,2,0),"Do wyrzucenia")</f>
        <v>Alza</v>
      </c>
      <c r="Q1414" t="str">
        <f t="shared" si="90"/>
        <v>Alza</v>
      </c>
      <c r="R1414" t="str">
        <f t="shared" si="91"/>
        <v>Vida</v>
      </c>
    </row>
    <row r="1415" spans="1:18" x14ac:dyDescent="0.25">
      <c r="A1415">
        <v>560095853</v>
      </c>
      <c r="B1415" t="s">
        <v>107</v>
      </c>
      <c r="C1415" t="s">
        <v>195</v>
      </c>
      <c r="D1415">
        <v>0</v>
      </c>
      <c r="E1415">
        <v>23</v>
      </c>
      <c r="F1415">
        <v>138</v>
      </c>
      <c r="G1415">
        <v>45114</v>
      </c>
      <c r="H1415" t="s">
        <v>108</v>
      </c>
      <c r="I1415" t="s">
        <v>3141</v>
      </c>
      <c r="J1415" t="s">
        <v>110</v>
      </c>
      <c r="K1415">
        <v>616.86</v>
      </c>
      <c r="L1415" t="s">
        <v>3142</v>
      </c>
      <c r="M1415" t="s">
        <v>108</v>
      </c>
      <c r="N1415" t="s">
        <v>49</v>
      </c>
      <c r="O1415" t="s">
        <v>224</v>
      </c>
      <c r="P1415" t="str">
        <f>_xlfn.IFNA(VLOOKUP(C1415,Statusy!A:B,2,0),"Do wyrzucenia")</f>
        <v>Shumee</v>
      </c>
      <c r="Q1415" t="str">
        <f t="shared" si="90"/>
        <v>Mall</v>
      </c>
      <c r="R1415" t="str">
        <f t="shared" si="91"/>
        <v>Vida</v>
      </c>
    </row>
    <row r="1416" spans="1:18" x14ac:dyDescent="0.25">
      <c r="A1416">
        <v>560088360</v>
      </c>
      <c r="B1416" t="s">
        <v>107</v>
      </c>
      <c r="C1416" t="s">
        <v>118</v>
      </c>
      <c r="D1416">
        <v>1</v>
      </c>
      <c r="E1416">
        <v>18</v>
      </c>
      <c r="F1416">
        <v>134</v>
      </c>
      <c r="G1416">
        <v>45114</v>
      </c>
      <c r="H1416" t="s">
        <v>108</v>
      </c>
      <c r="I1416" t="s">
        <v>482</v>
      </c>
      <c r="J1416" t="s">
        <v>110</v>
      </c>
      <c r="K1416">
        <v>598.98</v>
      </c>
      <c r="L1416" t="s">
        <v>3143</v>
      </c>
      <c r="M1416" t="s">
        <v>108</v>
      </c>
      <c r="N1416" t="s">
        <v>48</v>
      </c>
      <c r="O1416" t="s">
        <v>225</v>
      </c>
      <c r="P1416" t="str">
        <f>_xlfn.IFNA(VLOOKUP(C1416,Statusy!A:B,2,0),"Do wyrzucenia")</f>
        <v>Greatstore</v>
      </c>
      <c r="Q1416" t="str">
        <f t="shared" si="90"/>
        <v>Mall</v>
      </c>
      <c r="R1416" t="str">
        <f t="shared" si="91"/>
        <v>Vida</v>
      </c>
    </row>
    <row r="1417" spans="1:18" x14ac:dyDescent="0.25">
      <c r="A1417">
        <v>560088265</v>
      </c>
      <c r="B1417" t="s">
        <v>107</v>
      </c>
      <c r="C1417" t="s">
        <v>118</v>
      </c>
      <c r="D1417">
        <v>1</v>
      </c>
      <c r="E1417">
        <v>79</v>
      </c>
      <c r="F1417">
        <v>4825</v>
      </c>
      <c r="G1417">
        <v>45114</v>
      </c>
      <c r="H1417" t="s">
        <v>108</v>
      </c>
      <c r="I1417" t="s">
        <v>3144</v>
      </c>
      <c r="J1417" t="s">
        <v>109</v>
      </c>
      <c r="K1417">
        <v>903.55805243445695</v>
      </c>
      <c r="L1417" t="s">
        <v>3145</v>
      </c>
      <c r="M1417" t="s">
        <v>108</v>
      </c>
      <c r="N1417" t="s">
        <v>106</v>
      </c>
      <c r="O1417" t="s">
        <v>225</v>
      </c>
      <c r="P1417" t="str">
        <f>_xlfn.IFNA(VLOOKUP(C1417,Statusy!A:B,2,0),"Do wyrzucenia")</f>
        <v>Greatstore</v>
      </c>
      <c r="Q1417" t="str">
        <f t="shared" si="90"/>
        <v>Mall</v>
      </c>
      <c r="R1417" t="str">
        <f t="shared" si="91"/>
        <v>flhf</v>
      </c>
    </row>
    <row r="1418" spans="1:18" x14ac:dyDescent="0.25">
      <c r="A1418">
        <v>560088239</v>
      </c>
      <c r="B1418" t="s">
        <v>107</v>
      </c>
      <c r="C1418" t="s">
        <v>118</v>
      </c>
      <c r="D1418">
        <v>1</v>
      </c>
      <c r="E1418">
        <v>229</v>
      </c>
      <c r="F1418">
        <v>2055</v>
      </c>
      <c r="G1418">
        <v>45114</v>
      </c>
      <c r="H1418" t="s">
        <v>108</v>
      </c>
      <c r="I1418" t="s">
        <v>3146</v>
      </c>
      <c r="J1418" t="s">
        <v>109</v>
      </c>
      <c r="K1418">
        <v>384.83146067415731</v>
      </c>
      <c r="L1418" t="s">
        <v>3147</v>
      </c>
      <c r="M1418" t="s">
        <v>108</v>
      </c>
      <c r="N1418" t="s">
        <v>22</v>
      </c>
      <c r="O1418" t="s">
        <v>225</v>
      </c>
      <c r="P1418" t="str">
        <f>_xlfn.IFNA(VLOOKUP(C1418,Statusy!A:B,2,0),"Do wyrzucenia")</f>
        <v>Greatstore</v>
      </c>
      <c r="Q1418" t="str">
        <f t="shared" si="90"/>
        <v>Mall</v>
      </c>
      <c r="R1418" t="str">
        <f t="shared" si="91"/>
        <v>Vida</v>
      </c>
    </row>
    <row r="1419" spans="1:18" x14ac:dyDescent="0.25">
      <c r="A1419">
        <v>560088232</v>
      </c>
      <c r="B1419" t="s">
        <v>107</v>
      </c>
      <c r="C1419" t="s">
        <v>118</v>
      </c>
      <c r="D1419">
        <v>1</v>
      </c>
      <c r="E1419">
        <v>13</v>
      </c>
      <c r="F1419">
        <v>66</v>
      </c>
      <c r="G1419">
        <v>45114</v>
      </c>
      <c r="H1419" t="s">
        <v>108</v>
      </c>
      <c r="I1419" t="s">
        <v>3148</v>
      </c>
      <c r="J1419" t="s">
        <v>110</v>
      </c>
      <c r="K1419">
        <v>295.02</v>
      </c>
      <c r="L1419" t="s">
        <v>3149</v>
      </c>
      <c r="M1419" t="s">
        <v>108</v>
      </c>
      <c r="N1419" t="s">
        <v>49</v>
      </c>
      <c r="O1419" t="s">
        <v>225</v>
      </c>
      <c r="P1419" t="str">
        <f>_xlfn.IFNA(VLOOKUP(C1419,Statusy!A:B,2,0),"Do wyrzucenia")</f>
        <v>Greatstore</v>
      </c>
      <c r="Q1419" t="str">
        <f t="shared" si="90"/>
        <v>Mall</v>
      </c>
      <c r="R1419" t="str">
        <f t="shared" si="91"/>
        <v>Vida</v>
      </c>
    </row>
    <row r="1420" spans="1:18" x14ac:dyDescent="0.25">
      <c r="A1420">
        <v>560088224</v>
      </c>
      <c r="B1420" t="s">
        <v>107</v>
      </c>
      <c r="C1420" t="s">
        <v>118</v>
      </c>
      <c r="D1420">
        <v>1</v>
      </c>
      <c r="E1420">
        <v>1759</v>
      </c>
      <c r="F1420">
        <v>14915</v>
      </c>
      <c r="G1420">
        <v>45114</v>
      </c>
      <c r="H1420" t="s">
        <v>108</v>
      </c>
      <c r="I1420" t="s">
        <v>3150</v>
      </c>
      <c r="J1420" t="s">
        <v>109</v>
      </c>
      <c r="K1420">
        <v>2793.0711610486892</v>
      </c>
      <c r="L1420" t="s">
        <v>3151</v>
      </c>
      <c r="M1420" t="s">
        <v>108</v>
      </c>
      <c r="N1420" t="s">
        <v>22</v>
      </c>
      <c r="O1420" t="s">
        <v>225</v>
      </c>
      <c r="P1420" t="str">
        <f>_xlfn.IFNA(VLOOKUP(C1420,Statusy!A:B,2,0),"Do wyrzucenia")</f>
        <v>Greatstore</v>
      </c>
      <c r="Q1420" t="str">
        <f t="shared" si="90"/>
        <v>Mall</v>
      </c>
      <c r="R1420" t="str">
        <f t="shared" si="91"/>
        <v>Vida</v>
      </c>
    </row>
    <row r="1421" spans="1:18" x14ac:dyDescent="0.25">
      <c r="A1421">
        <v>560088202</v>
      </c>
      <c r="B1421" t="s">
        <v>107</v>
      </c>
      <c r="C1421" t="s">
        <v>118</v>
      </c>
      <c r="D1421">
        <v>1</v>
      </c>
      <c r="E1421">
        <v>329</v>
      </c>
      <c r="F1421">
        <v>3274</v>
      </c>
      <c r="G1421">
        <v>45114</v>
      </c>
      <c r="H1421" t="s">
        <v>108</v>
      </c>
      <c r="I1421" t="s">
        <v>3152</v>
      </c>
      <c r="J1421" t="s">
        <v>109</v>
      </c>
      <c r="K1421">
        <v>613.10861423220979</v>
      </c>
      <c r="L1421" t="s">
        <v>3153</v>
      </c>
      <c r="M1421" t="s">
        <v>108</v>
      </c>
      <c r="N1421" t="s">
        <v>22</v>
      </c>
      <c r="O1421" t="s">
        <v>225</v>
      </c>
      <c r="P1421" t="str">
        <f>_xlfn.IFNA(VLOOKUP(C1421,Statusy!A:B,2,0),"Do wyrzucenia")</f>
        <v>Greatstore</v>
      </c>
      <c r="Q1421" t="str">
        <f t="shared" si="90"/>
        <v>Mall</v>
      </c>
      <c r="R1421" t="str">
        <f t="shared" si="91"/>
        <v>Vida</v>
      </c>
    </row>
    <row r="1422" spans="1:18" x14ac:dyDescent="0.25">
      <c r="A1422">
        <v>560088167</v>
      </c>
      <c r="B1422" t="s">
        <v>107</v>
      </c>
      <c r="C1422" t="s">
        <v>118</v>
      </c>
      <c r="D1422">
        <v>1</v>
      </c>
      <c r="E1422">
        <v>16</v>
      </c>
      <c r="F1422">
        <v>79</v>
      </c>
      <c r="G1422">
        <v>45114</v>
      </c>
      <c r="H1422" t="s">
        <v>108</v>
      </c>
      <c r="I1422" t="s">
        <v>3154</v>
      </c>
      <c r="J1422" t="s">
        <v>110</v>
      </c>
      <c r="K1422">
        <v>353.13</v>
      </c>
      <c r="L1422" t="s">
        <v>3155</v>
      </c>
      <c r="M1422" t="s">
        <v>108</v>
      </c>
      <c r="N1422" t="s">
        <v>48</v>
      </c>
      <c r="O1422" t="s">
        <v>225</v>
      </c>
      <c r="P1422" t="str">
        <f>_xlfn.IFNA(VLOOKUP(C1422,Statusy!A:B,2,0),"Do wyrzucenia")</f>
        <v>Greatstore</v>
      </c>
      <c r="Q1422" t="str">
        <f t="shared" si="90"/>
        <v>Mall</v>
      </c>
      <c r="R1422" t="str">
        <f t="shared" si="91"/>
        <v>Vida</v>
      </c>
    </row>
    <row r="1423" spans="1:18" x14ac:dyDescent="0.25">
      <c r="A1423">
        <v>560087975</v>
      </c>
      <c r="B1423" t="s">
        <v>107</v>
      </c>
      <c r="C1423" t="s">
        <v>118</v>
      </c>
      <c r="D1423">
        <v>1</v>
      </c>
      <c r="E1423">
        <v>129</v>
      </c>
      <c r="F1423">
        <v>1329</v>
      </c>
      <c r="G1423">
        <v>45114</v>
      </c>
      <c r="H1423" t="s">
        <v>108</v>
      </c>
      <c r="I1423" t="s">
        <v>3156</v>
      </c>
      <c r="J1423" t="s">
        <v>109</v>
      </c>
      <c r="K1423">
        <v>248.87640449438203</v>
      </c>
      <c r="L1423" t="s">
        <v>3157</v>
      </c>
      <c r="M1423" t="s">
        <v>108</v>
      </c>
      <c r="N1423" t="s">
        <v>22</v>
      </c>
      <c r="O1423" t="s">
        <v>225</v>
      </c>
      <c r="P1423" t="str">
        <f>_xlfn.IFNA(VLOOKUP(C1423,Statusy!A:B,2,0),"Do wyrzucenia")</f>
        <v>Greatstore</v>
      </c>
      <c r="Q1423" t="str">
        <f t="shared" si="90"/>
        <v>Mall</v>
      </c>
      <c r="R1423" t="str">
        <f t="shared" si="91"/>
        <v>Vida</v>
      </c>
    </row>
    <row r="1424" spans="1:18" x14ac:dyDescent="0.25">
      <c r="A1424">
        <v>560087069</v>
      </c>
      <c r="B1424" t="s">
        <v>107</v>
      </c>
      <c r="C1424" t="s">
        <v>118</v>
      </c>
      <c r="D1424">
        <v>1</v>
      </c>
      <c r="E1424">
        <v>229</v>
      </c>
      <c r="F1424">
        <v>1904</v>
      </c>
      <c r="G1424">
        <v>45114</v>
      </c>
      <c r="H1424" t="s">
        <v>108</v>
      </c>
      <c r="I1424" t="s">
        <v>691</v>
      </c>
      <c r="J1424" t="s">
        <v>109</v>
      </c>
      <c r="K1424">
        <v>356.55430711610489</v>
      </c>
      <c r="L1424" t="s">
        <v>2604</v>
      </c>
      <c r="M1424" t="s">
        <v>108</v>
      </c>
      <c r="N1424" t="s">
        <v>22</v>
      </c>
      <c r="O1424" t="s">
        <v>225</v>
      </c>
      <c r="P1424" t="str">
        <f>_xlfn.IFNA(VLOOKUP(C1424,Statusy!A:B,2,0),"Do wyrzucenia")</f>
        <v>Greatstore</v>
      </c>
      <c r="Q1424" t="str">
        <f t="shared" si="90"/>
        <v>Mall</v>
      </c>
      <c r="R1424" t="str">
        <f t="shared" si="91"/>
        <v>Vida</v>
      </c>
    </row>
    <row r="1425" spans="1:18" x14ac:dyDescent="0.25">
      <c r="A1425">
        <v>560085645</v>
      </c>
      <c r="B1425" t="s">
        <v>107</v>
      </c>
      <c r="C1425" t="s">
        <v>120</v>
      </c>
      <c r="D1425">
        <v>1</v>
      </c>
      <c r="E1425">
        <v>0</v>
      </c>
      <c r="F1425">
        <v>4549</v>
      </c>
      <c r="G1425">
        <v>45114</v>
      </c>
      <c r="H1425" t="s">
        <v>108</v>
      </c>
      <c r="I1425" t="s">
        <v>767</v>
      </c>
      <c r="J1425" t="s">
        <v>109</v>
      </c>
      <c r="K1425">
        <v>851.87265917602997</v>
      </c>
      <c r="L1425" t="s">
        <v>3158</v>
      </c>
      <c r="M1425" t="s">
        <v>108</v>
      </c>
      <c r="N1425" t="s">
        <v>22</v>
      </c>
      <c r="O1425" t="s">
        <v>224</v>
      </c>
      <c r="P1425" t="str">
        <f>_xlfn.IFNA(VLOOKUP(C1425,Statusy!A:B,2,0),"Do wyrzucenia")</f>
        <v>Shumee</v>
      </c>
      <c r="Q1425" t="str">
        <f t="shared" si="90"/>
        <v>Mall</v>
      </c>
      <c r="R1425" t="str">
        <f t="shared" si="91"/>
        <v>Vida</v>
      </c>
    </row>
    <row r="1426" spans="1:18" x14ac:dyDescent="0.25">
      <c r="A1426">
        <v>560085509</v>
      </c>
      <c r="B1426" t="s">
        <v>107</v>
      </c>
      <c r="C1426" t="s">
        <v>153</v>
      </c>
      <c r="D1426">
        <v>1</v>
      </c>
      <c r="E1426">
        <v>0</v>
      </c>
      <c r="F1426">
        <v>474.3</v>
      </c>
      <c r="G1426">
        <v>45114</v>
      </c>
      <c r="H1426" t="s">
        <v>108</v>
      </c>
      <c r="I1426" t="s">
        <v>3159</v>
      </c>
      <c r="J1426" t="s">
        <v>109</v>
      </c>
      <c r="K1426">
        <v>88.820224719101134</v>
      </c>
      <c r="L1426" t="s">
        <v>3160</v>
      </c>
      <c r="M1426" t="s">
        <v>108</v>
      </c>
      <c r="N1426" t="s">
        <v>22</v>
      </c>
      <c r="O1426" t="s">
        <v>1102</v>
      </c>
      <c r="P1426" t="str">
        <f>_xlfn.IFNA(VLOOKUP(C1426,Statusy!A:B,2,0),"Do wyrzucenia")</f>
        <v>Alza</v>
      </c>
      <c r="Q1426" t="str">
        <f t="shared" si="90"/>
        <v>Alza</v>
      </c>
      <c r="R1426" t="str">
        <f t="shared" si="91"/>
        <v>Kinghoff</v>
      </c>
    </row>
    <row r="1427" spans="1:18" x14ac:dyDescent="0.25">
      <c r="A1427">
        <v>560085504</v>
      </c>
      <c r="B1427" t="s">
        <v>107</v>
      </c>
      <c r="C1427" t="s">
        <v>120</v>
      </c>
      <c r="D1427">
        <v>1</v>
      </c>
      <c r="E1427">
        <v>27</v>
      </c>
      <c r="F1427">
        <v>49</v>
      </c>
      <c r="G1427">
        <v>45114</v>
      </c>
      <c r="H1427" t="s">
        <v>108</v>
      </c>
      <c r="I1427" t="s">
        <v>833</v>
      </c>
      <c r="J1427" t="s">
        <v>110</v>
      </c>
      <c r="K1427">
        <v>219.03</v>
      </c>
      <c r="L1427" t="s">
        <v>3161</v>
      </c>
      <c r="M1427" t="s">
        <v>108</v>
      </c>
      <c r="N1427" t="s">
        <v>49</v>
      </c>
      <c r="O1427" t="s">
        <v>224</v>
      </c>
      <c r="P1427" t="str">
        <f>_xlfn.IFNA(VLOOKUP(C1427,Statusy!A:B,2,0),"Do wyrzucenia")</f>
        <v>Shumee</v>
      </c>
      <c r="Q1427" t="str">
        <f t="shared" si="90"/>
        <v>Mall</v>
      </c>
      <c r="R1427" t="str">
        <f t="shared" si="91"/>
        <v>Vida</v>
      </c>
    </row>
    <row r="1428" spans="1:18" x14ac:dyDescent="0.25">
      <c r="A1428">
        <v>560085501</v>
      </c>
      <c r="B1428" t="s">
        <v>107</v>
      </c>
      <c r="C1428" t="s">
        <v>153</v>
      </c>
      <c r="D1428">
        <v>1</v>
      </c>
      <c r="E1428">
        <v>0</v>
      </c>
      <c r="F1428">
        <v>3840.3</v>
      </c>
      <c r="G1428">
        <v>45114</v>
      </c>
      <c r="H1428" t="s">
        <v>108</v>
      </c>
      <c r="I1428" t="s">
        <v>670</v>
      </c>
      <c r="J1428" t="s">
        <v>109</v>
      </c>
      <c r="K1428">
        <v>719.15730337078662</v>
      </c>
      <c r="L1428" t="s">
        <v>3162</v>
      </c>
      <c r="M1428" t="s">
        <v>108</v>
      </c>
      <c r="N1428" t="s">
        <v>22</v>
      </c>
      <c r="O1428" t="s">
        <v>1102</v>
      </c>
      <c r="P1428" t="str">
        <f>_xlfn.IFNA(VLOOKUP(C1428,Statusy!A:B,2,0),"Do wyrzucenia")</f>
        <v>Alza</v>
      </c>
      <c r="Q1428" t="str">
        <f t="shared" si="90"/>
        <v>Alza</v>
      </c>
      <c r="R1428" t="str">
        <f t="shared" si="91"/>
        <v>Vida</v>
      </c>
    </row>
    <row r="1429" spans="1:18" x14ac:dyDescent="0.25">
      <c r="A1429">
        <v>560085499</v>
      </c>
      <c r="B1429" t="s">
        <v>107</v>
      </c>
      <c r="C1429" t="s">
        <v>120</v>
      </c>
      <c r="D1429">
        <v>1</v>
      </c>
      <c r="E1429">
        <v>39</v>
      </c>
      <c r="F1429">
        <v>333</v>
      </c>
      <c r="G1429">
        <v>45114</v>
      </c>
      <c r="H1429" t="s">
        <v>108</v>
      </c>
      <c r="I1429" t="s">
        <v>3163</v>
      </c>
      <c r="J1429" t="s">
        <v>110</v>
      </c>
      <c r="K1429">
        <v>1488.51</v>
      </c>
      <c r="L1429" t="s">
        <v>3164</v>
      </c>
      <c r="M1429" t="s">
        <v>108</v>
      </c>
      <c r="N1429" t="s">
        <v>48</v>
      </c>
      <c r="O1429" t="s">
        <v>224</v>
      </c>
      <c r="P1429" t="str">
        <f>_xlfn.IFNA(VLOOKUP(C1429,Statusy!A:B,2,0),"Do wyrzucenia")</f>
        <v>Shumee</v>
      </c>
      <c r="Q1429" t="str">
        <f t="shared" si="90"/>
        <v>Mall</v>
      </c>
      <c r="R1429" t="str">
        <f t="shared" si="91"/>
        <v>Vida</v>
      </c>
    </row>
    <row r="1430" spans="1:18" x14ac:dyDescent="0.25">
      <c r="A1430">
        <v>560077932</v>
      </c>
      <c r="B1430" t="s">
        <v>107</v>
      </c>
      <c r="C1430" t="s">
        <v>118</v>
      </c>
      <c r="D1430">
        <v>1</v>
      </c>
      <c r="E1430">
        <v>0</v>
      </c>
      <c r="F1430">
        <v>772</v>
      </c>
      <c r="G1430">
        <v>45114</v>
      </c>
      <c r="H1430" t="s">
        <v>108</v>
      </c>
      <c r="I1430" t="s">
        <v>3165</v>
      </c>
      <c r="J1430" t="s">
        <v>109</v>
      </c>
      <c r="K1430">
        <v>144.56928838951313</v>
      </c>
      <c r="L1430" t="s">
        <v>3166</v>
      </c>
      <c r="M1430" t="s">
        <v>108</v>
      </c>
      <c r="N1430" t="s">
        <v>22</v>
      </c>
      <c r="O1430" t="s">
        <v>225</v>
      </c>
      <c r="P1430" t="str">
        <f>_xlfn.IFNA(VLOOKUP(C1430,Statusy!A:B,2,0),"Do wyrzucenia")</f>
        <v>Greatstore</v>
      </c>
      <c r="Q1430" t="str">
        <f t="shared" si="90"/>
        <v>Mall</v>
      </c>
      <c r="R1430" t="str">
        <f t="shared" si="91"/>
        <v>Vida</v>
      </c>
    </row>
    <row r="1431" spans="1:18" x14ac:dyDescent="0.25">
      <c r="A1431">
        <v>560077673</v>
      </c>
      <c r="B1431" t="s">
        <v>107</v>
      </c>
      <c r="C1431" t="s">
        <v>118</v>
      </c>
      <c r="D1431">
        <v>1</v>
      </c>
      <c r="E1431">
        <v>0</v>
      </c>
      <c r="F1431">
        <v>880</v>
      </c>
      <c r="G1431">
        <v>45114</v>
      </c>
      <c r="H1431" t="s">
        <v>108</v>
      </c>
      <c r="I1431" t="s">
        <v>3167</v>
      </c>
      <c r="J1431" t="s">
        <v>109</v>
      </c>
      <c r="K1431">
        <v>164.79400749063672</v>
      </c>
      <c r="L1431" t="s">
        <v>3168</v>
      </c>
      <c r="M1431" t="s">
        <v>108</v>
      </c>
      <c r="N1431" t="s">
        <v>22</v>
      </c>
      <c r="O1431" t="s">
        <v>225</v>
      </c>
      <c r="P1431" t="str">
        <f>_xlfn.IFNA(VLOOKUP(C1431,Statusy!A:B,2,0),"Do wyrzucenia")</f>
        <v>Greatstore</v>
      </c>
      <c r="Q1431" t="str">
        <f t="shared" si="90"/>
        <v>Mall</v>
      </c>
      <c r="R1431" t="str">
        <f t="shared" si="91"/>
        <v>Vida</v>
      </c>
    </row>
    <row r="1432" spans="1:18" x14ac:dyDescent="0.25">
      <c r="A1432">
        <v>560077507</v>
      </c>
      <c r="B1432" t="s">
        <v>107</v>
      </c>
      <c r="C1432" t="s">
        <v>118</v>
      </c>
      <c r="D1432">
        <v>1</v>
      </c>
      <c r="E1432">
        <v>43</v>
      </c>
      <c r="F1432">
        <v>337</v>
      </c>
      <c r="G1432">
        <v>45114</v>
      </c>
      <c r="H1432" t="s">
        <v>108</v>
      </c>
      <c r="I1432" t="s">
        <v>886</v>
      </c>
      <c r="J1432" t="s">
        <v>110</v>
      </c>
      <c r="K1432">
        <v>1506.3899999999999</v>
      </c>
      <c r="L1432" t="s">
        <v>3169</v>
      </c>
      <c r="M1432" t="s">
        <v>108</v>
      </c>
      <c r="N1432" t="s">
        <v>49</v>
      </c>
      <c r="O1432" t="s">
        <v>225</v>
      </c>
      <c r="P1432" t="str">
        <f>_xlfn.IFNA(VLOOKUP(C1432,Statusy!A:B,2,0),"Do wyrzucenia")</f>
        <v>Greatstore</v>
      </c>
      <c r="Q1432" t="str">
        <f t="shared" si="90"/>
        <v>Mall</v>
      </c>
      <c r="R1432" t="str">
        <f t="shared" si="91"/>
        <v>Vida</v>
      </c>
    </row>
    <row r="1433" spans="1:18" x14ac:dyDescent="0.25">
      <c r="A1433">
        <v>560077471</v>
      </c>
      <c r="B1433" t="s">
        <v>107</v>
      </c>
      <c r="C1433" t="s">
        <v>118</v>
      </c>
      <c r="D1433">
        <v>1</v>
      </c>
      <c r="E1433">
        <v>229</v>
      </c>
      <c r="F1433">
        <v>2014</v>
      </c>
      <c r="G1433">
        <v>45114</v>
      </c>
      <c r="H1433" t="s">
        <v>108</v>
      </c>
      <c r="I1433" t="s">
        <v>889</v>
      </c>
      <c r="J1433" t="s">
        <v>109</v>
      </c>
      <c r="K1433">
        <v>377.15355805243451</v>
      </c>
      <c r="L1433" t="s">
        <v>940</v>
      </c>
      <c r="M1433" t="s">
        <v>108</v>
      </c>
      <c r="N1433" t="s">
        <v>22</v>
      </c>
      <c r="O1433" t="s">
        <v>225</v>
      </c>
      <c r="P1433" t="str">
        <f>_xlfn.IFNA(VLOOKUP(C1433,Statusy!A:B,2,0),"Do wyrzucenia")</f>
        <v>Greatstore</v>
      </c>
      <c r="Q1433" t="str">
        <f t="shared" si="90"/>
        <v>Mall</v>
      </c>
      <c r="R1433" t="str">
        <f t="shared" si="91"/>
        <v>Vida</v>
      </c>
    </row>
    <row r="1434" spans="1:18" x14ac:dyDescent="0.25">
      <c r="A1434">
        <v>560074696</v>
      </c>
      <c r="B1434" t="s">
        <v>107</v>
      </c>
      <c r="C1434" t="s">
        <v>120</v>
      </c>
      <c r="D1434">
        <v>1</v>
      </c>
      <c r="E1434">
        <v>23</v>
      </c>
      <c r="F1434">
        <v>129</v>
      </c>
      <c r="G1434">
        <v>45114</v>
      </c>
      <c r="H1434" t="s">
        <v>108</v>
      </c>
      <c r="I1434" t="s">
        <v>379</v>
      </c>
      <c r="J1434" t="s">
        <v>110</v>
      </c>
      <c r="K1434">
        <v>576.63</v>
      </c>
      <c r="L1434" t="s">
        <v>1006</v>
      </c>
      <c r="M1434" t="s">
        <v>108</v>
      </c>
      <c r="N1434" t="s">
        <v>49</v>
      </c>
      <c r="O1434" t="s">
        <v>224</v>
      </c>
      <c r="P1434" t="str">
        <f>_xlfn.IFNA(VLOOKUP(C1434,Statusy!A:B,2,0),"Do wyrzucenia")</f>
        <v>Shumee</v>
      </c>
      <c r="Q1434" t="str">
        <f t="shared" si="90"/>
        <v>Mall</v>
      </c>
      <c r="R1434" t="str">
        <f t="shared" si="91"/>
        <v>Vida</v>
      </c>
    </row>
    <row r="1435" spans="1:18" x14ac:dyDescent="0.25">
      <c r="A1435">
        <v>560074694</v>
      </c>
      <c r="B1435" t="s">
        <v>107</v>
      </c>
      <c r="C1435" t="s">
        <v>120</v>
      </c>
      <c r="D1435">
        <v>1</v>
      </c>
      <c r="E1435">
        <v>0</v>
      </c>
      <c r="F1435">
        <v>500</v>
      </c>
      <c r="G1435">
        <v>45114</v>
      </c>
      <c r="H1435" t="s">
        <v>108</v>
      </c>
      <c r="I1435" t="s">
        <v>3170</v>
      </c>
      <c r="J1435" t="s">
        <v>109</v>
      </c>
      <c r="K1435">
        <v>93.632958801498134</v>
      </c>
      <c r="L1435" t="s">
        <v>3171</v>
      </c>
      <c r="M1435" t="s">
        <v>108</v>
      </c>
      <c r="N1435" t="s">
        <v>22</v>
      </c>
      <c r="O1435" t="s">
        <v>224</v>
      </c>
      <c r="P1435" t="str">
        <f>_xlfn.IFNA(VLOOKUP(C1435,Statusy!A:B,2,0),"Do wyrzucenia")</f>
        <v>Shumee</v>
      </c>
      <c r="Q1435" t="str">
        <f t="shared" si="90"/>
        <v>Mall</v>
      </c>
      <c r="R1435" t="str">
        <f t="shared" si="91"/>
        <v>beliani</v>
      </c>
    </row>
    <row r="1436" spans="1:18" x14ac:dyDescent="0.25">
      <c r="A1436">
        <v>560074689</v>
      </c>
      <c r="B1436" t="s">
        <v>107</v>
      </c>
      <c r="C1436" t="s">
        <v>153</v>
      </c>
      <c r="D1436">
        <v>1</v>
      </c>
      <c r="E1436">
        <v>0</v>
      </c>
      <c r="F1436">
        <v>2778.64</v>
      </c>
      <c r="G1436">
        <v>45114</v>
      </c>
      <c r="H1436" t="s">
        <v>108</v>
      </c>
      <c r="I1436" t="s">
        <v>3172</v>
      </c>
      <c r="J1436" t="s">
        <v>109</v>
      </c>
      <c r="K1436">
        <v>520.34456928838949</v>
      </c>
      <c r="L1436" t="s">
        <v>3173</v>
      </c>
      <c r="M1436" t="s">
        <v>108</v>
      </c>
      <c r="N1436" t="s">
        <v>22</v>
      </c>
      <c r="O1436" t="s">
        <v>1102</v>
      </c>
      <c r="P1436" t="str">
        <f>_xlfn.IFNA(VLOOKUP(C1436,Statusy!A:B,2,0),"Do wyrzucenia")</f>
        <v>Alza</v>
      </c>
      <c r="Q1436" t="str">
        <f t="shared" si="90"/>
        <v>Alza</v>
      </c>
      <c r="R1436" t="str">
        <f t="shared" si="91"/>
        <v>Vida</v>
      </c>
    </row>
    <row r="1437" spans="1:18" x14ac:dyDescent="0.25">
      <c r="A1437">
        <v>560074672</v>
      </c>
      <c r="B1437" t="s">
        <v>107</v>
      </c>
      <c r="C1437" t="s">
        <v>190</v>
      </c>
      <c r="D1437">
        <v>0</v>
      </c>
      <c r="E1437">
        <v>0</v>
      </c>
      <c r="F1437">
        <v>1342.14</v>
      </c>
      <c r="G1437">
        <v>45114</v>
      </c>
      <c r="H1437" t="s">
        <v>108</v>
      </c>
      <c r="I1437" t="s">
        <v>816</v>
      </c>
      <c r="J1437" t="s">
        <v>109</v>
      </c>
      <c r="K1437">
        <v>251.33707865168543</v>
      </c>
      <c r="L1437" t="s">
        <v>3174</v>
      </c>
      <c r="M1437" t="s">
        <v>108</v>
      </c>
      <c r="N1437" t="s">
        <v>252</v>
      </c>
      <c r="O1437" t="s">
        <v>1102</v>
      </c>
      <c r="P1437" t="str">
        <f>_xlfn.IFNA(VLOOKUP(C1437,Statusy!A:B,2,0),"Do wyrzucenia")</f>
        <v>Alza</v>
      </c>
      <c r="Q1437" t="str">
        <f t="shared" si="90"/>
        <v>Alza</v>
      </c>
      <c r="R1437" t="str">
        <f t="shared" si="91"/>
        <v>Vida</v>
      </c>
    </row>
    <row r="1438" spans="1:18" x14ac:dyDescent="0.25">
      <c r="A1438">
        <v>560074661</v>
      </c>
      <c r="B1438" t="s">
        <v>107</v>
      </c>
      <c r="C1438" t="s">
        <v>190</v>
      </c>
      <c r="D1438">
        <v>0</v>
      </c>
      <c r="E1438">
        <v>0</v>
      </c>
      <c r="F1438">
        <v>3552.15</v>
      </c>
      <c r="G1438">
        <v>45114</v>
      </c>
      <c r="H1438" t="s">
        <v>108</v>
      </c>
      <c r="I1438" t="s">
        <v>3175</v>
      </c>
      <c r="J1438" t="s">
        <v>109</v>
      </c>
      <c r="K1438">
        <v>665.19662921348322</v>
      </c>
      <c r="L1438" t="s">
        <v>3176</v>
      </c>
      <c r="M1438" t="s">
        <v>108</v>
      </c>
      <c r="N1438" t="s">
        <v>22</v>
      </c>
      <c r="O1438" t="s">
        <v>1102</v>
      </c>
      <c r="P1438" t="str">
        <f>_xlfn.IFNA(VLOOKUP(C1438,Statusy!A:B,2,0),"Do wyrzucenia")</f>
        <v>Alza</v>
      </c>
      <c r="Q1438" t="str">
        <f t="shared" si="90"/>
        <v>Alza</v>
      </c>
      <c r="R1438" t="str">
        <f t="shared" si="91"/>
        <v>Vida</v>
      </c>
    </row>
    <row r="1439" spans="1:18" x14ac:dyDescent="0.25">
      <c r="A1439">
        <v>560067569</v>
      </c>
      <c r="B1439" t="s">
        <v>107</v>
      </c>
      <c r="C1439" t="s">
        <v>118</v>
      </c>
      <c r="D1439">
        <v>1</v>
      </c>
      <c r="E1439">
        <v>1.5</v>
      </c>
      <c r="F1439">
        <v>18.5</v>
      </c>
      <c r="G1439">
        <v>45114</v>
      </c>
      <c r="H1439" t="s">
        <v>108</v>
      </c>
      <c r="I1439" t="s">
        <v>3177</v>
      </c>
      <c r="J1439" t="s">
        <v>110</v>
      </c>
      <c r="K1439">
        <v>82.694999999999993</v>
      </c>
      <c r="L1439" t="s">
        <v>3178</v>
      </c>
      <c r="M1439" t="s">
        <v>108</v>
      </c>
      <c r="N1439" t="s">
        <v>106</v>
      </c>
      <c r="O1439" t="s">
        <v>225</v>
      </c>
      <c r="P1439" t="str">
        <f>_xlfn.IFNA(VLOOKUP(C1439,Statusy!A:B,2,0),"Do wyrzucenia")</f>
        <v>Greatstore</v>
      </c>
      <c r="Q1439" t="str">
        <f t="shared" si="90"/>
        <v>Mall</v>
      </c>
      <c r="R1439" t="str">
        <f t="shared" si="91"/>
        <v>Kinghoff</v>
      </c>
    </row>
    <row r="1440" spans="1:18" x14ac:dyDescent="0.25">
      <c r="A1440">
        <v>560067417</v>
      </c>
      <c r="B1440" t="s">
        <v>107</v>
      </c>
      <c r="C1440" t="s">
        <v>118</v>
      </c>
      <c r="D1440">
        <v>1</v>
      </c>
      <c r="E1440">
        <v>129</v>
      </c>
      <c r="F1440">
        <v>1117</v>
      </c>
      <c r="G1440">
        <v>45114</v>
      </c>
      <c r="H1440" t="s">
        <v>108</v>
      </c>
      <c r="I1440" t="s">
        <v>270</v>
      </c>
      <c r="J1440" t="s">
        <v>109</v>
      </c>
      <c r="K1440">
        <v>209.17602996254683</v>
      </c>
      <c r="L1440" t="s">
        <v>173</v>
      </c>
      <c r="M1440" t="s">
        <v>108</v>
      </c>
      <c r="N1440" t="s">
        <v>22</v>
      </c>
      <c r="O1440" t="s">
        <v>225</v>
      </c>
      <c r="P1440" t="str">
        <f>_xlfn.IFNA(VLOOKUP(C1440,Statusy!A:B,2,0),"Do wyrzucenia")</f>
        <v>Greatstore</v>
      </c>
      <c r="Q1440" t="str">
        <f t="shared" si="90"/>
        <v>Mall</v>
      </c>
      <c r="R1440" t="str">
        <f t="shared" si="91"/>
        <v>Vida</v>
      </c>
    </row>
    <row r="1441" spans="1:18" x14ac:dyDescent="0.25">
      <c r="A1441">
        <v>560067408</v>
      </c>
      <c r="B1441" t="s">
        <v>107</v>
      </c>
      <c r="C1441" t="s">
        <v>118</v>
      </c>
      <c r="D1441">
        <v>1</v>
      </c>
      <c r="E1441">
        <v>19</v>
      </c>
      <c r="F1441">
        <v>97</v>
      </c>
      <c r="G1441">
        <v>45114</v>
      </c>
      <c r="H1441" t="s">
        <v>108</v>
      </c>
      <c r="I1441" t="s">
        <v>728</v>
      </c>
      <c r="J1441" t="s">
        <v>110</v>
      </c>
      <c r="K1441">
        <v>433.59</v>
      </c>
      <c r="L1441" t="s">
        <v>729</v>
      </c>
      <c r="M1441" t="s">
        <v>108</v>
      </c>
      <c r="N1441" t="s">
        <v>49</v>
      </c>
      <c r="O1441" t="s">
        <v>225</v>
      </c>
      <c r="P1441" t="str">
        <f>_xlfn.IFNA(VLOOKUP(C1441,Statusy!A:B,2,0),"Do wyrzucenia")</f>
        <v>Greatstore</v>
      </c>
      <c r="Q1441" t="str">
        <f t="shared" si="90"/>
        <v>Mall</v>
      </c>
      <c r="R1441" t="str">
        <f t="shared" si="91"/>
        <v>Vida</v>
      </c>
    </row>
    <row r="1442" spans="1:18" x14ac:dyDescent="0.25">
      <c r="A1442">
        <v>560067405</v>
      </c>
      <c r="B1442" t="s">
        <v>107</v>
      </c>
      <c r="C1442" t="s">
        <v>118</v>
      </c>
      <c r="D1442">
        <v>1</v>
      </c>
      <c r="E1442">
        <v>229</v>
      </c>
      <c r="F1442">
        <v>2022</v>
      </c>
      <c r="G1442">
        <v>45114</v>
      </c>
      <c r="H1442" t="s">
        <v>108</v>
      </c>
      <c r="I1442" t="s">
        <v>338</v>
      </c>
      <c r="J1442" t="s">
        <v>109</v>
      </c>
      <c r="K1442">
        <v>378.65168539325845</v>
      </c>
      <c r="L1442" t="s">
        <v>3179</v>
      </c>
      <c r="M1442" t="s">
        <v>108</v>
      </c>
      <c r="N1442" t="s">
        <v>22</v>
      </c>
      <c r="O1442" t="s">
        <v>225</v>
      </c>
      <c r="P1442" t="str">
        <f>_xlfn.IFNA(VLOOKUP(C1442,Statusy!A:B,2,0),"Do wyrzucenia")</f>
        <v>Greatstore</v>
      </c>
      <c r="Q1442" t="str">
        <f t="shared" si="90"/>
        <v>Mall</v>
      </c>
      <c r="R1442" t="str">
        <f t="shared" si="91"/>
        <v>Vida</v>
      </c>
    </row>
    <row r="1443" spans="1:18" x14ac:dyDescent="0.25">
      <c r="A1443">
        <v>560066031</v>
      </c>
      <c r="B1443" t="s">
        <v>107</v>
      </c>
      <c r="C1443" t="s">
        <v>153</v>
      </c>
      <c r="D1443">
        <v>1</v>
      </c>
      <c r="E1443">
        <v>0</v>
      </c>
      <c r="F1443">
        <v>6858.66</v>
      </c>
      <c r="G1443">
        <v>45114</v>
      </c>
      <c r="H1443" t="s">
        <v>108</v>
      </c>
      <c r="I1443" t="s">
        <v>3180</v>
      </c>
      <c r="J1443" t="s">
        <v>109</v>
      </c>
      <c r="K1443">
        <v>1284.3932584269664</v>
      </c>
      <c r="L1443" t="s">
        <v>3181</v>
      </c>
      <c r="M1443" t="s">
        <v>108</v>
      </c>
      <c r="N1443" t="s">
        <v>22</v>
      </c>
      <c r="O1443" t="s">
        <v>1102</v>
      </c>
      <c r="P1443" t="str">
        <f>_xlfn.IFNA(VLOOKUP(C1443,Statusy!A:B,2,0),"Do wyrzucenia")</f>
        <v>Alza</v>
      </c>
      <c r="Q1443" t="str">
        <f t="shared" si="90"/>
        <v>Alza</v>
      </c>
      <c r="R1443" t="str">
        <f t="shared" si="91"/>
        <v>beliani</v>
      </c>
    </row>
    <row r="1444" spans="1:18" x14ac:dyDescent="0.25">
      <c r="A1444">
        <v>560064826</v>
      </c>
      <c r="B1444" t="s">
        <v>107</v>
      </c>
      <c r="C1444" t="s">
        <v>153</v>
      </c>
      <c r="D1444">
        <v>1</v>
      </c>
      <c r="E1444">
        <v>0</v>
      </c>
      <c r="F1444">
        <v>752.24</v>
      </c>
      <c r="G1444">
        <v>45114</v>
      </c>
      <c r="H1444" t="s">
        <v>108</v>
      </c>
      <c r="I1444" t="s">
        <v>2884</v>
      </c>
      <c r="J1444" t="s">
        <v>109</v>
      </c>
      <c r="K1444">
        <v>140.86891385767791</v>
      </c>
      <c r="L1444" t="s">
        <v>3182</v>
      </c>
      <c r="M1444" t="s">
        <v>108</v>
      </c>
      <c r="N1444" t="s">
        <v>22</v>
      </c>
      <c r="O1444" t="s">
        <v>1102</v>
      </c>
      <c r="P1444" t="str">
        <f>_xlfn.IFNA(VLOOKUP(C1444,Statusy!A:B,2,0),"Do wyrzucenia")</f>
        <v>Alza</v>
      </c>
      <c r="Q1444" t="str">
        <f t="shared" si="90"/>
        <v>Alza</v>
      </c>
      <c r="R1444" t="str">
        <f t="shared" si="91"/>
        <v>Kinghoff</v>
      </c>
    </row>
    <row r="1445" spans="1:18" x14ac:dyDescent="0.25">
      <c r="A1445">
        <v>560060069</v>
      </c>
      <c r="B1445" t="s">
        <v>1107</v>
      </c>
      <c r="C1445" t="s">
        <v>119</v>
      </c>
      <c r="D1445">
        <v>1</v>
      </c>
      <c r="E1445">
        <v>0</v>
      </c>
      <c r="F1445">
        <v>2080</v>
      </c>
      <c r="G1445">
        <v>45114</v>
      </c>
      <c r="H1445" t="s">
        <v>108</v>
      </c>
      <c r="I1445" t="s">
        <v>3184</v>
      </c>
      <c r="J1445" t="s">
        <v>251</v>
      </c>
      <c r="K1445">
        <v>2080</v>
      </c>
      <c r="L1445" t="s">
        <v>3185</v>
      </c>
      <c r="M1445" t="s">
        <v>108</v>
      </c>
      <c r="N1445" t="s">
        <v>106</v>
      </c>
      <c r="O1445" t="s">
        <v>224</v>
      </c>
      <c r="P1445" t="str">
        <f>_xlfn.IFNA(VLOOKUP(C1445,Statusy!A:B,2,0),"Do wyrzucenia")</f>
        <v>Shumee</v>
      </c>
      <c r="Q1445" t="str">
        <f t="shared" si="90"/>
        <v>Mall</v>
      </c>
      <c r="R1445" t="str">
        <f t="shared" si="91"/>
        <v>Vida</v>
      </c>
    </row>
    <row r="1446" spans="1:18" x14ac:dyDescent="0.25">
      <c r="A1446">
        <v>560058140</v>
      </c>
      <c r="B1446" t="s">
        <v>107</v>
      </c>
      <c r="C1446" t="s">
        <v>114</v>
      </c>
      <c r="D1446">
        <v>0</v>
      </c>
      <c r="E1446">
        <v>43</v>
      </c>
      <c r="F1446">
        <v>345.35</v>
      </c>
      <c r="G1446">
        <v>45114</v>
      </c>
      <c r="H1446" t="s">
        <v>108</v>
      </c>
      <c r="I1446" t="s">
        <v>3186</v>
      </c>
      <c r="J1446" t="s">
        <v>110</v>
      </c>
      <c r="K1446">
        <v>1543.7145</v>
      </c>
      <c r="L1446" t="s">
        <v>3187</v>
      </c>
      <c r="M1446" t="s">
        <v>108</v>
      </c>
      <c r="N1446" t="s">
        <v>49</v>
      </c>
      <c r="O1446" t="s">
        <v>225</v>
      </c>
      <c r="P1446" t="str">
        <f>_xlfn.IFNA(VLOOKUP(C1446,Statusy!A:B,2,0),"Do wyrzucenia")</f>
        <v>Greatstore</v>
      </c>
      <c r="Q1446" t="str">
        <f t="shared" ref="Q1446:Q1486" si="92">IF(P1446="alza","Alza",IF(P1446="Extra","Extrastore","Mall"))</f>
        <v>Mall</v>
      </c>
      <c r="R1446" t="str">
        <f t="shared" ref="R1446:R1486" si="93">IF(AND(LEN(I1446)&lt;=7,ISERROR(FIND("_",I1446))),"Vida",IFERROR(LEFT(I1446,FIND("_",I1446)-1),"Kinghoff"))</f>
        <v>vidapl</v>
      </c>
    </row>
    <row r="1447" spans="1:18" x14ac:dyDescent="0.25">
      <c r="A1447">
        <v>560057655</v>
      </c>
      <c r="B1447" t="s">
        <v>107</v>
      </c>
      <c r="C1447" t="s">
        <v>118</v>
      </c>
      <c r="D1447">
        <v>1</v>
      </c>
      <c r="E1447">
        <v>0</v>
      </c>
      <c r="F1447">
        <v>503</v>
      </c>
      <c r="G1447">
        <v>45114</v>
      </c>
      <c r="H1447" t="s">
        <v>108</v>
      </c>
      <c r="I1447" t="s">
        <v>3188</v>
      </c>
      <c r="J1447" t="s">
        <v>109</v>
      </c>
      <c r="K1447">
        <v>94.194756554307119</v>
      </c>
      <c r="L1447" t="s">
        <v>3189</v>
      </c>
      <c r="M1447" t="s">
        <v>108</v>
      </c>
      <c r="N1447" t="s">
        <v>22</v>
      </c>
      <c r="O1447" t="s">
        <v>225</v>
      </c>
      <c r="P1447" t="str">
        <f>_xlfn.IFNA(VLOOKUP(C1447,Statusy!A:B,2,0),"Do wyrzucenia")</f>
        <v>Greatstore</v>
      </c>
      <c r="Q1447" t="str">
        <f t="shared" si="92"/>
        <v>Mall</v>
      </c>
      <c r="R1447" t="str">
        <f t="shared" si="93"/>
        <v>aw</v>
      </c>
    </row>
    <row r="1448" spans="1:18" x14ac:dyDescent="0.25">
      <c r="A1448">
        <v>560057535</v>
      </c>
      <c r="B1448" t="s">
        <v>107</v>
      </c>
      <c r="C1448" t="s">
        <v>118</v>
      </c>
      <c r="D1448">
        <v>1</v>
      </c>
      <c r="E1448">
        <v>419</v>
      </c>
      <c r="F1448">
        <v>5903</v>
      </c>
      <c r="G1448">
        <v>45114</v>
      </c>
      <c r="H1448" t="s">
        <v>108</v>
      </c>
      <c r="I1448" t="s">
        <v>3190</v>
      </c>
      <c r="J1448" t="s">
        <v>109</v>
      </c>
      <c r="K1448">
        <v>1105.4307116104869</v>
      </c>
      <c r="L1448" t="s">
        <v>3191</v>
      </c>
      <c r="M1448" t="s">
        <v>108</v>
      </c>
      <c r="N1448" t="s">
        <v>22</v>
      </c>
      <c r="O1448" t="s">
        <v>225</v>
      </c>
      <c r="P1448" t="str">
        <f>_xlfn.IFNA(VLOOKUP(C1448,Statusy!A:B,2,0),"Do wyrzucenia")</f>
        <v>Greatstore</v>
      </c>
      <c r="Q1448" t="str">
        <f t="shared" si="92"/>
        <v>Mall</v>
      </c>
      <c r="R1448" t="str">
        <f t="shared" si="93"/>
        <v>Vida</v>
      </c>
    </row>
    <row r="1449" spans="1:18" x14ac:dyDescent="0.25">
      <c r="A1449">
        <v>560057446</v>
      </c>
      <c r="B1449" t="s">
        <v>107</v>
      </c>
      <c r="C1449" t="s">
        <v>118</v>
      </c>
      <c r="D1449">
        <v>1</v>
      </c>
      <c r="E1449">
        <v>329</v>
      </c>
      <c r="F1449">
        <v>4261</v>
      </c>
      <c r="G1449">
        <v>45114</v>
      </c>
      <c r="H1449" t="s">
        <v>108</v>
      </c>
      <c r="I1449" t="s">
        <v>3192</v>
      </c>
      <c r="J1449" t="s">
        <v>109</v>
      </c>
      <c r="K1449">
        <v>797.94007490636704</v>
      </c>
      <c r="L1449" t="s">
        <v>3193</v>
      </c>
      <c r="M1449" t="s">
        <v>108</v>
      </c>
      <c r="N1449" t="s">
        <v>22</v>
      </c>
      <c r="O1449" t="s">
        <v>225</v>
      </c>
      <c r="P1449" t="str">
        <f>_xlfn.IFNA(VLOOKUP(C1449,Statusy!A:B,2,0),"Do wyrzucenia")</f>
        <v>Greatstore</v>
      </c>
      <c r="Q1449" t="str">
        <f t="shared" si="92"/>
        <v>Mall</v>
      </c>
      <c r="R1449" t="str">
        <f t="shared" si="93"/>
        <v>Vida</v>
      </c>
    </row>
    <row r="1450" spans="1:18" x14ac:dyDescent="0.25">
      <c r="A1450">
        <v>560057381</v>
      </c>
      <c r="B1450" t="s">
        <v>107</v>
      </c>
      <c r="C1450" t="s">
        <v>118</v>
      </c>
      <c r="D1450">
        <v>1</v>
      </c>
      <c r="E1450">
        <v>129</v>
      </c>
      <c r="F1450">
        <v>1621</v>
      </c>
      <c r="G1450">
        <v>45114</v>
      </c>
      <c r="H1450" t="s">
        <v>108</v>
      </c>
      <c r="I1450" t="s">
        <v>3194</v>
      </c>
      <c r="J1450" t="s">
        <v>109</v>
      </c>
      <c r="K1450">
        <v>303.55805243445695</v>
      </c>
      <c r="L1450" t="s">
        <v>3195</v>
      </c>
      <c r="M1450" t="s">
        <v>108</v>
      </c>
      <c r="N1450" t="s">
        <v>22</v>
      </c>
      <c r="O1450" t="s">
        <v>225</v>
      </c>
      <c r="P1450" t="str">
        <f>_xlfn.IFNA(VLOOKUP(C1450,Statusy!A:B,2,0),"Do wyrzucenia")</f>
        <v>Greatstore</v>
      </c>
      <c r="Q1450" t="str">
        <f t="shared" si="92"/>
        <v>Mall</v>
      </c>
      <c r="R1450" t="str">
        <f t="shared" si="93"/>
        <v>Vida</v>
      </c>
    </row>
    <row r="1451" spans="1:18" x14ac:dyDescent="0.25">
      <c r="A1451">
        <v>560056389</v>
      </c>
      <c r="B1451" t="s">
        <v>107</v>
      </c>
      <c r="C1451" t="s">
        <v>113</v>
      </c>
      <c r="D1451">
        <v>1</v>
      </c>
      <c r="E1451">
        <v>79</v>
      </c>
      <c r="F1451">
        <v>1523</v>
      </c>
      <c r="G1451">
        <v>45114</v>
      </c>
      <c r="H1451" t="s">
        <v>108</v>
      </c>
      <c r="I1451" t="s">
        <v>1292</v>
      </c>
      <c r="J1451" t="s">
        <v>109</v>
      </c>
      <c r="K1451">
        <v>285.20599250936334</v>
      </c>
      <c r="L1451" t="s">
        <v>3196</v>
      </c>
      <c r="M1451" t="s">
        <v>108</v>
      </c>
      <c r="N1451" t="s">
        <v>106</v>
      </c>
      <c r="O1451" t="s">
        <v>224</v>
      </c>
      <c r="P1451" t="str">
        <f>_xlfn.IFNA(VLOOKUP(C1451,Statusy!A:B,2,0),"Do wyrzucenia")</f>
        <v>Shumee</v>
      </c>
      <c r="Q1451" t="str">
        <f t="shared" si="92"/>
        <v>Mall</v>
      </c>
      <c r="R1451" t="str">
        <f t="shared" si="93"/>
        <v>Vida</v>
      </c>
    </row>
    <row r="1452" spans="1:18" x14ac:dyDescent="0.25">
      <c r="A1452">
        <v>560055446</v>
      </c>
      <c r="B1452" t="s">
        <v>107</v>
      </c>
      <c r="C1452" t="s">
        <v>153</v>
      </c>
      <c r="D1452">
        <v>1</v>
      </c>
      <c r="E1452">
        <v>0</v>
      </c>
      <c r="F1452">
        <v>2310.3000000000002</v>
      </c>
      <c r="G1452">
        <v>45114</v>
      </c>
      <c r="H1452" t="s">
        <v>108</v>
      </c>
      <c r="I1452" t="s">
        <v>3070</v>
      </c>
      <c r="J1452" t="s">
        <v>109</v>
      </c>
      <c r="K1452">
        <v>432.64044943820232</v>
      </c>
      <c r="L1452" t="s">
        <v>3197</v>
      </c>
      <c r="M1452" t="s">
        <v>108</v>
      </c>
      <c r="N1452" t="s">
        <v>22</v>
      </c>
      <c r="O1452" t="s">
        <v>1102</v>
      </c>
      <c r="P1452" t="str">
        <f>_xlfn.IFNA(VLOOKUP(C1452,Statusy!A:B,2,0),"Do wyrzucenia")</f>
        <v>Alza</v>
      </c>
      <c r="Q1452" t="str">
        <f t="shared" si="92"/>
        <v>Alza</v>
      </c>
      <c r="R1452" t="str">
        <f t="shared" si="93"/>
        <v>Vida</v>
      </c>
    </row>
    <row r="1453" spans="1:18" x14ac:dyDescent="0.25">
      <c r="A1453">
        <v>560055398</v>
      </c>
      <c r="B1453" t="s">
        <v>107</v>
      </c>
      <c r="C1453" t="s">
        <v>120</v>
      </c>
      <c r="D1453">
        <v>1</v>
      </c>
      <c r="E1453">
        <v>14</v>
      </c>
      <c r="F1453">
        <v>48</v>
      </c>
      <c r="G1453">
        <v>45114</v>
      </c>
      <c r="H1453" t="s">
        <v>108</v>
      </c>
      <c r="I1453" t="s">
        <v>3198</v>
      </c>
      <c r="J1453" t="s">
        <v>110</v>
      </c>
      <c r="K1453">
        <v>214.56</v>
      </c>
      <c r="L1453" t="s">
        <v>3199</v>
      </c>
      <c r="M1453" t="s">
        <v>108</v>
      </c>
      <c r="N1453" t="s">
        <v>48</v>
      </c>
      <c r="O1453" t="s">
        <v>224</v>
      </c>
      <c r="P1453" t="str">
        <f>_xlfn.IFNA(VLOOKUP(C1453,Statusy!A:B,2,0),"Do wyrzucenia")</f>
        <v>Shumee</v>
      </c>
      <c r="Q1453" t="str">
        <f t="shared" si="92"/>
        <v>Mall</v>
      </c>
      <c r="R1453" t="str">
        <f t="shared" si="93"/>
        <v>Vida</v>
      </c>
    </row>
    <row r="1454" spans="1:18" x14ac:dyDescent="0.25">
      <c r="A1454">
        <v>560048819</v>
      </c>
      <c r="B1454" t="s">
        <v>107</v>
      </c>
      <c r="C1454" t="s">
        <v>118</v>
      </c>
      <c r="D1454">
        <v>1</v>
      </c>
      <c r="E1454">
        <v>24</v>
      </c>
      <c r="F1454">
        <v>139</v>
      </c>
      <c r="G1454">
        <v>45114</v>
      </c>
      <c r="H1454" t="s">
        <v>108</v>
      </c>
      <c r="I1454" t="s">
        <v>1059</v>
      </c>
      <c r="J1454" t="s">
        <v>110</v>
      </c>
      <c r="K1454">
        <v>621.32999999999993</v>
      </c>
      <c r="L1454" t="s">
        <v>1060</v>
      </c>
      <c r="M1454" t="s">
        <v>108</v>
      </c>
      <c r="N1454" t="s">
        <v>49</v>
      </c>
      <c r="O1454" t="s">
        <v>225</v>
      </c>
      <c r="P1454" t="str">
        <f>_xlfn.IFNA(VLOOKUP(C1454,Statusy!A:B,2,0),"Do wyrzucenia")</f>
        <v>Greatstore</v>
      </c>
      <c r="Q1454" t="str">
        <f t="shared" si="92"/>
        <v>Mall</v>
      </c>
      <c r="R1454" t="str">
        <f t="shared" si="93"/>
        <v>Vida</v>
      </c>
    </row>
    <row r="1455" spans="1:18" x14ac:dyDescent="0.25">
      <c r="A1455">
        <v>560048811</v>
      </c>
      <c r="B1455" t="s">
        <v>107</v>
      </c>
      <c r="C1455" t="s">
        <v>118</v>
      </c>
      <c r="D1455">
        <v>1</v>
      </c>
      <c r="E1455">
        <v>118</v>
      </c>
      <c r="F1455">
        <v>4273</v>
      </c>
      <c r="G1455">
        <v>45114</v>
      </c>
      <c r="H1455" t="s">
        <v>108</v>
      </c>
      <c r="I1455" t="s">
        <v>515</v>
      </c>
      <c r="J1455" t="s">
        <v>109</v>
      </c>
      <c r="K1455">
        <v>800.1872659176031</v>
      </c>
      <c r="L1455" t="s">
        <v>977</v>
      </c>
      <c r="M1455" t="s">
        <v>108</v>
      </c>
      <c r="N1455" t="s">
        <v>106</v>
      </c>
      <c r="O1455" t="s">
        <v>225</v>
      </c>
      <c r="P1455" t="str">
        <f>_xlfn.IFNA(VLOOKUP(C1455,Statusy!A:B,2,0),"Do wyrzucenia")</f>
        <v>Greatstore</v>
      </c>
      <c r="Q1455" t="str">
        <f t="shared" si="92"/>
        <v>Mall</v>
      </c>
      <c r="R1455" t="str">
        <f t="shared" si="93"/>
        <v>Vida</v>
      </c>
    </row>
    <row r="1456" spans="1:18" x14ac:dyDescent="0.25">
      <c r="A1456">
        <v>560046538</v>
      </c>
      <c r="B1456" t="s">
        <v>107</v>
      </c>
      <c r="C1456" t="s">
        <v>120</v>
      </c>
      <c r="D1456">
        <v>1</v>
      </c>
      <c r="E1456">
        <v>79</v>
      </c>
      <c r="F1456">
        <v>1421</v>
      </c>
      <c r="G1456">
        <v>45114</v>
      </c>
      <c r="H1456" t="s">
        <v>108</v>
      </c>
      <c r="I1456" t="s">
        <v>3200</v>
      </c>
      <c r="J1456" t="s">
        <v>109</v>
      </c>
      <c r="K1456">
        <v>266.10486891385767</v>
      </c>
      <c r="L1456" t="s">
        <v>3201</v>
      </c>
      <c r="M1456" t="s">
        <v>108</v>
      </c>
      <c r="N1456" t="s">
        <v>106</v>
      </c>
      <c r="O1456" t="s">
        <v>224</v>
      </c>
      <c r="P1456" t="str">
        <f>_xlfn.IFNA(VLOOKUP(C1456,Statusy!A:B,2,0),"Do wyrzucenia")</f>
        <v>Shumee</v>
      </c>
      <c r="Q1456" t="str">
        <f t="shared" si="92"/>
        <v>Mall</v>
      </c>
      <c r="R1456" t="str">
        <f t="shared" si="93"/>
        <v>aw</v>
      </c>
    </row>
    <row r="1457" spans="1:18" x14ac:dyDescent="0.25">
      <c r="A1457">
        <v>560046512</v>
      </c>
      <c r="B1457" t="s">
        <v>107</v>
      </c>
      <c r="C1457" t="s">
        <v>153</v>
      </c>
      <c r="D1457">
        <v>1</v>
      </c>
      <c r="E1457">
        <v>0</v>
      </c>
      <c r="F1457">
        <v>968.15</v>
      </c>
      <c r="G1457">
        <v>45114</v>
      </c>
      <c r="H1457" t="s">
        <v>108</v>
      </c>
      <c r="I1457" t="s">
        <v>1754</v>
      </c>
      <c r="J1457" t="s">
        <v>109</v>
      </c>
      <c r="K1457">
        <v>181.30149812734084</v>
      </c>
      <c r="L1457" t="s">
        <v>3202</v>
      </c>
      <c r="M1457" t="s">
        <v>108</v>
      </c>
      <c r="N1457" t="s">
        <v>22</v>
      </c>
      <c r="O1457" t="s">
        <v>1102</v>
      </c>
      <c r="P1457" t="str">
        <f>_xlfn.IFNA(VLOOKUP(C1457,Statusy!A:B,2,0),"Do wyrzucenia")</f>
        <v>Alza</v>
      </c>
      <c r="Q1457" t="str">
        <f t="shared" si="92"/>
        <v>Alza</v>
      </c>
      <c r="R1457" t="str">
        <f t="shared" si="93"/>
        <v>Vida</v>
      </c>
    </row>
    <row r="1458" spans="1:18" x14ac:dyDescent="0.25">
      <c r="A1458">
        <v>560046438</v>
      </c>
      <c r="B1458" t="s">
        <v>1110</v>
      </c>
      <c r="C1458" t="s">
        <v>119</v>
      </c>
      <c r="D1458">
        <v>1</v>
      </c>
      <c r="E1458">
        <v>0</v>
      </c>
      <c r="F1458">
        <v>368</v>
      </c>
      <c r="G1458">
        <v>45114</v>
      </c>
      <c r="H1458" t="s">
        <v>108</v>
      </c>
      <c r="I1458" t="s">
        <v>3203</v>
      </c>
      <c r="J1458" t="s">
        <v>251</v>
      </c>
      <c r="K1458">
        <v>368</v>
      </c>
      <c r="L1458" t="s">
        <v>3204</v>
      </c>
      <c r="M1458" t="s">
        <v>108</v>
      </c>
      <c r="N1458" t="s">
        <v>106</v>
      </c>
      <c r="O1458" t="s">
        <v>224</v>
      </c>
      <c r="P1458" t="str">
        <f>_xlfn.IFNA(VLOOKUP(C1458,Statusy!A:B,2,0),"Do wyrzucenia")</f>
        <v>Shumee</v>
      </c>
      <c r="Q1458" t="str">
        <f t="shared" si="92"/>
        <v>Mall</v>
      </c>
      <c r="R1458" t="str">
        <f t="shared" si="93"/>
        <v>Vida</v>
      </c>
    </row>
    <row r="1459" spans="1:18" x14ac:dyDescent="0.25">
      <c r="A1459">
        <v>560041146</v>
      </c>
      <c r="B1459" t="s">
        <v>107</v>
      </c>
      <c r="C1459" t="s">
        <v>118</v>
      </c>
      <c r="D1459">
        <v>1</v>
      </c>
      <c r="E1459">
        <v>32</v>
      </c>
      <c r="F1459">
        <v>231</v>
      </c>
      <c r="G1459">
        <v>45114</v>
      </c>
      <c r="H1459" t="s">
        <v>108</v>
      </c>
      <c r="I1459" t="s">
        <v>508</v>
      </c>
      <c r="J1459" t="s">
        <v>110</v>
      </c>
      <c r="K1459">
        <v>1032.57</v>
      </c>
      <c r="L1459" t="s">
        <v>220</v>
      </c>
      <c r="M1459" t="s">
        <v>108</v>
      </c>
      <c r="N1459" t="s">
        <v>49</v>
      </c>
      <c r="O1459" t="s">
        <v>225</v>
      </c>
      <c r="P1459" t="str">
        <f>_xlfn.IFNA(VLOOKUP(C1459,Statusy!A:B,2,0),"Do wyrzucenia")</f>
        <v>Greatstore</v>
      </c>
      <c r="Q1459" t="str">
        <f t="shared" si="92"/>
        <v>Mall</v>
      </c>
      <c r="R1459" t="str">
        <f t="shared" si="93"/>
        <v>Vida</v>
      </c>
    </row>
    <row r="1460" spans="1:18" x14ac:dyDescent="0.25">
      <c r="A1460">
        <v>560041039</v>
      </c>
      <c r="B1460" t="s">
        <v>107</v>
      </c>
      <c r="C1460" t="s">
        <v>118</v>
      </c>
      <c r="D1460">
        <v>1</v>
      </c>
      <c r="E1460">
        <v>19</v>
      </c>
      <c r="F1460">
        <v>81</v>
      </c>
      <c r="G1460">
        <v>45114</v>
      </c>
      <c r="H1460" t="s">
        <v>108</v>
      </c>
      <c r="I1460" t="s">
        <v>254</v>
      </c>
      <c r="J1460" t="s">
        <v>110</v>
      </c>
      <c r="K1460">
        <v>362.07</v>
      </c>
      <c r="L1460" t="s">
        <v>3205</v>
      </c>
      <c r="M1460" t="s">
        <v>108</v>
      </c>
      <c r="N1460" t="s">
        <v>49</v>
      </c>
      <c r="O1460" t="s">
        <v>225</v>
      </c>
      <c r="P1460" t="str">
        <f>_xlfn.IFNA(VLOOKUP(C1460,Statusy!A:B,2,0),"Do wyrzucenia")</f>
        <v>Greatstore</v>
      </c>
      <c r="Q1460" t="str">
        <f t="shared" si="92"/>
        <v>Mall</v>
      </c>
      <c r="R1460" t="str">
        <f t="shared" si="93"/>
        <v>Vida</v>
      </c>
    </row>
    <row r="1461" spans="1:18" x14ac:dyDescent="0.25">
      <c r="A1461">
        <v>560041005</v>
      </c>
      <c r="B1461" t="s">
        <v>107</v>
      </c>
      <c r="C1461" t="s">
        <v>118</v>
      </c>
      <c r="D1461">
        <v>1</v>
      </c>
      <c r="E1461">
        <v>32</v>
      </c>
      <c r="F1461">
        <v>199</v>
      </c>
      <c r="G1461">
        <v>45114</v>
      </c>
      <c r="H1461" t="s">
        <v>108</v>
      </c>
      <c r="I1461" t="s">
        <v>3206</v>
      </c>
      <c r="J1461" t="s">
        <v>110</v>
      </c>
      <c r="K1461">
        <v>889.53</v>
      </c>
      <c r="L1461" t="s">
        <v>3207</v>
      </c>
      <c r="M1461" t="s">
        <v>108</v>
      </c>
      <c r="N1461" t="s">
        <v>49</v>
      </c>
      <c r="O1461" t="s">
        <v>225</v>
      </c>
      <c r="P1461" t="str">
        <f>_xlfn.IFNA(VLOOKUP(C1461,Statusy!A:B,2,0),"Do wyrzucenia")</f>
        <v>Greatstore</v>
      </c>
      <c r="Q1461" t="str">
        <f t="shared" si="92"/>
        <v>Mall</v>
      </c>
      <c r="R1461" t="str">
        <f t="shared" si="93"/>
        <v>Vida</v>
      </c>
    </row>
    <row r="1462" spans="1:18" x14ac:dyDescent="0.25">
      <c r="A1462">
        <v>560040239</v>
      </c>
      <c r="B1462" t="s">
        <v>107</v>
      </c>
      <c r="C1462" t="s">
        <v>118</v>
      </c>
      <c r="D1462">
        <v>1</v>
      </c>
      <c r="E1462">
        <v>19</v>
      </c>
      <c r="F1462">
        <v>90</v>
      </c>
      <c r="G1462">
        <v>45114</v>
      </c>
      <c r="H1462" t="s">
        <v>108</v>
      </c>
      <c r="I1462" t="s">
        <v>3208</v>
      </c>
      <c r="J1462" t="s">
        <v>110</v>
      </c>
      <c r="K1462">
        <v>402.29999999999995</v>
      </c>
      <c r="L1462" t="s">
        <v>3209</v>
      </c>
      <c r="M1462" t="s">
        <v>108</v>
      </c>
      <c r="N1462" t="s">
        <v>49</v>
      </c>
      <c r="O1462" t="s">
        <v>225</v>
      </c>
      <c r="P1462" t="str">
        <f>_xlfn.IFNA(VLOOKUP(C1462,Statusy!A:B,2,0),"Do wyrzucenia")</f>
        <v>Greatstore</v>
      </c>
      <c r="Q1462" t="str">
        <f t="shared" si="92"/>
        <v>Mall</v>
      </c>
      <c r="R1462" t="str">
        <f t="shared" si="93"/>
        <v>Vida</v>
      </c>
    </row>
    <row r="1463" spans="1:18" x14ac:dyDescent="0.25">
      <c r="A1463">
        <v>560040214</v>
      </c>
      <c r="B1463" t="s">
        <v>107</v>
      </c>
      <c r="C1463" t="s">
        <v>118</v>
      </c>
      <c r="D1463">
        <v>1</v>
      </c>
      <c r="E1463">
        <v>28</v>
      </c>
      <c r="F1463">
        <v>160</v>
      </c>
      <c r="G1463">
        <v>45114</v>
      </c>
      <c r="H1463" t="s">
        <v>108</v>
      </c>
      <c r="I1463" t="s">
        <v>2467</v>
      </c>
      <c r="J1463" t="s">
        <v>110</v>
      </c>
      <c r="K1463">
        <v>715.19999999999993</v>
      </c>
      <c r="L1463" t="s">
        <v>2468</v>
      </c>
      <c r="M1463" t="s">
        <v>108</v>
      </c>
      <c r="N1463" t="s">
        <v>49</v>
      </c>
      <c r="O1463" t="s">
        <v>225</v>
      </c>
      <c r="P1463" t="str">
        <f>_xlfn.IFNA(VLOOKUP(C1463,Statusy!A:B,2,0),"Do wyrzucenia")</f>
        <v>Greatstore</v>
      </c>
      <c r="Q1463" t="str">
        <f t="shared" si="92"/>
        <v>Mall</v>
      </c>
      <c r="R1463" t="str">
        <f t="shared" si="93"/>
        <v>Vida</v>
      </c>
    </row>
    <row r="1464" spans="1:18" x14ac:dyDescent="0.25">
      <c r="A1464">
        <v>560040174</v>
      </c>
      <c r="B1464" t="s">
        <v>107</v>
      </c>
      <c r="C1464" t="s">
        <v>118</v>
      </c>
      <c r="D1464">
        <v>1</v>
      </c>
      <c r="E1464">
        <v>24</v>
      </c>
      <c r="F1464">
        <v>137</v>
      </c>
      <c r="G1464">
        <v>45114</v>
      </c>
      <c r="H1464" t="s">
        <v>108</v>
      </c>
      <c r="I1464" t="s">
        <v>3210</v>
      </c>
      <c r="J1464" t="s">
        <v>110</v>
      </c>
      <c r="K1464">
        <v>612.39</v>
      </c>
      <c r="L1464" t="s">
        <v>3211</v>
      </c>
      <c r="M1464" t="s">
        <v>108</v>
      </c>
      <c r="N1464" t="s">
        <v>49</v>
      </c>
      <c r="O1464" t="s">
        <v>225</v>
      </c>
      <c r="P1464" t="str">
        <f>_xlfn.IFNA(VLOOKUP(C1464,Statusy!A:B,2,0),"Do wyrzucenia")</f>
        <v>Greatstore</v>
      </c>
      <c r="Q1464" t="str">
        <f t="shared" si="92"/>
        <v>Mall</v>
      </c>
      <c r="R1464" t="str">
        <f t="shared" si="93"/>
        <v>Vida</v>
      </c>
    </row>
    <row r="1465" spans="1:18" x14ac:dyDescent="0.25">
      <c r="A1465">
        <v>560039106</v>
      </c>
      <c r="B1465" t="s">
        <v>107</v>
      </c>
      <c r="C1465" t="s">
        <v>120</v>
      </c>
      <c r="D1465">
        <v>1</v>
      </c>
      <c r="E1465">
        <v>9</v>
      </c>
      <c r="F1465">
        <v>75</v>
      </c>
      <c r="G1465">
        <v>45114</v>
      </c>
      <c r="H1465" t="s">
        <v>108</v>
      </c>
      <c r="I1465" t="s">
        <v>3212</v>
      </c>
      <c r="J1465" t="s">
        <v>110</v>
      </c>
      <c r="K1465">
        <v>335.25</v>
      </c>
      <c r="L1465" t="s">
        <v>3213</v>
      </c>
      <c r="M1465" t="s">
        <v>108</v>
      </c>
      <c r="N1465" t="s">
        <v>49</v>
      </c>
      <c r="O1465" t="s">
        <v>224</v>
      </c>
      <c r="P1465" t="str">
        <f>_xlfn.IFNA(VLOOKUP(C1465,Statusy!A:B,2,0),"Do wyrzucenia")</f>
        <v>Shumee</v>
      </c>
      <c r="Q1465" t="str">
        <f t="shared" si="92"/>
        <v>Mall</v>
      </c>
      <c r="R1465" t="str">
        <f t="shared" si="93"/>
        <v>Kinghoff</v>
      </c>
    </row>
    <row r="1466" spans="1:18" x14ac:dyDescent="0.25">
      <c r="A1466">
        <v>560039075</v>
      </c>
      <c r="B1466" t="s">
        <v>107</v>
      </c>
      <c r="C1466" t="s">
        <v>120</v>
      </c>
      <c r="D1466">
        <v>1</v>
      </c>
      <c r="E1466">
        <v>20</v>
      </c>
      <c r="F1466">
        <v>81</v>
      </c>
      <c r="G1466">
        <v>45114</v>
      </c>
      <c r="H1466" t="s">
        <v>108</v>
      </c>
      <c r="I1466" t="s">
        <v>624</v>
      </c>
      <c r="J1466" t="s">
        <v>110</v>
      </c>
      <c r="K1466">
        <v>362.07</v>
      </c>
      <c r="L1466" t="s">
        <v>625</v>
      </c>
      <c r="M1466" t="s">
        <v>108</v>
      </c>
      <c r="N1466" t="s">
        <v>49</v>
      </c>
      <c r="O1466" t="s">
        <v>224</v>
      </c>
      <c r="P1466" t="str">
        <f>_xlfn.IFNA(VLOOKUP(C1466,Statusy!A:B,2,0),"Do wyrzucenia")</f>
        <v>Shumee</v>
      </c>
      <c r="Q1466" t="str">
        <f t="shared" si="92"/>
        <v>Mall</v>
      </c>
      <c r="R1466" t="str">
        <f t="shared" si="93"/>
        <v>Vida</v>
      </c>
    </row>
    <row r="1467" spans="1:18" x14ac:dyDescent="0.25">
      <c r="A1467">
        <v>560039063</v>
      </c>
      <c r="B1467" t="s">
        <v>107</v>
      </c>
      <c r="C1467" t="s">
        <v>120</v>
      </c>
      <c r="D1467">
        <v>1</v>
      </c>
      <c r="E1467">
        <v>9</v>
      </c>
      <c r="F1467">
        <v>38</v>
      </c>
      <c r="G1467">
        <v>45114</v>
      </c>
      <c r="H1467" t="s">
        <v>108</v>
      </c>
      <c r="I1467" t="s">
        <v>3214</v>
      </c>
      <c r="J1467" t="s">
        <v>110</v>
      </c>
      <c r="K1467">
        <v>169.85999999999999</v>
      </c>
      <c r="L1467" t="s">
        <v>3215</v>
      </c>
      <c r="M1467" t="s">
        <v>108</v>
      </c>
      <c r="N1467" t="s">
        <v>49</v>
      </c>
      <c r="O1467" t="s">
        <v>224</v>
      </c>
      <c r="P1467" t="str">
        <f>_xlfn.IFNA(VLOOKUP(C1467,Statusy!A:B,2,0),"Do wyrzucenia")</f>
        <v>Shumee</v>
      </c>
      <c r="Q1467" t="str">
        <f t="shared" si="92"/>
        <v>Mall</v>
      </c>
      <c r="R1467" t="str">
        <f t="shared" si="93"/>
        <v>Vida</v>
      </c>
    </row>
    <row r="1468" spans="1:18" x14ac:dyDescent="0.25">
      <c r="A1468">
        <v>560039053</v>
      </c>
      <c r="B1468" t="s">
        <v>107</v>
      </c>
      <c r="C1468" t="s">
        <v>120</v>
      </c>
      <c r="D1468">
        <v>1</v>
      </c>
      <c r="E1468">
        <v>31</v>
      </c>
      <c r="F1468">
        <v>253</v>
      </c>
      <c r="G1468">
        <v>45114</v>
      </c>
      <c r="H1468" t="s">
        <v>108</v>
      </c>
      <c r="I1468" t="s">
        <v>470</v>
      </c>
      <c r="J1468" t="s">
        <v>110</v>
      </c>
      <c r="K1468">
        <v>1130.9099999999999</v>
      </c>
      <c r="L1468" t="s">
        <v>3216</v>
      </c>
      <c r="M1468" t="s">
        <v>108</v>
      </c>
      <c r="N1468" t="s">
        <v>49</v>
      </c>
      <c r="O1468" t="s">
        <v>224</v>
      </c>
      <c r="P1468" t="str">
        <f>_xlfn.IFNA(VLOOKUP(C1468,Statusy!A:B,2,0),"Do wyrzucenia")</f>
        <v>Shumee</v>
      </c>
      <c r="Q1468" t="str">
        <f t="shared" si="92"/>
        <v>Mall</v>
      </c>
      <c r="R1468" t="str">
        <f t="shared" si="93"/>
        <v>Vida</v>
      </c>
    </row>
    <row r="1469" spans="1:18" x14ac:dyDescent="0.25">
      <c r="A1469">
        <v>560039043</v>
      </c>
      <c r="B1469" t="s">
        <v>107</v>
      </c>
      <c r="C1469" t="s">
        <v>120</v>
      </c>
      <c r="D1469">
        <v>1</v>
      </c>
      <c r="E1469">
        <v>9</v>
      </c>
      <c r="F1469">
        <v>34</v>
      </c>
      <c r="G1469">
        <v>45114</v>
      </c>
      <c r="H1469" t="s">
        <v>108</v>
      </c>
      <c r="I1469" t="s">
        <v>543</v>
      </c>
      <c r="J1469" t="s">
        <v>110</v>
      </c>
      <c r="K1469">
        <v>151.97999999999999</v>
      </c>
      <c r="L1469" t="s">
        <v>1001</v>
      </c>
      <c r="M1469" t="s">
        <v>108</v>
      </c>
      <c r="N1469" t="s">
        <v>49</v>
      </c>
      <c r="O1469" t="s">
        <v>224</v>
      </c>
      <c r="P1469" t="str">
        <f>_xlfn.IFNA(VLOOKUP(C1469,Statusy!A:B,2,0),"Do wyrzucenia")</f>
        <v>Shumee</v>
      </c>
      <c r="Q1469" t="str">
        <f t="shared" si="92"/>
        <v>Mall</v>
      </c>
      <c r="R1469" t="str">
        <f t="shared" si="93"/>
        <v>Vida</v>
      </c>
    </row>
    <row r="1470" spans="1:18" x14ac:dyDescent="0.25">
      <c r="A1470">
        <v>560039031</v>
      </c>
      <c r="B1470" t="s">
        <v>107</v>
      </c>
      <c r="C1470" t="s">
        <v>113</v>
      </c>
      <c r="D1470">
        <v>1</v>
      </c>
      <c r="E1470">
        <v>39</v>
      </c>
      <c r="F1470">
        <v>528</v>
      </c>
      <c r="G1470">
        <v>45114</v>
      </c>
      <c r="H1470" t="s">
        <v>108</v>
      </c>
      <c r="I1470" t="s">
        <v>3217</v>
      </c>
      <c r="J1470" t="s">
        <v>110</v>
      </c>
      <c r="K1470">
        <v>2360.16</v>
      </c>
      <c r="L1470" t="s">
        <v>3218</v>
      </c>
      <c r="M1470" t="s">
        <v>108</v>
      </c>
      <c r="N1470" t="s">
        <v>49</v>
      </c>
      <c r="O1470" t="s">
        <v>224</v>
      </c>
      <c r="P1470" t="str">
        <f>_xlfn.IFNA(VLOOKUP(C1470,Statusy!A:B,2,0),"Do wyrzucenia")</f>
        <v>Shumee</v>
      </c>
      <c r="Q1470" t="str">
        <f t="shared" si="92"/>
        <v>Mall</v>
      </c>
      <c r="R1470" t="str">
        <f t="shared" si="93"/>
        <v>beliani</v>
      </c>
    </row>
    <row r="1471" spans="1:18" x14ac:dyDescent="0.25">
      <c r="A1471">
        <v>560039016</v>
      </c>
      <c r="B1471" t="s">
        <v>107</v>
      </c>
      <c r="C1471" t="s">
        <v>153</v>
      </c>
      <c r="D1471">
        <v>1</v>
      </c>
      <c r="E1471">
        <v>0</v>
      </c>
      <c r="F1471">
        <v>437.75</v>
      </c>
      <c r="G1471">
        <v>45114</v>
      </c>
      <c r="H1471" t="s">
        <v>108</v>
      </c>
      <c r="I1471" t="s">
        <v>930</v>
      </c>
      <c r="J1471" t="s">
        <v>109</v>
      </c>
      <c r="K1471">
        <v>81.975655430711612</v>
      </c>
      <c r="L1471" t="s">
        <v>3219</v>
      </c>
      <c r="M1471" t="s">
        <v>108</v>
      </c>
      <c r="N1471" t="s">
        <v>22</v>
      </c>
      <c r="O1471" t="s">
        <v>1102</v>
      </c>
      <c r="P1471" t="str">
        <f>_xlfn.IFNA(VLOOKUP(C1471,Statusy!A:B,2,0),"Do wyrzucenia")</f>
        <v>Alza</v>
      </c>
      <c r="Q1471" t="str">
        <f t="shared" si="92"/>
        <v>Alza</v>
      </c>
      <c r="R1471" t="str">
        <f t="shared" si="93"/>
        <v>ikonka</v>
      </c>
    </row>
    <row r="1472" spans="1:18" x14ac:dyDescent="0.25">
      <c r="A1472">
        <v>560039011</v>
      </c>
      <c r="B1472" t="s">
        <v>107</v>
      </c>
      <c r="C1472" t="s">
        <v>153</v>
      </c>
      <c r="D1472">
        <v>1</v>
      </c>
      <c r="E1472">
        <v>0</v>
      </c>
      <c r="F1472">
        <v>424.15</v>
      </c>
      <c r="G1472">
        <v>45114</v>
      </c>
      <c r="H1472" t="s">
        <v>108</v>
      </c>
      <c r="I1472" t="s">
        <v>276</v>
      </c>
      <c r="J1472" t="s">
        <v>109</v>
      </c>
      <c r="K1472">
        <v>79.428838951310865</v>
      </c>
      <c r="L1472" t="s">
        <v>3220</v>
      </c>
      <c r="M1472" t="s">
        <v>108</v>
      </c>
      <c r="N1472" t="s">
        <v>22</v>
      </c>
      <c r="O1472" t="s">
        <v>1102</v>
      </c>
      <c r="P1472" t="str">
        <f>_xlfn.IFNA(VLOOKUP(C1472,Statusy!A:B,2,0),"Do wyrzucenia")</f>
        <v>Alza</v>
      </c>
      <c r="Q1472" t="str">
        <f t="shared" si="92"/>
        <v>Alza</v>
      </c>
      <c r="R1472" t="str">
        <f t="shared" si="93"/>
        <v>Kinghoff</v>
      </c>
    </row>
    <row r="1473" spans="1:18" x14ac:dyDescent="0.25">
      <c r="A1473">
        <v>560038995</v>
      </c>
      <c r="B1473" t="s">
        <v>107</v>
      </c>
      <c r="C1473" t="s">
        <v>153</v>
      </c>
      <c r="D1473">
        <v>1</v>
      </c>
      <c r="E1473">
        <v>0</v>
      </c>
      <c r="F1473">
        <v>4376.6499999999996</v>
      </c>
      <c r="G1473">
        <v>45114</v>
      </c>
      <c r="H1473" t="s">
        <v>108</v>
      </c>
      <c r="I1473" t="s">
        <v>808</v>
      </c>
      <c r="J1473" t="s">
        <v>109</v>
      </c>
      <c r="K1473">
        <v>819.59737827715355</v>
      </c>
      <c r="L1473" t="s">
        <v>3221</v>
      </c>
      <c r="M1473" t="s">
        <v>108</v>
      </c>
      <c r="N1473" t="s">
        <v>22</v>
      </c>
      <c r="O1473" t="s">
        <v>1102</v>
      </c>
      <c r="P1473" t="str">
        <f>_xlfn.IFNA(VLOOKUP(C1473,Statusy!A:B,2,0),"Do wyrzucenia")</f>
        <v>Alza</v>
      </c>
      <c r="Q1473" t="str">
        <f t="shared" si="92"/>
        <v>Alza</v>
      </c>
      <c r="R1473" t="str">
        <f t="shared" si="93"/>
        <v>Vida</v>
      </c>
    </row>
    <row r="1474" spans="1:18" x14ac:dyDescent="0.25">
      <c r="A1474">
        <v>560038994</v>
      </c>
      <c r="B1474" t="s">
        <v>107</v>
      </c>
      <c r="C1474" t="s">
        <v>120</v>
      </c>
      <c r="D1474">
        <v>1</v>
      </c>
      <c r="E1474">
        <v>36</v>
      </c>
      <c r="F1474">
        <v>236</v>
      </c>
      <c r="G1474">
        <v>45114</v>
      </c>
      <c r="H1474" t="s">
        <v>108</v>
      </c>
      <c r="I1474" t="s">
        <v>379</v>
      </c>
      <c r="J1474" t="s">
        <v>110</v>
      </c>
      <c r="K1474">
        <v>1054.9199999999998</v>
      </c>
      <c r="L1474" t="s">
        <v>3222</v>
      </c>
      <c r="M1474" t="s">
        <v>108</v>
      </c>
      <c r="N1474" t="s">
        <v>48</v>
      </c>
      <c r="O1474" t="s">
        <v>224</v>
      </c>
      <c r="P1474" t="str">
        <f>_xlfn.IFNA(VLOOKUP(C1474,Statusy!A:B,2,0),"Do wyrzucenia")</f>
        <v>Shumee</v>
      </c>
      <c r="Q1474" t="str">
        <f t="shared" si="92"/>
        <v>Mall</v>
      </c>
      <c r="R1474" t="str">
        <f t="shared" si="93"/>
        <v>Vida</v>
      </c>
    </row>
    <row r="1475" spans="1:18" x14ac:dyDescent="0.25">
      <c r="A1475">
        <v>560038990</v>
      </c>
      <c r="B1475" t="s">
        <v>107</v>
      </c>
      <c r="C1475" t="s">
        <v>120</v>
      </c>
      <c r="D1475">
        <v>1</v>
      </c>
      <c r="E1475">
        <v>29</v>
      </c>
      <c r="F1475">
        <v>287</v>
      </c>
      <c r="G1475">
        <v>45114</v>
      </c>
      <c r="H1475" t="s">
        <v>108</v>
      </c>
      <c r="I1475" t="s">
        <v>1216</v>
      </c>
      <c r="J1475" t="s">
        <v>110</v>
      </c>
      <c r="K1475">
        <v>1282.8899999999999</v>
      </c>
      <c r="L1475" t="s">
        <v>1217</v>
      </c>
      <c r="M1475" t="s">
        <v>108</v>
      </c>
      <c r="N1475" t="s">
        <v>49</v>
      </c>
      <c r="O1475" t="s">
        <v>224</v>
      </c>
      <c r="P1475" t="str">
        <f>_xlfn.IFNA(VLOOKUP(C1475,Statusy!A:B,2,0),"Do wyrzucenia")</f>
        <v>Shumee</v>
      </c>
      <c r="Q1475" t="str">
        <f t="shared" si="92"/>
        <v>Mall</v>
      </c>
      <c r="R1475" t="str">
        <f t="shared" si="93"/>
        <v>Vida</v>
      </c>
    </row>
    <row r="1476" spans="1:18" x14ac:dyDescent="0.25">
      <c r="A1476">
        <v>560038942</v>
      </c>
      <c r="B1476" t="s">
        <v>107</v>
      </c>
      <c r="C1476" t="s">
        <v>120</v>
      </c>
      <c r="D1476">
        <v>1</v>
      </c>
      <c r="E1476">
        <v>23</v>
      </c>
      <c r="F1476">
        <v>132</v>
      </c>
      <c r="G1476">
        <v>45114</v>
      </c>
      <c r="H1476" t="s">
        <v>108</v>
      </c>
      <c r="I1476" t="s">
        <v>1185</v>
      </c>
      <c r="J1476" t="s">
        <v>110</v>
      </c>
      <c r="K1476">
        <v>590.04</v>
      </c>
      <c r="L1476" t="s">
        <v>3223</v>
      </c>
      <c r="M1476" t="s">
        <v>108</v>
      </c>
      <c r="N1476" t="s">
        <v>49</v>
      </c>
      <c r="O1476" t="s">
        <v>224</v>
      </c>
      <c r="P1476" t="str">
        <f>_xlfn.IFNA(VLOOKUP(C1476,Statusy!A:B,2,0),"Do wyrzucenia")</f>
        <v>Shumee</v>
      </c>
      <c r="Q1476" t="str">
        <f t="shared" si="92"/>
        <v>Mall</v>
      </c>
      <c r="R1476" t="str">
        <f t="shared" si="93"/>
        <v>Vida</v>
      </c>
    </row>
    <row r="1477" spans="1:18" x14ac:dyDescent="0.25">
      <c r="A1477">
        <v>560038883</v>
      </c>
      <c r="B1477" t="s">
        <v>107</v>
      </c>
      <c r="C1477" t="s">
        <v>195</v>
      </c>
      <c r="D1477">
        <v>0</v>
      </c>
      <c r="E1477">
        <v>39</v>
      </c>
      <c r="F1477">
        <v>705</v>
      </c>
      <c r="G1477">
        <v>45114</v>
      </c>
      <c r="H1477" t="s">
        <v>108</v>
      </c>
      <c r="I1477" t="s">
        <v>1149</v>
      </c>
      <c r="J1477" t="s">
        <v>110</v>
      </c>
      <c r="K1477">
        <v>3151.35</v>
      </c>
      <c r="L1477" t="s">
        <v>3224</v>
      </c>
      <c r="M1477" t="s">
        <v>108</v>
      </c>
      <c r="N1477" t="s">
        <v>49</v>
      </c>
      <c r="O1477" t="s">
        <v>224</v>
      </c>
      <c r="P1477" t="str">
        <f>_xlfn.IFNA(VLOOKUP(C1477,Statusy!A:B,2,0),"Do wyrzucenia")</f>
        <v>Shumee</v>
      </c>
      <c r="Q1477" t="str">
        <f t="shared" si="92"/>
        <v>Mall</v>
      </c>
      <c r="R1477" t="str">
        <f t="shared" si="93"/>
        <v>Vida</v>
      </c>
    </row>
    <row r="1478" spans="1:18" x14ac:dyDescent="0.25">
      <c r="A1478">
        <v>560032737</v>
      </c>
      <c r="B1478" t="s">
        <v>107</v>
      </c>
      <c r="C1478" t="s">
        <v>120</v>
      </c>
      <c r="D1478">
        <v>1</v>
      </c>
      <c r="E1478">
        <v>35</v>
      </c>
      <c r="F1478">
        <v>413</v>
      </c>
      <c r="G1478">
        <v>45114</v>
      </c>
      <c r="H1478" t="s">
        <v>108</v>
      </c>
      <c r="I1478" t="s">
        <v>1179</v>
      </c>
      <c r="J1478" t="s">
        <v>110</v>
      </c>
      <c r="K1478">
        <v>1846.11</v>
      </c>
      <c r="L1478" t="s">
        <v>3225</v>
      </c>
      <c r="M1478" t="s">
        <v>108</v>
      </c>
      <c r="N1478" t="s">
        <v>49</v>
      </c>
      <c r="O1478" t="s">
        <v>224</v>
      </c>
      <c r="P1478" t="str">
        <f>_xlfn.IFNA(VLOOKUP(C1478,Statusy!A:B,2,0),"Do wyrzucenia")</f>
        <v>Shumee</v>
      </c>
      <c r="Q1478" t="str">
        <f t="shared" si="92"/>
        <v>Mall</v>
      </c>
      <c r="R1478" t="str">
        <f t="shared" si="93"/>
        <v>Vida</v>
      </c>
    </row>
    <row r="1479" spans="1:18" x14ac:dyDescent="0.25">
      <c r="A1479">
        <v>560032736</v>
      </c>
      <c r="B1479" t="s">
        <v>107</v>
      </c>
      <c r="C1479" t="s">
        <v>153</v>
      </c>
      <c r="D1479">
        <v>1</v>
      </c>
      <c r="E1479">
        <v>0</v>
      </c>
      <c r="F1479">
        <v>561.85</v>
      </c>
      <c r="G1479">
        <v>45114</v>
      </c>
      <c r="H1479" t="s">
        <v>108</v>
      </c>
      <c r="I1479" t="s">
        <v>761</v>
      </c>
      <c r="J1479" t="s">
        <v>109</v>
      </c>
      <c r="K1479">
        <v>105.21535580524346</v>
      </c>
      <c r="L1479" t="s">
        <v>3226</v>
      </c>
      <c r="M1479" t="s">
        <v>108</v>
      </c>
      <c r="N1479" t="s">
        <v>22</v>
      </c>
      <c r="O1479" t="s">
        <v>1102</v>
      </c>
      <c r="P1479" t="str">
        <f>_xlfn.IFNA(VLOOKUP(C1479,Statusy!A:B,2,0),"Do wyrzucenia")</f>
        <v>Alza</v>
      </c>
      <c r="Q1479" t="str">
        <f t="shared" si="92"/>
        <v>Alza</v>
      </c>
      <c r="R1479" t="str">
        <f t="shared" si="93"/>
        <v>Kinghoff</v>
      </c>
    </row>
    <row r="1480" spans="1:18" x14ac:dyDescent="0.25">
      <c r="A1480">
        <v>560032735</v>
      </c>
      <c r="B1480" t="s">
        <v>107</v>
      </c>
      <c r="C1480" t="s">
        <v>153</v>
      </c>
      <c r="D1480">
        <v>1</v>
      </c>
      <c r="E1480">
        <v>0</v>
      </c>
      <c r="F1480">
        <v>1495.15</v>
      </c>
      <c r="G1480">
        <v>45114</v>
      </c>
      <c r="H1480" t="s">
        <v>108</v>
      </c>
      <c r="I1480" t="s">
        <v>389</v>
      </c>
      <c r="J1480" t="s">
        <v>109</v>
      </c>
      <c r="K1480">
        <v>279.99063670411988</v>
      </c>
      <c r="L1480" t="s">
        <v>3227</v>
      </c>
      <c r="M1480" t="s">
        <v>108</v>
      </c>
      <c r="N1480" t="s">
        <v>22</v>
      </c>
      <c r="O1480" t="s">
        <v>1102</v>
      </c>
      <c r="P1480" t="str">
        <f>_xlfn.IFNA(VLOOKUP(C1480,Statusy!A:B,2,0),"Do wyrzucenia")</f>
        <v>Alza</v>
      </c>
      <c r="Q1480" t="str">
        <f t="shared" si="92"/>
        <v>Alza</v>
      </c>
      <c r="R1480" t="str">
        <f t="shared" si="93"/>
        <v>Vida</v>
      </c>
    </row>
    <row r="1481" spans="1:18" x14ac:dyDescent="0.25">
      <c r="A1481">
        <v>560032689</v>
      </c>
      <c r="B1481" t="s">
        <v>107</v>
      </c>
      <c r="C1481" t="s">
        <v>153</v>
      </c>
      <c r="D1481">
        <v>1</v>
      </c>
      <c r="E1481">
        <v>0</v>
      </c>
      <c r="F1481">
        <v>1461.15</v>
      </c>
      <c r="G1481">
        <v>45114</v>
      </c>
      <c r="H1481" t="s">
        <v>108</v>
      </c>
      <c r="I1481" t="s">
        <v>1272</v>
      </c>
      <c r="J1481" t="s">
        <v>109</v>
      </c>
      <c r="K1481">
        <v>273.62359550561803</v>
      </c>
      <c r="L1481" t="s">
        <v>3228</v>
      </c>
      <c r="M1481" t="s">
        <v>108</v>
      </c>
      <c r="N1481" t="s">
        <v>22</v>
      </c>
      <c r="O1481" t="s">
        <v>1102</v>
      </c>
      <c r="P1481" t="str">
        <f>_xlfn.IFNA(VLOOKUP(C1481,Statusy!A:B,2,0),"Do wyrzucenia")</f>
        <v>Alza</v>
      </c>
      <c r="Q1481" t="str">
        <f t="shared" si="92"/>
        <v>Alza</v>
      </c>
      <c r="R1481" t="str">
        <f t="shared" si="93"/>
        <v>Vida</v>
      </c>
    </row>
    <row r="1482" spans="1:18" x14ac:dyDescent="0.25">
      <c r="A1482">
        <v>560028053</v>
      </c>
      <c r="B1482" t="s">
        <v>107</v>
      </c>
      <c r="C1482" t="s">
        <v>153</v>
      </c>
      <c r="D1482">
        <v>1</v>
      </c>
      <c r="E1482">
        <v>0</v>
      </c>
      <c r="F1482">
        <v>551.65</v>
      </c>
      <c r="G1482">
        <v>45114</v>
      </c>
      <c r="H1482" t="s">
        <v>108</v>
      </c>
      <c r="I1482" t="s">
        <v>431</v>
      </c>
      <c r="J1482" t="s">
        <v>109</v>
      </c>
      <c r="K1482">
        <v>103.30524344569288</v>
      </c>
      <c r="L1482" t="s">
        <v>3229</v>
      </c>
      <c r="M1482" t="s">
        <v>108</v>
      </c>
      <c r="N1482" t="s">
        <v>22</v>
      </c>
      <c r="O1482" t="s">
        <v>1102</v>
      </c>
      <c r="P1482" t="str">
        <f>_xlfn.IFNA(VLOOKUP(C1482,Statusy!A:B,2,0),"Do wyrzucenia")</f>
        <v>Alza</v>
      </c>
      <c r="Q1482" t="str">
        <f t="shared" si="92"/>
        <v>Alza</v>
      </c>
      <c r="R1482" t="str">
        <f t="shared" si="93"/>
        <v>Vida</v>
      </c>
    </row>
    <row r="1483" spans="1:18" x14ac:dyDescent="0.25">
      <c r="A1483">
        <v>560022476</v>
      </c>
      <c r="B1483" t="s">
        <v>107</v>
      </c>
      <c r="C1483" t="s">
        <v>190</v>
      </c>
      <c r="D1483">
        <v>0</v>
      </c>
      <c r="E1483">
        <v>0</v>
      </c>
      <c r="F1483">
        <v>9535.2999999999993</v>
      </c>
      <c r="G1483">
        <v>45114</v>
      </c>
      <c r="H1483" t="s">
        <v>108</v>
      </c>
      <c r="I1483" t="s">
        <v>813</v>
      </c>
      <c r="J1483" t="s">
        <v>109</v>
      </c>
      <c r="K1483">
        <v>1785.6367041198503</v>
      </c>
      <c r="L1483" t="s">
        <v>3230</v>
      </c>
      <c r="M1483" t="s">
        <v>108</v>
      </c>
      <c r="N1483" t="s">
        <v>252</v>
      </c>
      <c r="O1483" t="s">
        <v>1102</v>
      </c>
      <c r="P1483" t="str">
        <f>_xlfn.IFNA(VLOOKUP(C1483,Statusy!A:B,2,0),"Do wyrzucenia")</f>
        <v>Alza</v>
      </c>
      <c r="Q1483" t="str">
        <f t="shared" si="92"/>
        <v>Alza</v>
      </c>
      <c r="R1483" t="str">
        <f t="shared" si="93"/>
        <v>Vida</v>
      </c>
    </row>
    <row r="1484" spans="1:18" x14ac:dyDescent="0.25">
      <c r="A1484">
        <v>560019153</v>
      </c>
      <c r="B1484" t="s">
        <v>107</v>
      </c>
      <c r="C1484" t="s">
        <v>120</v>
      </c>
      <c r="D1484">
        <v>1</v>
      </c>
      <c r="E1484">
        <v>9</v>
      </c>
      <c r="F1484">
        <v>36</v>
      </c>
      <c r="G1484">
        <v>45114</v>
      </c>
      <c r="H1484" t="s">
        <v>108</v>
      </c>
      <c r="I1484" t="s">
        <v>3231</v>
      </c>
      <c r="J1484" t="s">
        <v>110</v>
      </c>
      <c r="K1484">
        <v>160.91999999999999</v>
      </c>
      <c r="L1484" t="s">
        <v>3232</v>
      </c>
      <c r="M1484" t="s">
        <v>108</v>
      </c>
      <c r="N1484" t="s">
        <v>49</v>
      </c>
      <c r="O1484" t="s">
        <v>224</v>
      </c>
      <c r="P1484" t="str">
        <f>_xlfn.IFNA(VLOOKUP(C1484,Statusy!A:B,2,0),"Do wyrzucenia")</f>
        <v>Shumee</v>
      </c>
      <c r="Q1484" t="str">
        <f t="shared" si="92"/>
        <v>Mall</v>
      </c>
      <c r="R1484" t="str">
        <f t="shared" si="93"/>
        <v>Vida</v>
      </c>
    </row>
    <row r="1485" spans="1:18" x14ac:dyDescent="0.25">
      <c r="A1485">
        <v>560018738</v>
      </c>
      <c r="B1485" t="s">
        <v>107</v>
      </c>
      <c r="C1485" t="s">
        <v>337</v>
      </c>
      <c r="D1485">
        <v>0</v>
      </c>
      <c r="E1485">
        <v>39</v>
      </c>
      <c r="F1485">
        <v>539</v>
      </c>
      <c r="G1485">
        <v>45114</v>
      </c>
      <c r="H1485" t="s">
        <v>108</v>
      </c>
      <c r="I1485" t="s">
        <v>3233</v>
      </c>
      <c r="J1485" t="s">
        <v>109</v>
      </c>
      <c r="K1485">
        <v>100.93632958801498</v>
      </c>
      <c r="L1485" t="s">
        <v>3234</v>
      </c>
      <c r="M1485" t="s">
        <v>108</v>
      </c>
      <c r="N1485" t="s">
        <v>106</v>
      </c>
      <c r="O1485" t="s">
        <v>1101</v>
      </c>
      <c r="P1485" t="str">
        <f>_xlfn.IFNA(VLOOKUP(C1485,Statusy!A:B,2,0),"Do wyrzucenia")</f>
        <v>Extra</v>
      </c>
      <c r="Q1485" t="str">
        <f t="shared" si="92"/>
        <v>Extrastore</v>
      </c>
      <c r="R1485" t="str">
        <f t="shared" si="93"/>
        <v>aw</v>
      </c>
    </row>
    <row r="1486" spans="1:18" x14ac:dyDescent="0.25">
      <c r="A1486">
        <v>560018737</v>
      </c>
      <c r="B1486" t="s">
        <v>107</v>
      </c>
      <c r="C1486" t="s">
        <v>337</v>
      </c>
      <c r="D1486">
        <v>0</v>
      </c>
      <c r="E1486">
        <v>118</v>
      </c>
      <c r="F1486">
        <v>618</v>
      </c>
      <c r="G1486">
        <v>45114</v>
      </c>
      <c r="H1486" t="s">
        <v>108</v>
      </c>
      <c r="I1486" t="s">
        <v>3235</v>
      </c>
      <c r="J1486" t="s">
        <v>109</v>
      </c>
      <c r="K1486">
        <v>115.7303370786517</v>
      </c>
      <c r="L1486" t="s">
        <v>3236</v>
      </c>
      <c r="M1486" t="s">
        <v>108</v>
      </c>
      <c r="N1486" t="s">
        <v>106</v>
      </c>
      <c r="O1486" t="s">
        <v>1101</v>
      </c>
      <c r="P1486" t="str">
        <f>_xlfn.IFNA(VLOOKUP(C1486,Statusy!A:B,2,0),"Do wyrzucenia")</f>
        <v>Extra</v>
      </c>
      <c r="Q1486" t="str">
        <f t="shared" si="92"/>
        <v>Extrastore</v>
      </c>
      <c r="R1486" t="str">
        <f t="shared" si="93"/>
        <v>aw</v>
      </c>
    </row>
    <row r="1487" spans="1:18" x14ac:dyDescent="0.25">
      <c r="A1487">
        <v>560018729</v>
      </c>
      <c r="B1487" t="s">
        <v>107</v>
      </c>
      <c r="C1487" t="s">
        <v>337</v>
      </c>
      <c r="D1487">
        <v>0</v>
      </c>
      <c r="E1487">
        <v>59</v>
      </c>
      <c r="F1487">
        <v>559</v>
      </c>
      <c r="G1487">
        <v>45114</v>
      </c>
      <c r="H1487" t="s">
        <v>108</v>
      </c>
      <c r="I1487" t="s">
        <v>3237</v>
      </c>
      <c r="J1487" t="s">
        <v>109</v>
      </c>
      <c r="K1487">
        <v>104.68164794007491</v>
      </c>
      <c r="L1487" t="s">
        <v>3238</v>
      </c>
      <c r="M1487" t="s">
        <v>108</v>
      </c>
      <c r="N1487" t="s">
        <v>106</v>
      </c>
      <c r="O1487" t="s">
        <v>1101</v>
      </c>
      <c r="P1487" t="str">
        <f>_xlfn.IFNA(VLOOKUP(C1487,Statusy!A:B,2,0),"Do wyrzucenia")</f>
        <v>Extra</v>
      </c>
      <c r="Q1487" t="str">
        <f t="shared" ref="Q1487:Q1524" si="94">IF(P1487="alza","Alza",IF(P1487="Extra","Extrastore","Mall"))</f>
        <v>Extrastore</v>
      </c>
      <c r="R1487" t="str">
        <f t="shared" ref="R1487:R1524" si="95">IF(AND(LEN(I1487)&lt;=7,ISERROR(FIND("_",I1487))),"Vida",IFERROR(LEFT(I1487,FIND("_",I1487)-1),"Kinghoff"))</f>
        <v>aw</v>
      </c>
    </row>
    <row r="1488" spans="1:18" x14ac:dyDescent="0.25">
      <c r="A1488">
        <v>560018727</v>
      </c>
      <c r="B1488" t="s">
        <v>107</v>
      </c>
      <c r="C1488" t="s">
        <v>337</v>
      </c>
      <c r="D1488">
        <v>0</v>
      </c>
      <c r="E1488">
        <v>0</v>
      </c>
      <c r="F1488">
        <v>591</v>
      </c>
      <c r="G1488">
        <v>45114</v>
      </c>
      <c r="H1488" t="s">
        <v>108</v>
      </c>
      <c r="I1488" t="s">
        <v>3239</v>
      </c>
      <c r="J1488" t="s">
        <v>109</v>
      </c>
      <c r="K1488">
        <v>110.67415730337079</v>
      </c>
      <c r="L1488" t="s">
        <v>3240</v>
      </c>
      <c r="M1488" t="s">
        <v>108</v>
      </c>
      <c r="N1488" t="s">
        <v>106</v>
      </c>
      <c r="O1488" t="s">
        <v>1101</v>
      </c>
      <c r="P1488" t="str">
        <f>_xlfn.IFNA(VLOOKUP(C1488,Statusy!A:B,2,0),"Do wyrzucenia")</f>
        <v>Extra</v>
      </c>
      <c r="Q1488" t="str">
        <f t="shared" si="94"/>
        <v>Extrastore</v>
      </c>
      <c r="R1488" t="str">
        <f t="shared" si="95"/>
        <v>Kinghome</v>
      </c>
    </row>
    <row r="1489" spans="1:18" x14ac:dyDescent="0.25">
      <c r="A1489">
        <v>560018725</v>
      </c>
      <c r="B1489" t="s">
        <v>107</v>
      </c>
      <c r="C1489" t="s">
        <v>357</v>
      </c>
      <c r="D1489">
        <v>1</v>
      </c>
      <c r="E1489">
        <v>2.4</v>
      </c>
      <c r="F1489">
        <v>31.4</v>
      </c>
      <c r="G1489">
        <v>45114</v>
      </c>
      <c r="H1489" t="s">
        <v>108</v>
      </c>
      <c r="I1489" t="s">
        <v>125</v>
      </c>
      <c r="J1489" t="s">
        <v>110</v>
      </c>
      <c r="K1489">
        <v>140.35799999999998</v>
      </c>
      <c r="L1489" t="s">
        <v>2511</v>
      </c>
      <c r="M1489" t="s">
        <v>108</v>
      </c>
      <c r="N1489" t="s">
        <v>106</v>
      </c>
      <c r="O1489" t="s">
        <v>1101</v>
      </c>
      <c r="P1489" t="str">
        <f>_xlfn.IFNA(VLOOKUP(C1489,Statusy!A:B,2,0),"Do wyrzucenia")</f>
        <v>Extra</v>
      </c>
      <c r="Q1489" t="str">
        <f t="shared" si="94"/>
        <v>Extrastore</v>
      </c>
      <c r="R1489" t="str">
        <f t="shared" si="95"/>
        <v>ikonka</v>
      </c>
    </row>
    <row r="1490" spans="1:18" x14ac:dyDescent="0.25">
      <c r="A1490">
        <v>560017213</v>
      </c>
      <c r="B1490" t="s">
        <v>107</v>
      </c>
      <c r="C1490" t="s">
        <v>120</v>
      </c>
      <c r="D1490">
        <v>1</v>
      </c>
      <c r="E1490">
        <v>19</v>
      </c>
      <c r="F1490">
        <v>101</v>
      </c>
      <c r="G1490">
        <v>45114</v>
      </c>
      <c r="H1490" t="s">
        <v>108</v>
      </c>
      <c r="I1490" t="s">
        <v>3241</v>
      </c>
      <c r="J1490" t="s">
        <v>110</v>
      </c>
      <c r="K1490">
        <v>451.46999999999997</v>
      </c>
      <c r="L1490" t="s">
        <v>3242</v>
      </c>
      <c r="M1490" t="s">
        <v>108</v>
      </c>
      <c r="N1490" t="s">
        <v>48</v>
      </c>
      <c r="O1490" t="s">
        <v>224</v>
      </c>
      <c r="P1490" t="str">
        <f>_xlfn.IFNA(VLOOKUP(C1490,Statusy!A:B,2,0),"Do wyrzucenia")</f>
        <v>Shumee</v>
      </c>
      <c r="Q1490" t="str">
        <f t="shared" si="94"/>
        <v>Mall</v>
      </c>
      <c r="R1490" t="str">
        <f t="shared" si="95"/>
        <v>Vida</v>
      </c>
    </row>
    <row r="1491" spans="1:18" x14ac:dyDescent="0.25">
      <c r="A1491">
        <v>560015599</v>
      </c>
      <c r="B1491" t="s">
        <v>107</v>
      </c>
      <c r="C1491" t="s">
        <v>153</v>
      </c>
      <c r="D1491">
        <v>1</v>
      </c>
      <c r="E1491">
        <v>0</v>
      </c>
      <c r="F1491">
        <v>628.15</v>
      </c>
      <c r="G1491">
        <v>45114</v>
      </c>
      <c r="H1491" t="s">
        <v>108</v>
      </c>
      <c r="I1491" t="s">
        <v>1228</v>
      </c>
      <c r="J1491" t="s">
        <v>109</v>
      </c>
      <c r="K1491">
        <v>117.6310861423221</v>
      </c>
      <c r="L1491" t="s">
        <v>3243</v>
      </c>
      <c r="M1491" t="s">
        <v>108</v>
      </c>
      <c r="N1491" t="s">
        <v>22</v>
      </c>
      <c r="O1491" t="s">
        <v>1102</v>
      </c>
      <c r="P1491" t="str">
        <f>_xlfn.IFNA(VLOOKUP(C1491,Statusy!A:B,2,0),"Do wyrzucenia")</f>
        <v>Alza</v>
      </c>
      <c r="Q1491" t="str">
        <f t="shared" si="94"/>
        <v>Alza</v>
      </c>
      <c r="R1491" t="str">
        <f t="shared" si="95"/>
        <v>Vida</v>
      </c>
    </row>
    <row r="1492" spans="1:18" x14ac:dyDescent="0.25">
      <c r="A1492">
        <v>560015598</v>
      </c>
      <c r="B1492" t="s">
        <v>107</v>
      </c>
      <c r="C1492" t="s">
        <v>153</v>
      </c>
      <c r="D1492">
        <v>1</v>
      </c>
      <c r="E1492">
        <v>0</v>
      </c>
      <c r="F1492">
        <v>2334.94</v>
      </c>
      <c r="G1492">
        <v>45114</v>
      </c>
      <c r="H1492" t="s">
        <v>108</v>
      </c>
      <c r="I1492" t="s">
        <v>955</v>
      </c>
      <c r="J1492" t="s">
        <v>109</v>
      </c>
      <c r="K1492">
        <v>437.25468164794012</v>
      </c>
      <c r="L1492" t="s">
        <v>3244</v>
      </c>
      <c r="M1492" t="s">
        <v>108</v>
      </c>
      <c r="N1492" t="s">
        <v>22</v>
      </c>
      <c r="O1492" t="s">
        <v>1102</v>
      </c>
      <c r="P1492" t="str">
        <f>_xlfn.IFNA(VLOOKUP(C1492,Statusy!A:B,2,0),"Do wyrzucenia")</f>
        <v>Alza</v>
      </c>
      <c r="Q1492" t="str">
        <f t="shared" si="94"/>
        <v>Alza</v>
      </c>
      <c r="R1492" t="str">
        <f t="shared" si="95"/>
        <v>Vida</v>
      </c>
    </row>
    <row r="1493" spans="1:18" x14ac:dyDescent="0.25">
      <c r="A1493">
        <v>560015597</v>
      </c>
      <c r="B1493" t="s">
        <v>107</v>
      </c>
      <c r="C1493" t="s">
        <v>153</v>
      </c>
      <c r="D1493">
        <v>1</v>
      </c>
      <c r="E1493">
        <v>0</v>
      </c>
      <c r="F1493">
        <v>1214.6500000000001</v>
      </c>
      <c r="G1493">
        <v>45114</v>
      </c>
      <c r="H1493" t="s">
        <v>108</v>
      </c>
      <c r="I1493" t="s">
        <v>3245</v>
      </c>
      <c r="J1493" t="s">
        <v>109</v>
      </c>
      <c r="K1493">
        <v>227.46254681647943</v>
      </c>
      <c r="L1493" t="s">
        <v>3246</v>
      </c>
      <c r="M1493" t="s">
        <v>108</v>
      </c>
      <c r="N1493" t="s">
        <v>22</v>
      </c>
      <c r="O1493" t="s">
        <v>1102</v>
      </c>
      <c r="P1493" t="str">
        <f>_xlfn.IFNA(VLOOKUP(C1493,Statusy!A:B,2,0),"Do wyrzucenia")</f>
        <v>Alza</v>
      </c>
      <c r="Q1493" t="str">
        <f t="shared" si="94"/>
        <v>Alza</v>
      </c>
      <c r="R1493" t="str">
        <f t="shared" si="95"/>
        <v>Vida</v>
      </c>
    </row>
    <row r="1494" spans="1:18" x14ac:dyDescent="0.25">
      <c r="A1494">
        <v>560015596</v>
      </c>
      <c r="B1494" t="s">
        <v>107</v>
      </c>
      <c r="C1494" t="s">
        <v>153</v>
      </c>
      <c r="D1494">
        <v>1</v>
      </c>
      <c r="E1494">
        <v>0</v>
      </c>
      <c r="F1494">
        <v>1053.1500000000001</v>
      </c>
      <c r="G1494">
        <v>45114</v>
      </c>
      <c r="H1494" t="s">
        <v>108</v>
      </c>
      <c r="I1494" t="s">
        <v>1038</v>
      </c>
      <c r="J1494" t="s">
        <v>109</v>
      </c>
      <c r="K1494">
        <v>197.21910112359555</v>
      </c>
      <c r="L1494" t="s">
        <v>3247</v>
      </c>
      <c r="M1494" t="s">
        <v>108</v>
      </c>
      <c r="N1494" t="s">
        <v>48</v>
      </c>
      <c r="O1494" t="s">
        <v>1102</v>
      </c>
      <c r="P1494" t="str">
        <f>_xlfn.IFNA(VLOOKUP(C1494,Statusy!A:B,2,0),"Do wyrzucenia")</f>
        <v>Alza</v>
      </c>
      <c r="Q1494" t="str">
        <f t="shared" si="94"/>
        <v>Alza</v>
      </c>
      <c r="R1494" t="str">
        <f t="shared" si="95"/>
        <v>Vida</v>
      </c>
    </row>
    <row r="1495" spans="1:18" x14ac:dyDescent="0.25">
      <c r="A1495">
        <v>560015595</v>
      </c>
      <c r="B1495" t="s">
        <v>107</v>
      </c>
      <c r="C1495" t="s">
        <v>153</v>
      </c>
      <c r="D1495">
        <v>1</v>
      </c>
      <c r="E1495">
        <v>0</v>
      </c>
      <c r="F1495">
        <v>2106.3000000000002</v>
      </c>
      <c r="G1495">
        <v>45114</v>
      </c>
      <c r="H1495" t="s">
        <v>108</v>
      </c>
      <c r="I1495" t="s">
        <v>3248</v>
      </c>
      <c r="J1495" t="s">
        <v>109</v>
      </c>
      <c r="K1495">
        <v>394.4382022471911</v>
      </c>
      <c r="L1495" t="s">
        <v>3249</v>
      </c>
      <c r="M1495" t="s">
        <v>108</v>
      </c>
      <c r="N1495" t="s">
        <v>22</v>
      </c>
      <c r="O1495" t="s">
        <v>1102</v>
      </c>
      <c r="P1495" t="str">
        <f>_xlfn.IFNA(VLOOKUP(C1495,Statusy!A:B,2,0),"Do wyrzucenia")</f>
        <v>Alza</v>
      </c>
      <c r="Q1495" t="str">
        <f t="shared" si="94"/>
        <v>Alza</v>
      </c>
      <c r="R1495" t="str">
        <f t="shared" si="95"/>
        <v>Vida</v>
      </c>
    </row>
    <row r="1496" spans="1:18" x14ac:dyDescent="0.25">
      <c r="A1496">
        <v>560011661</v>
      </c>
      <c r="B1496" t="s">
        <v>107</v>
      </c>
      <c r="C1496" t="s">
        <v>114</v>
      </c>
      <c r="D1496">
        <v>0</v>
      </c>
      <c r="E1496">
        <v>24</v>
      </c>
      <c r="F1496">
        <v>121</v>
      </c>
      <c r="G1496">
        <v>45114</v>
      </c>
      <c r="H1496" t="s">
        <v>108</v>
      </c>
      <c r="I1496" t="s">
        <v>721</v>
      </c>
      <c r="J1496" t="s">
        <v>110</v>
      </c>
      <c r="K1496">
        <v>540.87</v>
      </c>
      <c r="L1496" t="s">
        <v>1237</v>
      </c>
      <c r="M1496" t="s">
        <v>108</v>
      </c>
      <c r="N1496" t="s">
        <v>49</v>
      </c>
      <c r="O1496" t="s">
        <v>225</v>
      </c>
      <c r="P1496" t="str">
        <f>_xlfn.IFNA(VLOOKUP(C1496,Statusy!A:B,2,0),"Do wyrzucenia")</f>
        <v>Greatstore</v>
      </c>
      <c r="Q1496" t="str">
        <f t="shared" si="94"/>
        <v>Mall</v>
      </c>
      <c r="R1496" t="str">
        <f t="shared" si="95"/>
        <v>Vida</v>
      </c>
    </row>
    <row r="1497" spans="1:18" x14ac:dyDescent="0.25">
      <c r="A1497">
        <v>560011659</v>
      </c>
      <c r="B1497" t="s">
        <v>107</v>
      </c>
      <c r="C1497" t="s">
        <v>114</v>
      </c>
      <c r="D1497">
        <v>0</v>
      </c>
      <c r="E1497">
        <v>14</v>
      </c>
      <c r="F1497">
        <v>80</v>
      </c>
      <c r="G1497">
        <v>45114</v>
      </c>
      <c r="H1497" t="s">
        <v>108</v>
      </c>
      <c r="I1497" t="s">
        <v>739</v>
      </c>
      <c r="J1497" t="s">
        <v>110</v>
      </c>
      <c r="K1497">
        <v>357.59999999999997</v>
      </c>
      <c r="L1497" t="s">
        <v>1231</v>
      </c>
      <c r="M1497" t="s">
        <v>108</v>
      </c>
      <c r="N1497" t="s">
        <v>49</v>
      </c>
      <c r="O1497" t="s">
        <v>225</v>
      </c>
      <c r="P1497" t="str">
        <f>_xlfn.IFNA(VLOOKUP(C1497,Statusy!A:B,2,0),"Do wyrzucenia")</f>
        <v>Greatstore</v>
      </c>
      <c r="Q1497" t="str">
        <f t="shared" si="94"/>
        <v>Mall</v>
      </c>
      <c r="R1497" t="str">
        <f t="shared" si="95"/>
        <v>Vida</v>
      </c>
    </row>
    <row r="1498" spans="1:18" x14ac:dyDescent="0.25">
      <c r="A1498">
        <v>560011657</v>
      </c>
      <c r="B1498" t="s">
        <v>107</v>
      </c>
      <c r="C1498" t="s">
        <v>114</v>
      </c>
      <c r="D1498">
        <v>0</v>
      </c>
      <c r="E1498">
        <v>43</v>
      </c>
      <c r="F1498">
        <v>315</v>
      </c>
      <c r="G1498">
        <v>45114</v>
      </c>
      <c r="H1498" t="s">
        <v>108</v>
      </c>
      <c r="I1498" t="s">
        <v>1200</v>
      </c>
      <c r="J1498" t="s">
        <v>110</v>
      </c>
      <c r="K1498">
        <v>1408.05</v>
      </c>
      <c r="L1498" t="s">
        <v>3250</v>
      </c>
      <c r="M1498" t="s">
        <v>108</v>
      </c>
      <c r="N1498" t="s">
        <v>49</v>
      </c>
      <c r="O1498" t="s">
        <v>225</v>
      </c>
      <c r="P1498" t="str">
        <f>_xlfn.IFNA(VLOOKUP(C1498,Statusy!A:B,2,0),"Do wyrzucenia")</f>
        <v>Greatstore</v>
      </c>
      <c r="Q1498" t="str">
        <f t="shared" si="94"/>
        <v>Mall</v>
      </c>
      <c r="R1498" t="str">
        <f t="shared" si="95"/>
        <v>Vida</v>
      </c>
    </row>
    <row r="1499" spans="1:18" x14ac:dyDescent="0.25">
      <c r="A1499">
        <v>560011642</v>
      </c>
      <c r="B1499" t="s">
        <v>107</v>
      </c>
      <c r="C1499" t="s">
        <v>114</v>
      </c>
      <c r="D1499">
        <v>0</v>
      </c>
      <c r="E1499">
        <v>10</v>
      </c>
      <c r="F1499">
        <v>47</v>
      </c>
      <c r="G1499">
        <v>45114</v>
      </c>
      <c r="H1499" t="s">
        <v>108</v>
      </c>
      <c r="I1499" t="s">
        <v>500</v>
      </c>
      <c r="J1499" t="s">
        <v>110</v>
      </c>
      <c r="K1499">
        <v>210.08999999999997</v>
      </c>
      <c r="L1499" t="s">
        <v>3251</v>
      </c>
      <c r="M1499" t="s">
        <v>108</v>
      </c>
      <c r="N1499" t="s">
        <v>49</v>
      </c>
      <c r="O1499" t="s">
        <v>225</v>
      </c>
      <c r="P1499" t="str">
        <f>_xlfn.IFNA(VLOOKUP(C1499,Statusy!A:B,2,0),"Do wyrzucenia")</f>
        <v>Greatstore</v>
      </c>
      <c r="Q1499" t="str">
        <f t="shared" si="94"/>
        <v>Mall</v>
      </c>
      <c r="R1499" t="str">
        <f t="shared" si="95"/>
        <v>Vida</v>
      </c>
    </row>
    <row r="1500" spans="1:18" x14ac:dyDescent="0.25">
      <c r="A1500">
        <v>560011271</v>
      </c>
      <c r="B1500" t="s">
        <v>107</v>
      </c>
      <c r="C1500" t="s">
        <v>195</v>
      </c>
      <c r="D1500">
        <v>0</v>
      </c>
      <c r="E1500">
        <v>0</v>
      </c>
      <c r="F1500">
        <v>13939</v>
      </c>
      <c r="G1500">
        <v>45114</v>
      </c>
      <c r="H1500" t="s">
        <v>108</v>
      </c>
      <c r="I1500" t="s">
        <v>427</v>
      </c>
      <c r="J1500" t="s">
        <v>109</v>
      </c>
      <c r="K1500">
        <v>2610.2996254681648</v>
      </c>
      <c r="L1500" t="s">
        <v>1196</v>
      </c>
      <c r="M1500" t="s">
        <v>108</v>
      </c>
      <c r="N1500" t="s">
        <v>22</v>
      </c>
      <c r="O1500" t="s">
        <v>224</v>
      </c>
      <c r="P1500" t="str">
        <f>_xlfn.IFNA(VLOOKUP(C1500,Statusy!A:B,2,0),"Do wyrzucenia")</f>
        <v>Shumee</v>
      </c>
      <c r="Q1500" t="str">
        <f t="shared" si="94"/>
        <v>Mall</v>
      </c>
      <c r="R1500" t="str">
        <f t="shared" si="95"/>
        <v>Vida</v>
      </c>
    </row>
    <row r="1501" spans="1:18" x14ac:dyDescent="0.25">
      <c r="A1501">
        <v>560011185</v>
      </c>
      <c r="B1501" t="s">
        <v>107</v>
      </c>
      <c r="C1501" t="s">
        <v>195</v>
      </c>
      <c r="D1501">
        <v>0</v>
      </c>
      <c r="E1501">
        <v>9</v>
      </c>
      <c r="F1501">
        <v>50</v>
      </c>
      <c r="G1501">
        <v>45114</v>
      </c>
      <c r="H1501" t="s">
        <v>108</v>
      </c>
      <c r="I1501" t="s">
        <v>1262</v>
      </c>
      <c r="J1501" t="s">
        <v>110</v>
      </c>
      <c r="K1501">
        <v>223.5</v>
      </c>
      <c r="L1501" t="s">
        <v>1263</v>
      </c>
      <c r="M1501" t="s">
        <v>108</v>
      </c>
      <c r="N1501" t="s">
        <v>49</v>
      </c>
      <c r="O1501" t="s">
        <v>224</v>
      </c>
      <c r="P1501" t="str">
        <f>_xlfn.IFNA(VLOOKUP(C1501,Statusy!A:B,2,0),"Do wyrzucenia")</f>
        <v>Shumee</v>
      </c>
      <c r="Q1501" t="str">
        <f t="shared" si="94"/>
        <v>Mall</v>
      </c>
      <c r="R1501" t="str">
        <f t="shared" si="95"/>
        <v>ikonka</v>
      </c>
    </row>
    <row r="1502" spans="1:18" x14ac:dyDescent="0.25">
      <c r="A1502">
        <v>560009189</v>
      </c>
      <c r="B1502" t="s">
        <v>107</v>
      </c>
      <c r="C1502" t="s">
        <v>114</v>
      </c>
      <c r="D1502">
        <v>0</v>
      </c>
      <c r="E1502">
        <v>28</v>
      </c>
      <c r="F1502">
        <v>161</v>
      </c>
      <c r="G1502">
        <v>45114</v>
      </c>
      <c r="H1502" t="s">
        <v>108</v>
      </c>
      <c r="I1502" t="s">
        <v>3252</v>
      </c>
      <c r="J1502" t="s">
        <v>110</v>
      </c>
      <c r="K1502">
        <v>719.67</v>
      </c>
      <c r="L1502" t="s">
        <v>3253</v>
      </c>
      <c r="M1502" t="s">
        <v>108</v>
      </c>
      <c r="N1502" t="s">
        <v>49</v>
      </c>
      <c r="O1502" t="s">
        <v>225</v>
      </c>
      <c r="P1502" t="str">
        <f>_xlfn.IFNA(VLOOKUP(C1502,Statusy!A:B,2,0),"Do wyrzucenia")</f>
        <v>Greatstore</v>
      </c>
      <c r="Q1502" t="str">
        <f t="shared" si="94"/>
        <v>Mall</v>
      </c>
      <c r="R1502" t="str">
        <f t="shared" si="95"/>
        <v>Vida</v>
      </c>
    </row>
    <row r="1503" spans="1:18" x14ac:dyDescent="0.25">
      <c r="A1503">
        <v>560009170</v>
      </c>
      <c r="B1503" t="s">
        <v>107</v>
      </c>
      <c r="C1503" t="s">
        <v>114</v>
      </c>
      <c r="D1503">
        <v>0</v>
      </c>
      <c r="E1503">
        <v>14</v>
      </c>
      <c r="F1503">
        <v>73</v>
      </c>
      <c r="G1503">
        <v>45114</v>
      </c>
      <c r="H1503" t="s">
        <v>108</v>
      </c>
      <c r="I1503" t="s">
        <v>3254</v>
      </c>
      <c r="J1503" t="s">
        <v>110</v>
      </c>
      <c r="K1503">
        <v>326.31</v>
      </c>
      <c r="L1503" t="s">
        <v>3255</v>
      </c>
      <c r="M1503" t="s">
        <v>108</v>
      </c>
      <c r="N1503" t="s">
        <v>49</v>
      </c>
      <c r="O1503" t="s">
        <v>225</v>
      </c>
      <c r="P1503" t="str">
        <f>_xlfn.IFNA(VLOOKUP(C1503,Statusy!A:B,2,0),"Do wyrzucenia")</f>
        <v>Greatstore</v>
      </c>
      <c r="Q1503" t="str">
        <f t="shared" si="94"/>
        <v>Mall</v>
      </c>
      <c r="R1503" t="str">
        <f t="shared" si="95"/>
        <v>unimet</v>
      </c>
    </row>
    <row r="1504" spans="1:18" x14ac:dyDescent="0.25">
      <c r="A1504">
        <v>560009085</v>
      </c>
      <c r="B1504" t="s">
        <v>107</v>
      </c>
      <c r="C1504" t="s">
        <v>118</v>
      </c>
      <c r="D1504">
        <v>1</v>
      </c>
      <c r="E1504">
        <v>2.4</v>
      </c>
      <c r="F1504">
        <v>17.399999999999999</v>
      </c>
      <c r="G1504">
        <v>45114</v>
      </c>
      <c r="H1504" t="s">
        <v>108</v>
      </c>
      <c r="I1504" t="s">
        <v>499</v>
      </c>
      <c r="J1504" t="s">
        <v>110</v>
      </c>
      <c r="K1504">
        <v>77.777999999999992</v>
      </c>
      <c r="L1504" t="s">
        <v>3256</v>
      </c>
      <c r="M1504" t="s">
        <v>108</v>
      </c>
      <c r="N1504" t="s">
        <v>106</v>
      </c>
      <c r="O1504" t="s">
        <v>225</v>
      </c>
      <c r="P1504" t="str">
        <f>_xlfn.IFNA(VLOOKUP(C1504,Statusy!A:B,2,0),"Do wyrzucenia")</f>
        <v>Greatstore</v>
      </c>
      <c r="Q1504" t="str">
        <f t="shared" si="94"/>
        <v>Mall</v>
      </c>
      <c r="R1504" t="str">
        <f t="shared" si="95"/>
        <v>Kinghoff</v>
      </c>
    </row>
    <row r="1505" spans="1:18" x14ac:dyDescent="0.25">
      <c r="A1505">
        <v>560008126</v>
      </c>
      <c r="B1505" t="s">
        <v>107</v>
      </c>
      <c r="C1505" t="s">
        <v>153</v>
      </c>
      <c r="D1505">
        <v>1</v>
      </c>
      <c r="E1505">
        <v>0</v>
      </c>
      <c r="F1505">
        <v>315.35000000000002</v>
      </c>
      <c r="G1505">
        <v>45114</v>
      </c>
      <c r="H1505" t="s">
        <v>108</v>
      </c>
      <c r="I1505" t="s">
        <v>206</v>
      </c>
      <c r="J1505" t="s">
        <v>109</v>
      </c>
      <c r="K1505">
        <v>59.05430711610488</v>
      </c>
      <c r="L1505" t="s">
        <v>3257</v>
      </c>
      <c r="M1505" t="s">
        <v>108</v>
      </c>
      <c r="N1505" t="s">
        <v>22</v>
      </c>
      <c r="O1505" t="s">
        <v>1102</v>
      </c>
      <c r="P1505" t="str">
        <f>_xlfn.IFNA(VLOOKUP(C1505,Statusy!A:B,2,0),"Do wyrzucenia")</f>
        <v>Alza</v>
      </c>
      <c r="Q1505" t="str">
        <f t="shared" si="94"/>
        <v>Alza</v>
      </c>
      <c r="R1505" t="str">
        <f t="shared" si="95"/>
        <v>ikonka</v>
      </c>
    </row>
    <row r="1506" spans="1:18" x14ac:dyDescent="0.25">
      <c r="A1506">
        <v>560008123</v>
      </c>
      <c r="B1506" t="s">
        <v>107</v>
      </c>
      <c r="C1506" t="s">
        <v>153</v>
      </c>
      <c r="D1506">
        <v>1</v>
      </c>
      <c r="E1506">
        <v>0</v>
      </c>
      <c r="F1506">
        <v>2620.5700000000002</v>
      </c>
      <c r="G1506">
        <v>45114</v>
      </c>
      <c r="H1506" t="s">
        <v>108</v>
      </c>
      <c r="I1506" t="s">
        <v>1562</v>
      </c>
      <c r="J1506" t="s">
        <v>109</v>
      </c>
      <c r="K1506">
        <v>490.74344569288394</v>
      </c>
      <c r="L1506" t="s">
        <v>3258</v>
      </c>
      <c r="M1506" t="s">
        <v>108</v>
      </c>
      <c r="N1506" t="s">
        <v>22</v>
      </c>
      <c r="O1506" t="s">
        <v>1102</v>
      </c>
      <c r="P1506" t="str">
        <f>_xlfn.IFNA(VLOOKUP(C1506,Statusy!A:B,2,0),"Do wyrzucenia")</f>
        <v>Alza</v>
      </c>
      <c r="Q1506" t="str">
        <f t="shared" si="94"/>
        <v>Alza</v>
      </c>
      <c r="R1506" t="str">
        <f t="shared" si="95"/>
        <v>Kinghoff</v>
      </c>
    </row>
    <row r="1507" spans="1:18" x14ac:dyDescent="0.25">
      <c r="A1507">
        <v>560008109</v>
      </c>
      <c r="B1507" t="s">
        <v>107</v>
      </c>
      <c r="C1507" t="s">
        <v>153</v>
      </c>
      <c r="D1507">
        <v>1</v>
      </c>
      <c r="E1507">
        <v>0</v>
      </c>
      <c r="F1507">
        <v>3288.65</v>
      </c>
      <c r="G1507">
        <v>45114</v>
      </c>
      <c r="H1507" t="s">
        <v>108</v>
      </c>
      <c r="I1507" t="s">
        <v>3259</v>
      </c>
      <c r="J1507" t="s">
        <v>109</v>
      </c>
      <c r="K1507">
        <v>615.85205992509373</v>
      </c>
      <c r="L1507" t="s">
        <v>3260</v>
      </c>
      <c r="M1507" t="s">
        <v>108</v>
      </c>
      <c r="N1507" t="s">
        <v>22</v>
      </c>
      <c r="O1507" t="s">
        <v>1102</v>
      </c>
      <c r="P1507" t="str">
        <f>_xlfn.IFNA(VLOOKUP(C1507,Statusy!A:B,2,0),"Do wyrzucenia")</f>
        <v>Alza</v>
      </c>
      <c r="Q1507" t="str">
        <f t="shared" si="94"/>
        <v>Alza</v>
      </c>
      <c r="R1507" t="str">
        <f t="shared" si="95"/>
        <v>Vida</v>
      </c>
    </row>
    <row r="1508" spans="1:18" x14ac:dyDescent="0.25">
      <c r="A1508">
        <v>560008108</v>
      </c>
      <c r="B1508" t="s">
        <v>107</v>
      </c>
      <c r="C1508" t="s">
        <v>153</v>
      </c>
      <c r="D1508">
        <v>1</v>
      </c>
      <c r="E1508">
        <v>0</v>
      </c>
      <c r="F1508">
        <v>1852.15</v>
      </c>
      <c r="G1508">
        <v>45114</v>
      </c>
      <c r="H1508" t="s">
        <v>108</v>
      </c>
      <c r="I1508" t="s">
        <v>1034</v>
      </c>
      <c r="J1508" t="s">
        <v>109</v>
      </c>
      <c r="K1508">
        <v>346.84456928838955</v>
      </c>
      <c r="L1508" t="s">
        <v>3261</v>
      </c>
      <c r="M1508" t="s">
        <v>108</v>
      </c>
      <c r="N1508" t="s">
        <v>22</v>
      </c>
      <c r="O1508" t="s">
        <v>1102</v>
      </c>
      <c r="P1508" t="str">
        <f>_xlfn.IFNA(VLOOKUP(C1508,Statusy!A:B,2,0),"Do wyrzucenia")</f>
        <v>Alza</v>
      </c>
      <c r="Q1508" t="str">
        <f t="shared" si="94"/>
        <v>Alza</v>
      </c>
      <c r="R1508" t="str">
        <f t="shared" si="95"/>
        <v>Vida</v>
      </c>
    </row>
    <row r="1509" spans="1:18" x14ac:dyDescent="0.25">
      <c r="A1509">
        <v>560007274</v>
      </c>
      <c r="B1509" t="s">
        <v>107</v>
      </c>
      <c r="C1509" t="s">
        <v>119</v>
      </c>
      <c r="D1509">
        <v>1</v>
      </c>
      <c r="E1509">
        <v>8270</v>
      </c>
      <c r="F1509">
        <v>69830</v>
      </c>
      <c r="G1509">
        <v>45114</v>
      </c>
      <c r="H1509" t="s">
        <v>108</v>
      </c>
      <c r="I1509" t="s">
        <v>3262</v>
      </c>
      <c r="J1509" t="s">
        <v>116</v>
      </c>
      <c r="K1509">
        <v>837.96</v>
      </c>
      <c r="L1509" t="s">
        <v>3263</v>
      </c>
      <c r="M1509" t="s">
        <v>108</v>
      </c>
      <c r="N1509" t="s">
        <v>50</v>
      </c>
      <c r="O1509" t="s">
        <v>224</v>
      </c>
      <c r="P1509" t="str">
        <f>_xlfn.IFNA(VLOOKUP(C1509,Statusy!A:B,2,0),"Do wyrzucenia")</f>
        <v>Shumee</v>
      </c>
      <c r="Q1509" t="str">
        <f t="shared" si="94"/>
        <v>Mall</v>
      </c>
      <c r="R1509" t="str">
        <f t="shared" si="95"/>
        <v>Vida</v>
      </c>
    </row>
    <row r="1510" spans="1:18" x14ac:dyDescent="0.25">
      <c r="A1510">
        <v>559991137</v>
      </c>
      <c r="B1510" t="s">
        <v>107</v>
      </c>
      <c r="C1510" t="s">
        <v>118</v>
      </c>
      <c r="D1510">
        <v>1</v>
      </c>
      <c r="E1510">
        <v>43</v>
      </c>
      <c r="F1510">
        <v>330</v>
      </c>
      <c r="G1510">
        <v>45113</v>
      </c>
      <c r="H1510" t="s">
        <v>108</v>
      </c>
      <c r="I1510" t="s">
        <v>3264</v>
      </c>
      <c r="J1510" t="s">
        <v>110</v>
      </c>
      <c r="K1510">
        <v>1475.1</v>
      </c>
      <c r="L1510" t="s">
        <v>3265</v>
      </c>
      <c r="M1510" t="s">
        <v>108</v>
      </c>
      <c r="N1510" t="s">
        <v>49</v>
      </c>
      <c r="O1510" t="s">
        <v>225</v>
      </c>
      <c r="P1510" t="str">
        <f>_xlfn.IFNA(VLOOKUP(C1510,Statusy!A:B,2,0),"Do wyrzucenia")</f>
        <v>Greatstore</v>
      </c>
      <c r="Q1510" t="str">
        <f t="shared" si="94"/>
        <v>Mall</v>
      </c>
      <c r="R1510" t="str">
        <f t="shared" si="95"/>
        <v>Vida</v>
      </c>
    </row>
    <row r="1511" spans="1:18" x14ac:dyDescent="0.25">
      <c r="A1511">
        <v>559991007</v>
      </c>
      <c r="B1511" t="s">
        <v>107</v>
      </c>
      <c r="C1511" t="s">
        <v>118</v>
      </c>
      <c r="D1511">
        <v>1</v>
      </c>
      <c r="E1511">
        <v>59</v>
      </c>
      <c r="F1511">
        <v>813</v>
      </c>
      <c r="G1511">
        <v>45113</v>
      </c>
      <c r="H1511" t="s">
        <v>108</v>
      </c>
      <c r="I1511" t="s">
        <v>125</v>
      </c>
      <c r="J1511" t="s">
        <v>109</v>
      </c>
      <c r="K1511">
        <v>152.24719101123597</v>
      </c>
      <c r="L1511" t="s">
        <v>165</v>
      </c>
      <c r="M1511" t="s">
        <v>108</v>
      </c>
      <c r="N1511" t="s">
        <v>106</v>
      </c>
      <c r="O1511" t="s">
        <v>225</v>
      </c>
      <c r="P1511" t="str">
        <f>_xlfn.IFNA(VLOOKUP(C1511,Statusy!A:B,2,0),"Do wyrzucenia")</f>
        <v>Greatstore</v>
      </c>
      <c r="Q1511" t="str">
        <f t="shared" si="94"/>
        <v>Mall</v>
      </c>
      <c r="R1511" t="str">
        <f t="shared" si="95"/>
        <v>ikonka</v>
      </c>
    </row>
    <row r="1512" spans="1:18" x14ac:dyDescent="0.25">
      <c r="A1512">
        <v>559990984</v>
      </c>
      <c r="B1512" t="s">
        <v>107</v>
      </c>
      <c r="C1512" t="s">
        <v>118</v>
      </c>
      <c r="D1512">
        <v>1</v>
      </c>
      <c r="E1512">
        <v>0</v>
      </c>
      <c r="F1512">
        <v>15</v>
      </c>
      <c r="G1512">
        <v>45113</v>
      </c>
      <c r="H1512" t="s">
        <v>108</v>
      </c>
      <c r="I1512" t="s">
        <v>3266</v>
      </c>
      <c r="J1512" t="s">
        <v>110</v>
      </c>
      <c r="K1512">
        <v>67.05</v>
      </c>
      <c r="L1512" t="s">
        <v>3267</v>
      </c>
      <c r="M1512" t="s">
        <v>108</v>
      </c>
      <c r="N1512" t="s">
        <v>106</v>
      </c>
      <c r="O1512" t="s">
        <v>225</v>
      </c>
      <c r="P1512" t="str">
        <f>_xlfn.IFNA(VLOOKUP(C1512,Statusy!A:B,2,0),"Do wyrzucenia")</f>
        <v>Greatstore</v>
      </c>
      <c r="Q1512" t="str">
        <f t="shared" si="94"/>
        <v>Mall</v>
      </c>
      <c r="R1512" t="str">
        <f t="shared" si="95"/>
        <v>aw</v>
      </c>
    </row>
    <row r="1513" spans="1:18" x14ac:dyDescent="0.25">
      <c r="A1513">
        <v>559989592</v>
      </c>
      <c r="B1513" t="s">
        <v>107</v>
      </c>
      <c r="C1513" t="s">
        <v>153</v>
      </c>
      <c r="D1513">
        <v>1</v>
      </c>
      <c r="E1513">
        <v>0</v>
      </c>
      <c r="F1513">
        <v>1631.15</v>
      </c>
      <c r="G1513">
        <v>45113</v>
      </c>
      <c r="H1513" t="s">
        <v>108</v>
      </c>
      <c r="I1513" t="s">
        <v>3268</v>
      </c>
      <c r="J1513" t="s">
        <v>109</v>
      </c>
      <c r="K1513">
        <v>305.4588014981274</v>
      </c>
      <c r="L1513" t="s">
        <v>3269</v>
      </c>
      <c r="M1513" t="s">
        <v>108</v>
      </c>
      <c r="N1513" t="s">
        <v>22</v>
      </c>
      <c r="O1513" t="s">
        <v>1102</v>
      </c>
      <c r="P1513" t="str">
        <f>_xlfn.IFNA(VLOOKUP(C1513,Statusy!A:B,2,0),"Do wyrzucenia")</f>
        <v>Alza</v>
      </c>
      <c r="Q1513" t="str">
        <f t="shared" si="94"/>
        <v>Alza</v>
      </c>
      <c r="R1513" t="str">
        <f t="shared" si="95"/>
        <v>Vida</v>
      </c>
    </row>
    <row r="1514" spans="1:18" x14ac:dyDescent="0.25">
      <c r="A1514">
        <v>559989591</v>
      </c>
      <c r="B1514" t="s">
        <v>107</v>
      </c>
      <c r="C1514" t="s">
        <v>153</v>
      </c>
      <c r="D1514">
        <v>1</v>
      </c>
      <c r="E1514">
        <v>0</v>
      </c>
      <c r="F1514">
        <v>2030.65</v>
      </c>
      <c r="G1514">
        <v>45113</v>
      </c>
      <c r="H1514" t="s">
        <v>108</v>
      </c>
      <c r="I1514" t="s">
        <v>3270</v>
      </c>
      <c r="J1514" t="s">
        <v>109</v>
      </c>
      <c r="K1514">
        <v>380.27153558052441</v>
      </c>
      <c r="L1514" t="s">
        <v>3271</v>
      </c>
      <c r="M1514" t="s">
        <v>108</v>
      </c>
      <c r="N1514" t="s">
        <v>22</v>
      </c>
      <c r="O1514" t="s">
        <v>1102</v>
      </c>
      <c r="P1514" t="str">
        <f>_xlfn.IFNA(VLOOKUP(C1514,Statusy!A:B,2,0),"Do wyrzucenia")</f>
        <v>Alza</v>
      </c>
      <c r="Q1514" t="str">
        <f t="shared" si="94"/>
        <v>Alza</v>
      </c>
      <c r="R1514" t="str">
        <f t="shared" si="95"/>
        <v>Vida</v>
      </c>
    </row>
    <row r="1515" spans="1:18" x14ac:dyDescent="0.25">
      <c r="A1515">
        <v>559981623</v>
      </c>
      <c r="B1515" t="s">
        <v>107</v>
      </c>
      <c r="C1515" t="s">
        <v>118</v>
      </c>
      <c r="D1515">
        <v>1</v>
      </c>
      <c r="E1515">
        <v>28</v>
      </c>
      <c r="F1515">
        <v>175</v>
      </c>
      <c r="G1515">
        <v>45113</v>
      </c>
      <c r="H1515" t="s">
        <v>108</v>
      </c>
      <c r="I1515" t="s">
        <v>585</v>
      </c>
      <c r="J1515" t="s">
        <v>110</v>
      </c>
      <c r="K1515">
        <v>782.25</v>
      </c>
      <c r="L1515" t="s">
        <v>1061</v>
      </c>
      <c r="M1515" t="s">
        <v>108</v>
      </c>
      <c r="N1515" t="s">
        <v>49</v>
      </c>
      <c r="O1515" t="s">
        <v>225</v>
      </c>
      <c r="P1515" t="str">
        <f>_xlfn.IFNA(VLOOKUP(C1515,Statusy!A:B,2,0),"Do wyrzucenia")</f>
        <v>Greatstore</v>
      </c>
      <c r="Q1515" t="str">
        <f t="shared" si="94"/>
        <v>Mall</v>
      </c>
      <c r="R1515" t="str">
        <f t="shared" si="95"/>
        <v>Vida</v>
      </c>
    </row>
    <row r="1516" spans="1:18" x14ac:dyDescent="0.25">
      <c r="A1516">
        <v>559979706</v>
      </c>
      <c r="B1516" t="s">
        <v>107</v>
      </c>
      <c r="C1516" t="s">
        <v>120</v>
      </c>
      <c r="D1516">
        <v>1</v>
      </c>
      <c r="E1516">
        <v>23</v>
      </c>
      <c r="F1516">
        <v>128</v>
      </c>
      <c r="G1516">
        <v>45113</v>
      </c>
      <c r="H1516" t="s">
        <v>108</v>
      </c>
      <c r="I1516" t="s">
        <v>767</v>
      </c>
      <c r="J1516" t="s">
        <v>110</v>
      </c>
      <c r="K1516">
        <v>572.16</v>
      </c>
      <c r="L1516" t="s">
        <v>768</v>
      </c>
      <c r="M1516" t="s">
        <v>108</v>
      </c>
      <c r="N1516" t="s">
        <v>48</v>
      </c>
      <c r="O1516" t="s">
        <v>224</v>
      </c>
      <c r="P1516" t="str">
        <f>_xlfn.IFNA(VLOOKUP(C1516,Statusy!A:B,2,0),"Do wyrzucenia")</f>
        <v>Shumee</v>
      </c>
      <c r="Q1516" t="str">
        <f t="shared" si="94"/>
        <v>Mall</v>
      </c>
      <c r="R1516" t="str">
        <f t="shared" si="95"/>
        <v>Vida</v>
      </c>
    </row>
    <row r="1517" spans="1:18" x14ac:dyDescent="0.25">
      <c r="A1517">
        <v>559979700</v>
      </c>
      <c r="B1517" t="s">
        <v>107</v>
      </c>
      <c r="C1517" t="s">
        <v>153</v>
      </c>
      <c r="D1517">
        <v>1</v>
      </c>
      <c r="E1517">
        <v>0</v>
      </c>
      <c r="F1517">
        <v>2123.3000000000002</v>
      </c>
      <c r="G1517">
        <v>45113</v>
      </c>
      <c r="H1517" t="s">
        <v>108</v>
      </c>
      <c r="I1517" t="s">
        <v>843</v>
      </c>
      <c r="J1517" t="s">
        <v>109</v>
      </c>
      <c r="K1517">
        <v>397.62172284644203</v>
      </c>
      <c r="L1517" t="s">
        <v>3273</v>
      </c>
      <c r="M1517" t="s">
        <v>108</v>
      </c>
      <c r="N1517" t="s">
        <v>22</v>
      </c>
      <c r="O1517" t="s">
        <v>1102</v>
      </c>
      <c r="P1517" t="str">
        <f>_xlfn.IFNA(VLOOKUP(C1517,Statusy!A:B,2,0),"Do wyrzucenia")</f>
        <v>Alza</v>
      </c>
      <c r="Q1517" t="str">
        <f t="shared" si="94"/>
        <v>Alza</v>
      </c>
      <c r="R1517" t="str">
        <f t="shared" si="95"/>
        <v>Vida</v>
      </c>
    </row>
    <row r="1518" spans="1:18" x14ac:dyDescent="0.25">
      <c r="A1518">
        <v>559979698</v>
      </c>
      <c r="B1518" t="s">
        <v>107</v>
      </c>
      <c r="C1518" t="s">
        <v>153</v>
      </c>
      <c r="D1518">
        <v>1</v>
      </c>
      <c r="E1518">
        <v>0</v>
      </c>
      <c r="F1518">
        <v>730.15</v>
      </c>
      <c r="G1518">
        <v>45113</v>
      </c>
      <c r="H1518" t="s">
        <v>108</v>
      </c>
      <c r="I1518" t="s">
        <v>3274</v>
      </c>
      <c r="J1518" t="s">
        <v>109</v>
      </c>
      <c r="K1518">
        <v>136.73220973782773</v>
      </c>
      <c r="L1518" t="s">
        <v>3275</v>
      </c>
      <c r="M1518" t="s">
        <v>108</v>
      </c>
      <c r="N1518" t="s">
        <v>48</v>
      </c>
      <c r="O1518" t="s">
        <v>1102</v>
      </c>
      <c r="P1518" t="str">
        <f>_xlfn.IFNA(VLOOKUP(C1518,Statusy!A:B,2,0),"Do wyrzucenia")</f>
        <v>Alza</v>
      </c>
      <c r="Q1518" t="str">
        <f t="shared" si="94"/>
        <v>Alza</v>
      </c>
      <c r="R1518" t="str">
        <f t="shared" si="95"/>
        <v>Vida</v>
      </c>
    </row>
    <row r="1519" spans="1:18" x14ac:dyDescent="0.25">
      <c r="A1519">
        <v>559979697</v>
      </c>
      <c r="B1519" t="s">
        <v>107</v>
      </c>
      <c r="C1519" t="s">
        <v>153</v>
      </c>
      <c r="D1519">
        <v>1</v>
      </c>
      <c r="E1519">
        <v>0</v>
      </c>
      <c r="F1519">
        <v>1741.65</v>
      </c>
      <c r="G1519">
        <v>45113</v>
      </c>
      <c r="H1519" t="s">
        <v>108</v>
      </c>
      <c r="I1519" t="s">
        <v>3276</v>
      </c>
      <c r="J1519" t="s">
        <v>109</v>
      </c>
      <c r="K1519">
        <v>326.15168539325845</v>
      </c>
      <c r="L1519" t="s">
        <v>3277</v>
      </c>
      <c r="M1519" t="s">
        <v>108</v>
      </c>
      <c r="N1519" t="s">
        <v>22</v>
      </c>
      <c r="O1519" t="s">
        <v>1102</v>
      </c>
      <c r="P1519" t="str">
        <f>_xlfn.IFNA(VLOOKUP(C1519,Statusy!A:B,2,0),"Do wyrzucenia")</f>
        <v>Alza</v>
      </c>
      <c r="Q1519" t="str">
        <f t="shared" si="94"/>
        <v>Alza</v>
      </c>
      <c r="R1519" t="str">
        <f t="shared" si="95"/>
        <v>Vida</v>
      </c>
    </row>
    <row r="1520" spans="1:18" x14ac:dyDescent="0.25">
      <c r="A1520">
        <v>559979693</v>
      </c>
      <c r="B1520" t="s">
        <v>107</v>
      </c>
      <c r="C1520" t="s">
        <v>120</v>
      </c>
      <c r="D1520">
        <v>1</v>
      </c>
      <c r="E1520">
        <v>0</v>
      </c>
      <c r="F1520">
        <v>4317</v>
      </c>
      <c r="G1520">
        <v>45113</v>
      </c>
      <c r="H1520" t="s">
        <v>108</v>
      </c>
      <c r="I1520" t="s">
        <v>3278</v>
      </c>
      <c r="J1520" t="s">
        <v>109</v>
      </c>
      <c r="K1520">
        <v>808.42696629213492</v>
      </c>
      <c r="L1520" t="s">
        <v>3279</v>
      </c>
      <c r="M1520" t="s">
        <v>108</v>
      </c>
      <c r="N1520" t="s">
        <v>22</v>
      </c>
      <c r="O1520" t="s">
        <v>224</v>
      </c>
      <c r="P1520" t="str">
        <f>_xlfn.IFNA(VLOOKUP(C1520,Statusy!A:B,2,0),"Do wyrzucenia")</f>
        <v>Shumee</v>
      </c>
      <c r="Q1520" t="str">
        <f t="shared" si="94"/>
        <v>Mall</v>
      </c>
      <c r="R1520" t="str">
        <f t="shared" si="95"/>
        <v>Kokiska</v>
      </c>
    </row>
    <row r="1521" spans="1:18" x14ac:dyDescent="0.25">
      <c r="A1521">
        <v>559971400</v>
      </c>
      <c r="B1521" t="s">
        <v>107</v>
      </c>
      <c r="C1521" t="s">
        <v>118</v>
      </c>
      <c r="D1521">
        <v>1</v>
      </c>
      <c r="E1521">
        <v>0</v>
      </c>
      <c r="F1521">
        <v>19</v>
      </c>
      <c r="G1521">
        <v>45113</v>
      </c>
      <c r="H1521" t="s">
        <v>108</v>
      </c>
      <c r="I1521" t="s">
        <v>261</v>
      </c>
      <c r="J1521" t="s">
        <v>110</v>
      </c>
      <c r="K1521">
        <v>84.929999999999993</v>
      </c>
      <c r="L1521" t="s">
        <v>163</v>
      </c>
      <c r="M1521" t="s">
        <v>108</v>
      </c>
      <c r="N1521" t="s">
        <v>106</v>
      </c>
      <c r="O1521" t="s">
        <v>225</v>
      </c>
      <c r="P1521" t="str">
        <f>_xlfn.IFNA(VLOOKUP(C1521,Statusy!A:B,2,0),"Do wyrzucenia")</f>
        <v>Greatstore</v>
      </c>
      <c r="Q1521" t="str">
        <f t="shared" si="94"/>
        <v>Mall</v>
      </c>
      <c r="R1521" t="str">
        <f t="shared" si="95"/>
        <v>Vida</v>
      </c>
    </row>
    <row r="1522" spans="1:18" x14ac:dyDescent="0.25">
      <c r="A1522">
        <v>559969697</v>
      </c>
      <c r="B1522" t="s">
        <v>107</v>
      </c>
      <c r="C1522" t="s">
        <v>190</v>
      </c>
      <c r="D1522">
        <v>0</v>
      </c>
      <c r="E1522">
        <v>0</v>
      </c>
      <c r="F1522">
        <v>597.54999999999995</v>
      </c>
      <c r="G1522">
        <v>45113</v>
      </c>
      <c r="H1522" t="s">
        <v>108</v>
      </c>
      <c r="I1522" t="s">
        <v>3280</v>
      </c>
      <c r="J1522" t="s">
        <v>109</v>
      </c>
      <c r="K1522">
        <v>111.90074906367042</v>
      </c>
      <c r="L1522" t="s">
        <v>3281</v>
      </c>
      <c r="M1522" t="s">
        <v>108</v>
      </c>
      <c r="N1522" t="s">
        <v>252</v>
      </c>
      <c r="O1522" t="s">
        <v>1102</v>
      </c>
      <c r="P1522" t="str">
        <f>_xlfn.IFNA(VLOOKUP(C1522,Statusy!A:B,2,0),"Do wyrzucenia")</f>
        <v>Alza</v>
      </c>
      <c r="Q1522" t="str">
        <f t="shared" si="94"/>
        <v>Alza</v>
      </c>
      <c r="R1522" t="str">
        <f t="shared" si="95"/>
        <v>Kinghoff</v>
      </c>
    </row>
    <row r="1523" spans="1:18" x14ac:dyDescent="0.25">
      <c r="A1523">
        <v>559969683</v>
      </c>
      <c r="B1523" t="s">
        <v>107</v>
      </c>
      <c r="C1523" t="s">
        <v>153</v>
      </c>
      <c r="D1523">
        <v>1</v>
      </c>
      <c r="E1523">
        <v>0</v>
      </c>
      <c r="F1523">
        <v>1631.15</v>
      </c>
      <c r="G1523">
        <v>45113</v>
      </c>
      <c r="H1523" t="s">
        <v>108</v>
      </c>
      <c r="I1523" t="s">
        <v>3282</v>
      </c>
      <c r="J1523" t="s">
        <v>109</v>
      </c>
      <c r="K1523">
        <v>305.4588014981274</v>
      </c>
      <c r="L1523" t="s">
        <v>3283</v>
      </c>
      <c r="M1523" t="s">
        <v>108</v>
      </c>
      <c r="N1523" t="s">
        <v>22</v>
      </c>
      <c r="O1523" t="s">
        <v>1102</v>
      </c>
      <c r="P1523" t="str">
        <f>_xlfn.IFNA(VLOOKUP(C1523,Statusy!A:B,2,0),"Do wyrzucenia")</f>
        <v>Alza</v>
      </c>
      <c r="Q1523" t="str">
        <f t="shared" si="94"/>
        <v>Alza</v>
      </c>
      <c r="R1523" t="str">
        <f t="shared" si="95"/>
        <v>Vida</v>
      </c>
    </row>
    <row r="1524" spans="1:18" x14ac:dyDescent="0.25">
      <c r="A1524">
        <v>559969675</v>
      </c>
      <c r="B1524" t="s">
        <v>107</v>
      </c>
      <c r="C1524" t="s">
        <v>153</v>
      </c>
      <c r="D1524">
        <v>1</v>
      </c>
      <c r="E1524">
        <v>0</v>
      </c>
      <c r="F1524">
        <v>1172.1500000000001</v>
      </c>
      <c r="G1524">
        <v>45113</v>
      </c>
      <c r="H1524" t="s">
        <v>108</v>
      </c>
      <c r="I1524" t="s">
        <v>3284</v>
      </c>
      <c r="J1524" t="s">
        <v>109</v>
      </c>
      <c r="K1524">
        <v>219.50374531835209</v>
      </c>
      <c r="L1524" t="s">
        <v>3285</v>
      </c>
      <c r="M1524" t="s">
        <v>108</v>
      </c>
      <c r="N1524" t="s">
        <v>22</v>
      </c>
      <c r="O1524" t="s">
        <v>1102</v>
      </c>
      <c r="P1524" t="str">
        <f>_xlfn.IFNA(VLOOKUP(C1524,Statusy!A:B,2,0),"Do wyrzucenia")</f>
        <v>Alza</v>
      </c>
      <c r="Q1524" t="str">
        <f t="shared" si="94"/>
        <v>Alza</v>
      </c>
      <c r="R1524" t="str">
        <f t="shared" si="95"/>
        <v>beliani</v>
      </c>
    </row>
    <row r="1525" spans="1:18" x14ac:dyDescent="0.25">
      <c r="A1525">
        <v>559961120</v>
      </c>
      <c r="B1525" t="s">
        <v>107</v>
      </c>
      <c r="C1525" t="s">
        <v>118</v>
      </c>
      <c r="D1525">
        <v>1</v>
      </c>
      <c r="E1525">
        <v>0</v>
      </c>
      <c r="F1525">
        <v>736</v>
      </c>
      <c r="G1525">
        <v>45113</v>
      </c>
      <c r="H1525" t="s">
        <v>108</v>
      </c>
      <c r="I1525" t="s">
        <v>3286</v>
      </c>
      <c r="J1525" t="s">
        <v>109</v>
      </c>
      <c r="K1525">
        <v>137.82771535580525</v>
      </c>
      <c r="L1525" t="s">
        <v>3287</v>
      </c>
      <c r="M1525" t="s">
        <v>108</v>
      </c>
      <c r="N1525" t="s">
        <v>106</v>
      </c>
      <c r="O1525" t="s">
        <v>225</v>
      </c>
      <c r="P1525" t="str">
        <f>_xlfn.IFNA(VLOOKUP(C1525,Statusy!A:B,2,0),"Do wyrzucenia")</f>
        <v>Greatstore</v>
      </c>
      <c r="Q1525" t="str">
        <f t="shared" ref="Q1525:Q1558" si="96">IF(P1525="alza","Alza",IF(P1525="Extra","Extrastore","Mall"))</f>
        <v>Mall</v>
      </c>
      <c r="R1525" t="str">
        <f t="shared" ref="R1525:R1558" si="97">IF(AND(LEN(I1525)&lt;=7,ISERROR(FIND("_",I1525))),"Vida",IFERROR(LEFT(I1525,FIND("_",I1525)-1),"Kinghoff"))</f>
        <v>aw</v>
      </c>
    </row>
    <row r="1526" spans="1:18" x14ac:dyDescent="0.25">
      <c r="A1526">
        <v>559959364</v>
      </c>
      <c r="B1526" t="s">
        <v>107</v>
      </c>
      <c r="C1526" t="s">
        <v>153</v>
      </c>
      <c r="D1526">
        <v>1</v>
      </c>
      <c r="E1526">
        <v>0</v>
      </c>
      <c r="F1526">
        <v>1342.14</v>
      </c>
      <c r="G1526">
        <v>45113</v>
      </c>
      <c r="H1526" t="s">
        <v>108</v>
      </c>
      <c r="I1526" t="s">
        <v>999</v>
      </c>
      <c r="J1526" t="s">
        <v>109</v>
      </c>
      <c r="K1526">
        <v>251.33707865168543</v>
      </c>
      <c r="L1526" t="s">
        <v>3288</v>
      </c>
      <c r="M1526" t="s">
        <v>108</v>
      </c>
      <c r="N1526" t="s">
        <v>22</v>
      </c>
      <c r="O1526" t="s">
        <v>1102</v>
      </c>
      <c r="P1526" t="str">
        <f>_xlfn.IFNA(VLOOKUP(C1526,Statusy!A:B,2,0),"Do wyrzucenia")</f>
        <v>Alza</v>
      </c>
      <c r="Q1526" t="str">
        <f t="shared" si="96"/>
        <v>Alza</v>
      </c>
      <c r="R1526" t="str">
        <f t="shared" si="97"/>
        <v>Vida</v>
      </c>
    </row>
    <row r="1527" spans="1:18" x14ac:dyDescent="0.25">
      <c r="A1527">
        <v>559959363</v>
      </c>
      <c r="B1527" t="s">
        <v>107</v>
      </c>
      <c r="C1527" t="s">
        <v>153</v>
      </c>
      <c r="D1527">
        <v>1</v>
      </c>
      <c r="E1527">
        <v>0</v>
      </c>
      <c r="F1527">
        <v>744.6</v>
      </c>
      <c r="G1527">
        <v>45113</v>
      </c>
      <c r="H1527" t="s">
        <v>108</v>
      </c>
      <c r="I1527" t="s">
        <v>166</v>
      </c>
      <c r="J1527" t="s">
        <v>109</v>
      </c>
      <c r="K1527">
        <v>139.43820224719101</v>
      </c>
      <c r="L1527" t="s">
        <v>3289</v>
      </c>
      <c r="M1527" t="s">
        <v>108</v>
      </c>
      <c r="N1527" t="s">
        <v>22</v>
      </c>
      <c r="O1527" t="s">
        <v>1102</v>
      </c>
      <c r="P1527" t="str">
        <f>_xlfn.IFNA(VLOOKUP(C1527,Statusy!A:B,2,0),"Do wyrzucenia")</f>
        <v>Alza</v>
      </c>
      <c r="Q1527" t="str">
        <f t="shared" si="96"/>
        <v>Alza</v>
      </c>
      <c r="R1527" t="str">
        <f t="shared" si="97"/>
        <v>ikonka</v>
      </c>
    </row>
    <row r="1528" spans="1:18" x14ac:dyDescent="0.25">
      <c r="A1528">
        <v>559959360</v>
      </c>
      <c r="B1528" t="s">
        <v>107</v>
      </c>
      <c r="C1528" t="s">
        <v>153</v>
      </c>
      <c r="D1528">
        <v>1</v>
      </c>
      <c r="E1528">
        <v>0</v>
      </c>
      <c r="F1528">
        <v>4963.1499999999996</v>
      </c>
      <c r="G1528">
        <v>45113</v>
      </c>
      <c r="H1528" t="s">
        <v>108</v>
      </c>
      <c r="I1528" t="s">
        <v>1126</v>
      </c>
      <c r="J1528" t="s">
        <v>109</v>
      </c>
      <c r="K1528">
        <v>929.42883895131081</v>
      </c>
      <c r="L1528" t="s">
        <v>3290</v>
      </c>
      <c r="M1528" t="s">
        <v>108</v>
      </c>
      <c r="N1528" t="s">
        <v>22</v>
      </c>
      <c r="O1528" t="s">
        <v>1102</v>
      </c>
      <c r="P1528" t="str">
        <f>_xlfn.IFNA(VLOOKUP(C1528,Statusy!A:B,2,0),"Do wyrzucenia")</f>
        <v>Alza</v>
      </c>
      <c r="Q1528" t="str">
        <f t="shared" si="96"/>
        <v>Alza</v>
      </c>
      <c r="R1528" t="str">
        <f t="shared" si="97"/>
        <v>Vida</v>
      </c>
    </row>
    <row r="1529" spans="1:18" x14ac:dyDescent="0.25">
      <c r="A1529">
        <v>559959359</v>
      </c>
      <c r="B1529" t="s">
        <v>107</v>
      </c>
      <c r="C1529" t="s">
        <v>153</v>
      </c>
      <c r="D1529">
        <v>1</v>
      </c>
      <c r="E1529">
        <v>0</v>
      </c>
      <c r="F1529">
        <v>1325.16</v>
      </c>
      <c r="G1529">
        <v>45113</v>
      </c>
      <c r="H1529" t="s">
        <v>108</v>
      </c>
      <c r="I1529" t="s">
        <v>527</v>
      </c>
      <c r="J1529" t="s">
        <v>109</v>
      </c>
      <c r="K1529">
        <v>248.15730337078654</v>
      </c>
      <c r="L1529" t="s">
        <v>3291</v>
      </c>
      <c r="M1529" t="s">
        <v>108</v>
      </c>
      <c r="N1529" t="s">
        <v>22</v>
      </c>
      <c r="O1529" t="s">
        <v>1102</v>
      </c>
      <c r="P1529" t="str">
        <f>_xlfn.IFNA(VLOOKUP(C1529,Statusy!A:B,2,0),"Do wyrzucenia")</f>
        <v>Alza</v>
      </c>
      <c r="Q1529" t="str">
        <f t="shared" si="96"/>
        <v>Alza</v>
      </c>
      <c r="R1529" t="str">
        <f t="shared" si="97"/>
        <v>Vida</v>
      </c>
    </row>
    <row r="1530" spans="1:18" x14ac:dyDescent="0.25">
      <c r="A1530">
        <v>559959357</v>
      </c>
      <c r="B1530" t="s">
        <v>107</v>
      </c>
      <c r="C1530" t="s">
        <v>153</v>
      </c>
      <c r="D1530">
        <v>1</v>
      </c>
      <c r="E1530">
        <v>0</v>
      </c>
      <c r="F1530">
        <v>704.66</v>
      </c>
      <c r="G1530">
        <v>45113</v>
      </c>
      <c r="H1530" t="s">
        <v>108</v>
      </c>
      <c r="I1530" t="s">
        <v>346</v>
      </c>
      <c r="J1530" t="s">
        <v>109</v>
      </c>
      <c r="K1530">
        <v>131.95880149812734</v>
      </c>
      <c r="L1530" t="s">
        <v>3292</v>
      </c>
      <c r="M1530" t="s">
        <v>108</v>
      </c>
      <c r="N1530" t="s">
        <v>22</v>
      </c>
      <c r="O1530" t="s">
        <v>1102</v>
      </c>
      <c r="P1530" t="str">
        <f>_xlfn.IFNA(VLOOKUP(C1530,Statusy!A:B,2,0),"Do wyrzucenia")</f>
        <v>Alza</v>
      </c>
      <c r="Q1530" t="str">
        <f t="shared" si="96"/>
        <v>Alza</v>
      </c>
      <c r="R1530" t="str">
        <f t="shared" si="97"/>
        <v>Vida</v>
      </c>
    </row>
    <row r="1531" spans="1:18" x14ac:dyDescent="0.25">
      <c r="A1531">
        <v>559959356</v>
      </c>
      <c r="B1531" t="s">
        <v>107</v>
      </c>
      <c r="C1531" t="s">
        <v>153</v>
      </c>
      <c r="D1531">
        <v>1</v>
      </c>
      <c r="E1531">
        <v>0</v>
      </c>
      <c r="F1531">
        <v>602.65</v>
      </c>
      <c r="G1531">
        <v>45113</v>
      </c>
      <c r="H1531" t="s">
        <v>108</v>
      </c>
      <c r="I1531" t="s">
        <v>343</v>
      </c>
      <c r="J1531" t="s">
        <v>109</v>
      </c>
      <c r="K1531">
        <v>112.8558052434457</v>
      </c>
      <c r="L1531" t="s">
        <v>3293</v>
      </c>
      <c r="M1531" t="s">
        <v>108</v>
      </c>
      <c r="N1531" t="s">
        <v>22</v>
      </c>
      <c r="O1531" t="s">
        <v>1102</v>
      </c>
      <c r="P1531" t="str">
        <f>_xlfn.IFNA(VLOOKUP(C1531,Statusy!A:B,2,0),"Do wyrzucenia")</f>
        <v>Alza</v>
      </c>
      <c r="Q1531" t="str">
        <f t="shared" si="96"/>
        <v>Alza</v>
      </c>
      <c r="R1531" t="str">
        <f t="shared" si="97"/>
        <v>Vida</v>
      </c>
    </row>
    <row r="1532" spans="1:18" x14ac:dyDescent="0.25">
      <c r="A1532">
        <v>559950095</v>
      </c>
      <c r="B1532" t="s">
        <v>107</v>
      </c>
      <c r="C1532" t="s">
        <v>118</v>
      </c>
      <c r="D1532">
        <v>1</v>
      </c>
      <c r="E1532">
        <v>0</v>
      </c>
      <c r="F1532">
        <v>1533</v>
      </c>
      <c r="G1532">
        <v>45113</v>
      </c>
      <c r="H1532" t="s">
        <v>108</v>
      </c>
      <c r="I1532" t="s">
        <v>3294</v>
      </c>
      <c r="J1532" t="s">
        <v>109</v>
      </c>
      <c r="K1532">
        <v>287.07865168539325</v>
      </c>
      <c r="L1532" t="s">
        <v>3295</v>
      </c>
      <c r="M1532" t="s">
        <v>108</v>
      </c>
      <c r="N1532" t="s">
        <v>22</v>
      </c>
      <c r="O1532" t="s">
        <v>225</v>
      </c>
      <c r="P1532" t="str">
        <f>_xlfn.IFNA(VLOOKUP(C1532,Statusy!A:B,2,0),"Do wyrzucenia")</f>
        <v>Greatstore</v>
      </c>
      <c r="Q1532" t="str">
        <f t="shared" si="96"/>
        <v>Mall</v>
      </c>
      <c r="R1532" t="str">
        <f t="shared" si="97"/>
        <v>Vida</v>
      </c>
    </row>
    <row r="1533" spans="1:18" x14ac:dyDescent="0.25">
      <c r="A1533">
        <v>559950080</v>
      </c>
      <c r="B1533" t="s">
        <v>107</v>
      </c>
      <c r="C1533" t="s">
        <v>118</v>
      </c>
      <c r="D1533">
        <v>1</v>
      </c>
      <c r="E1533">
        <v>129</v>
      </c>
      <c r="F1533">
        <v>801</v>
      </c>
      <c r="G1533">
        <v>45113</v>
      </c>
      <c r="H1533" t="s">
        <v>108</v>
      </c>
      <c r="I1533" t="s">
        <v>1815</v>
      </c>
      <c r="J1533" t="s">
        <v>109</v>
      </c>
      <c r="K1533">
        <v>150</v>
      </c>
      <c r="L1533" t="s">
        <v>3296</v>
      </c>
      <c r="M1533" t="s">
        <v>108</v>
      </c>
      <c r="N1533" t="s">
        <v>22</v>
      </c>
      <c r="O1533" t="s">
        <v>225</v>
      </c>
      <c r="P1533" t="str">
        <f>_xlfn.IFNA(VLOOKUP(C1533,Statusy!A:B,2,0),"Do wyrzucenia")</f>
        <v>Greatstore</v>
      </c>
      <c r="Q1533" t="str">
        <f t="shared" si="96"/>
        <v>Mall</v>
      </c>
      <c r="R1533" t="str">
        <f t="shared" si="97"/>
        <v>Vida</v>
      </c>
    </row>
    <row r="1534" spans="1:18" x14ac:dyDescent="0.25">
      <c r="A1534">
        <v>559950070</v>
      </c>
      <c r="B1534" t="s">
        <v>107</v>
      </c>
      <c r="C1534" t="s">
        <v>118</v>
      </c>
      <c r="D1534">
        <v>1</v>
      </c>
      <c r="E1534">
        <v>98</v>
      </c>
      <c r="F1534">
        <v>10887</v>
      </c>
      <c r="G1534">
        <v>45113</v>
      </c>
      <c r="H1534" t="s">
        <v>108</v>
      </c>
      <c r="I1534" t="s">
        <v>3297</v>
      </c>
      <c r="J1534" t="s">
        <v>109</v>
      </c>
      <c r="K1534">
        <v>2038.7640449438204</v>
      </c>
      <c r="L1534" t="s">
        <v>3298</v>
      </c>
      <c r="M1534" t="s">
        <v>108</v>
      </c>
      <c r="N1534" t="s">
        <v>106</v>
      </c>
      <c r="O1534" t="s">
        <v>225</v>
      </c>
      <c r="P1534" t="str">
        <f>_xlfn.IFNA(VLOOKUP(C1534,Statusy!A:B,2,0),"Do wyrzucenia")</f>
        <v>Greatstore</v>
      </c>
      <c r="Q1534" t="str">
        <f t="shared" si="96"/>
        <v>Mall</v>
      </c>
      <c r="R1534" t="str">
        <f t="shared" si="97"/>
        <v>aw</v>
      </c>
    </row>
    <row r="1535" spans="1:18" x14ac:dyDescent="0.25">
      <c r="A1535">
        <v>559950055</v>
      </c>
      <c r="B1535" t="s">
        <v>107</v>
      </c>
      <c r="C1535" t="s">
        <v>118</v>
      </c>
      <c r="D1535">
        <v>1</v>
      </c>
      <c r="E1535">
        <v>10</v>
      </c>
      <c r="F1535">
        <v>58</v>
      </c>
      <c r="G1535">
        <v>45113</v>
      </c>
      <c r="H1535" t="s">
        <v>108</v>
      </c>
      <c r="I1535" t="s">
        <v>421</v>
      </c>
      <c r="J1535" t="s">
        <v>110</v>
      </c>
      <c r="K1535">
        <v>259.26</v>
      </c>
      <c r="L1535" t="s">
        <v>3299</v>
      </c>
      <c r="M1535" t="s">
        <v>108</v>
      </c>
      <c r="N1535" t="s">
        <v>48</v>
      </c>
      <c r="O1535" t="s">
        <v>225</v>
      </c>
      <c r="P1535" t="str">
        <f>_xlfn.IFNA(VLOOKUP(C1535,Statusy!A:B,2,0),"Do wyrzucenia")</f>
        <v>Greatstore</v>
      </c>
      <c r="Q1535" t="str">
        <f t="shared" si="96"/>
        <v>Mall</v>
      </c>
      <c r="R1535" t="str">
        <f t="shared" si="97"/>
        <v>Vida</v>
      </c>
    </row>
    <row r="1536" spans="1:18" x14ac:dyDescent="0.25">
      <c r="A1536">
        <v>559949299</v>
      </c>
      <c r="B1536" t="s">
        <v>107</v>
      </c>
      <c r="C1536" t="s">
        <v>153</v>
      </c>
      <c r="D1536">
        <v>1</v>
      </c>
      <c r="E1536">
        <v>0</v>
      </c>
      <c r="F1536">
        <v>1690.65</v>
      </c>
      <c r="G1536">
        <v>45113</v>
      </c>
      <c r="H1536" t="s">
        <v>108</v>
      </c>
      <c r="I1536" t="s">
        <v>3300</v>
      </c>
      <c r="J1536" t="s">
        <v>109</v>
      </c>
      <c r="K1536">
        <v>316.60112359550567</v>
      </c>
      <c r="L1536" t="s">
        <v>3301</v>
      </c>
      <c r="M1536" t="s">
        <v>108</v>
      </c>
      <c r="N1536" t="s">
        <v>22</v>
      </c>
      <c r="O1536" t="s">
        <v>1102</v>
      </c>
      <c r="P1536" t="str">
        <f>_xlfn.IFNA(VLOOKUP(C1536,Statusy!A:B,2,0),"Do wyrzucenia")</f>
        <v>Alza</v>
      </c>
      <c r="Q1536" t="str">
        <f t="shared" si="96"/>
        <v>Alza</v>
      </c>
      <c r="R1536" t="str">
        <f t="shared" si="97"/>
        <v>Vida</v>
      </c>
    </row>
    <row r="1537" spans="1:18" x14ac:dyDescent="0.25">
      <c r="A1537">
        <v>559949298</v>
      </c>
      <c r="B1537" t="s">
        <v>107</v>
      </c>
      <c r="C1537" t="s">
        <v>153</v>
      </c>
      <c r="D1537">
        <v>1</v>
      </c>
      <c r="E1537">
        <v>0</v>
      </c>
      <c r="F1537">
        <v>3713.65</v>
      </c>
      <c r="G1537">
        <v>45113</v>
      </c>
      <c r="H1537" t="s">
        <v>108</v>
      </c>
      <c r="I1537" t="s">
        <v>3302</v>
      </c>
      <c r="J1537" t="s">
        <v>109</v>
      </c>
      <c r="K1537">
        <v>695.44007490636716</v>
      </c>
      <c r="L1537" t="s">
        <v>3303</v>
      </c>
      <c r="M1537" t="s">
        <v>108</v>
      </c>
      <c r="N1537" t="s">
        <v>22</v>
      </c>
      <c r="O1537" t="s">
        <v>1102</v>
      </c>
      <c r="P1537" t="str">
        <f>_xlfn.IFNA(VLOOKUP(C1537,Statusy!A:B,2,0),"Do wyrzucenia")</f>
        <v>Alza</v>
      </c>
      <c r="Q1537" t="str">
        <f t="shared" si="96"/>
        <v>Alza</v>
      </c>
      <c r="R1537" t="str">
        <f t="shared" si="97"/>
        <v>Vida</v>
      </c>
    </row>
    <row r="1538" spans="1:18" x14ac:dyDescent="0.25">
      <c r="A1538">
        <v>559949297</v>
      </c>
      <c r="B1538" t="s">
        <v>107</v>
      </c>
      <c r="C1538" t="s">
        <v>153</v>
      </c>
      <c r="D1538">
        <v>1</v>
      </c>
      <c r="E1538">
        <v>0</v>
      </c>
      <c r="F1538">
        <v>2319.65</v>
      </c>
      <c r="G1538">
        <v>45113</v>
      </c>
      <c r="H1538" t="s">
        <v>108</v>
      </c>
      <c r="I1538" t="s">
        <v>3304</v>
      </c>
      <c r="J1538" t="s">
        <v>109</v>
      </c>
      <c r="K1538">
        <v>434.39138576779033</v>
      </c>
      <c r="L1538" t="s">
        <v>3305</v>
      </c>
      <c r="M1538" t="s">
        <v>108</v>
      </c>
      <c r="N1538" t="s">
        <v>48</v>
      </c>
      <c r="O1538" t="s">
        <v>1102</v>
      </c>
      <c r="P1538" t="str">
        <f>_xlfn.IFNA(VLOOKUP(C1538,Statusy!A:B,2,0),"Do wyrzucenia")</f>
        <v>Alza</v>
      </c>
      <c r="Q1538" t="str">
        <f t="shared" si="96"/>
        <v>Alza</v>
      </c>
      <c r="R1538" t="str">
        <f t="shared" si="97"/>
        <v>Vida</v>
      </c>
    </row>
    <row r="1539" spans="1:18" x14ac:dyDescent="0.25">
      <c r="A1539">
        <v>559949290</v>
      </c>
      <c r="B1539" t="s">
        <v>107</v>
      </c>
      <c r="C1539" t="s">
        <v>153</v>
      </c>
      <c r="D1539">
        <v>1</v>
      </c>
      <c r="E1539">
        <v>0</v>
      </c>
      <c r="F1539">
        <v>1401.65</v>
      </c>
      <c r="G1539">
        <v>45113</v>
      </c>
      <c r="H1539" t="s">
        <v>108</v>
      </c>
      <c r="I1539" t="s">
        <v>3306</v>
      </c>
      <c r="J1539" t="s">
        <v>109</v>
      </c>
      <c r="K1539">
        <v>262.48127340823976</v>
      </c>
      <c r="L1539" t="s">
        <v>3307</v>
      </c>
      <c r="M1539" t="s">
        <v>108</v>
      </c>
      <c r="N1539" t="s">
        <v>22</v>
      </c>
      <c r="O1539" t="s">
        <v>1102</v>
      </c>
      <c r="P1539" t="str">
        <f>_xlfn.IFNA(VLOOKUP(C1539,Statusy!A:B,2,0),"Do wyrzucenia")</f>
        <v>Alza</v>
      </c>
      <c r="Q1539" t="str">
        <f t="shared" si="96"/>
        <v>Alza</v>
      </c>
      <c r="R1539" t="str">
        <f t="shared" si="97"/>
        <v>Vida</v>
      </c>
    </row>
    <row r="1540" spans="1:18" x14ac:dyDescent="0.25">
      <c r="A1540">
        <v>559949288</v>
      </c>
      <c r="B1540" t="s">
        <v>107</v>
      </c>
      <c r="C1540" t="s">
        <v>153</v>
      </c>
      <c r="D1540">
        <v>1</v>
      </c>
      <c r="E1540">
        <v>0</v>
      </c>
      <c r="F1540">
        <v>12145.65</v>
      </c>
      <c r="G1540">
        <v>45113</v>
      </c>
      <c r="H1540" t="s">
        <v>108</v>
      </c>
      <c r="I1540" t="s">
        <v>483</v>
      </c>
      <c r="J1540" t="s">
        <v>109</v>
      </c>
      <c r="K1540">
        <v>2274.4662921348317</v>
      </c>
      <c r="L1540" t="s">
        <v>3308</v>
      </c>
      <c r="M1540" t="s">
        <v>108</v>
      </c>
      <c r="N1540" t="s">
        <v>22</v>
      </c>
      <c r="O1540" t="s">
        <v>1102</v>
      </c>
      <c r="P1540" t="str">
        <f>_xlfn.IFNA(VLOOKUP(C1540,Statusy!A:B,2,0),"Do wyrzucenia")</f>
        <v>Alza</v>
      </c>
      <c r="Q1540" t="str">
        <f t="shared" si="96"/>
        <v>Alza</v>
      </c>
      <c r="R1540" t="str">
        <f t="shared" si="97"/>
        <v>Vida</v>
      </c>
    </row>
    <row r="1541" spans="1:18" x14ac:dyDescent="0.25">
      <c r="A1541">
        <v>559939159</v>
      </c>
      <c r="B1541" t="s">
        <v>107</v>
      </c>
      <c r="C1541" t="s">
        <v>120</v>
      </c>
      <c r="D1541">
        <v>1</v>
      </c>
      <c r="E1541">
        <v>20</v>
      </c>
      <c r="F1541">
        <v>79</v>
      </c>
      <c r="G1541">
        <v>45113</v>
      </c>
      <c r="H1541" t="s">
        <v>108</v>
      </c>
      <c r="I1541" t="s">
        <v>3309</v>
      </c>
      <c r="J1541" t="s">
        <v>110</v>
      </c>
      <c r="K1541">
        <v>353.13</v>
      </c>
      <c r="L1541" t="s">
        <v>3310</v>
      </c>
      <c r="M1541" t="s">
        <v>108</v>
      </c>
      <c r="N1541" t="s">
        <v>49</v>
      </c>
      <c r="O1541" t="s">
        <v>224</v>
      </c>
      <c r="P1541" t="str">
        <f>_xlfn.IFNA(VLOOKUP(C1541,Statusy!A:B,2,0),"Do wyrzucenia")</f>
        <v>Shumee</v>
      </c>
      <c r="Q1541" t="str">
        <f t="shared" si="96"/>
        <v>Mall</v>
      </c>
      <c r="R1541" t="str">
        <f t="shared" si="97"/>
        <v>Vida</v>
      </c>
    </row>
    <row r="1542" spans="1:18" x14ac:dyDescent="0.25">
      <c r="A1542">
        <v>559939152</v>
      </c>
      <c r="B1542" t="s">
        <v>107</v>
      </c>
      <c r="C1542" t="s">
        <v>120</v>
      </c>
      <c r="D1542">
        <v>1</v>
      </c>
      <c r="E1542">
        <v>47</v>
      </c>
      <c r="F1542">
        <v>104</v>
      </c>
      <c r="G1542">
        <v>45113</v>
      </c>
      <c r="H1542" t="s">
        <v>108</v>
      </c>
      <c r="I1542" t="s">
        <v>3311</v>
      </c>
      <c r="J1542" t="s">
        <v>110</v>
      </c>
      <c r="K1542">
        <v>464.88</v>
      </c>
      <c r="L1542" t="s">
        <v>3312</v>
      </c>
      <c r="M1542" t="s">
        <v>108</v>
      </c>
      <c r="N1542" t="s">
        <v>48</v>
      </c>
      <c r="O1542" t="s">
        <v>224</v>
      </c>
      <c r="P1542" t="str">
        <f>_xlfn.IFNA(VLOOKUP(C1542,Statusy!A:B,2,0),"Do wyrzucenia")</f>
        <v>Shumee</v>
      </c>
      <c r="Q1542" t="str">
        <f t="shared" si="96"/>
        <v>Mall</v>
      </c>
      <c r="R1542" t="str">
        <f t="shared" si="97"/>
        <v>Vida</v>
      </c>
    </row>
    <row r="1543" spans="1:18" x14ac:dyDescent="0.25">
      <c r="A1543">
        <v>559938989</v>
      </c>
      <c r="B1543" t="s">
        <v>107</v>
      </c>
      <c r="C1543" t="s">
        <v>190</v>
      </c>
      <c r="D1543">
        <v>0</v>
      </c>
      <c r="E1543">
        <v>0</v>
      </c>
      <c r="F1543">
        <v>1036.1500000000001</v>
      </c>
      <c r="G1543">
        <v>45113</v>
      </c>
      <c r="H1543" t="s">
        <v>108</v>
      </c>
      <c r="I1543" t="s">
        <v>763</v>
      </c>
      <c r="J1543" t="s">
        <v>109</v>
      </c>
      <c r="K1543">
        <v>194.0355805243446</v>
      </c>
      <c r="L1543" t="s">
        <v>3313</v>
      </c>
      <c r="M1543" t="s">
        <v>108</v>
      </c>
      <c r="N1543" t="s">
        <v>252</v>
      </c>
      <c r="O1543" t="s">
        <v>1102</v>
      </c>
      <c r="P1543" t="str">
        <f>_xlfn.IFNA(VLOOKUP(C1543,Statusy!A:B,2,0),"Do wyrzucenia")</f>
        <v>Alza</v>
      </c>
      <c r="Q1543" t="str">
        <f t="shared" si="96"/>
        <v>Alza</v>
      </c>
      <c r="R1543" t="str">
        <f t="shared" si="97"/>
        <v>Vida</v>
      </c>
    </row>
    <row r="1544" spans="1:18" x14ac:dyDescent="0.25">
      <c r="A1544">
        <v>559932005</v>
      </c>
      <c r="B1544" t="s">
        <v>107</v>
      </c>
      <c r="C1544" t="s">
        <v>118</v>
      </c>
      <c r="D1544">
        <v>1</v>
      </c>
      <c r="E1544">
        <v>0</v>
      </c>
      <c r="F1544">
        <v>273</v>
      </c>
      <c r="G1544">
        <v>45113</v>
      </c>
      <c r="H1544" t="s">
        <v>108</v>
      </c>
      <c r="I1544" t="s">
        <v>3314</v>
      </c>
      <c r="J1544" t="s">
        <v>109</v>
      </c>
      <c r="K1544">
        <v>51.123595505617985</v>
      </c>
      <c r="L1544" t="s">
        <v>3315</v>
      </c>
      <c r="M1544" t="s">
        <v>108</v>
      </c>
      <c r="N1544" t="s">
        <v>106</v>
      </c>
      <c r="O1544" t="s">
        <v>225</v>
      </c>
      <c r="P1544" t="str">
        <f>_xlfn.IFNA(VLOOKUP(C1544,Statusy!A:B,2,0),"Do wyrzucenia")</f>
        <v>Greatstore</v>
      </c>
      <c r="Q1544" t="str">
        <f t="shared" si="96"/>
        <v>Mall</v>
      </c>
      <c r="R1544" t="str">
        <f t="shared" si="97"/>
        <v>ROV</v>
      </c>
    </row>
    <row r="1545" spans="1:18" x14ac:dyDescent="0.25">
      <c r="A1545">
        <v>559931938</v>
      </c>
      <c r="B1545" t="s">
        <v>107</v>
      </c>
      <c r="C1545" t="s">
        <v>118</v>
      </c>
      <c r="D1545">
        <v>1</v>
      </c>
      <c r="E1545">
        <v>10</v>
      </c>
      <c r="F1545">
        <v>43</v>
      </c>
      <c r="G1545">
        <v>45113</v>
      </c>
      <c r="H1545" t="s">
        <v>108</v>
      </c>
      <c r="I1545" t="s">
        <v>397</v>
      </c>
      <c r="J1545" t="s">
        <v>110</v>
      </c>
      <c r="K1545">
        <v>192.20999999999998</v>
      </c>
      <c r="L1545" t="s">
        <v>3316</v>
      </c>
      <c r="M1545" t="s">
        <v>108</v>
      </c>
      <c r="N1545" t="s">
        <v>49</v>
      </c>
      <c r="O1545" t="s">
        <v>225</v>
      </c>
      <c r="P1545" t="str">
        <f>_xlfn.IFNA(VLOOKUP(C1545,Statusy!A:B,2,0),"Do wyrzucenia")</f>
        <v>Greatstore</v>
      </c>
      <c r="Q1545" t="str">
        <f t="shared" si="96"/>
        <v>Mall</v>
      </c>
      <c r="R1545" t="str">
        <f t="shared" si="97"/>
        <v>Vida</v>
      </c>
    </row>
    <row r="1546" spans="1:18" x14ac:dyDescent="0.25">
      <c r="A1546">
        <v>559931913</v>
      </c>
      <c r="B1546" t="s">
        <v>107</v>
      </c>
      <c r="C1546" t="s">
        <v>118</v>
      </c>
      <c r="D1546">
        <v>1</v>
      </c>
      <c r="E1546">
        <v>0</v>
      </c>
      <c r="F1546">
        <v>11</v>
      </c>
      <c r="G1546">
        <v>45113</v>
      </c>
      <c r="H1546" t="s">
        <v>108</v>
      </c>
      <c r="I1546" t="s">
        <v>200</v>
      </c>
      <c r="J1546" t="s">
        <v>110</v>
      </c>
      <c r="K1546">
        <v>49.169999999999995</v>
      </c>
      <c r="L1546" t="s">
        <v>620</v>
      </c>
      <c r="M1546" t="s">
        <v>108</v>
      </c>
      <c r="N1546" t="s">
        <v>106</v>
      </c>
      <c r="O1546" t="s">
        <v>225</v>
      </c>
      <c r="P1546" t="str">
        <f>_xlfn.IFNA(VLOOKUP(C1546,Statusy!A:B,2,0),"Do wyrzucenia")</f>
        <v>Greatstore</v>
      </c>
      <c r="Q1546" t="str">
        <f t="shared" si="96"/>
        <v>Mall</v>
      </c>
      <c r="R1546" t="str">
        <f t="shared" si="97"/>
        <v>ikonka</v>
      </c>
    </row>
    <row r="1547" spans="1:18" x14ac:dyDescent="0.25">
      <c r="A1547">
        <v>559931857</v>
      </c>
      <c r="B1547" t="s">
        <v>107</v>
      </c>
      <c r="C1547" t="s">
        <v>118</v>
      </c>
      <c r="D1547">
        <v>1</v>
      </c>
      <c r="E1547">
        <v>118</v>
      </c>
      <c r="F1547">
        <v>1130</v>
      </c>
      <c r="G1547">
        <v>45113</v>
      </c>
      <c r="H1547" t="s">
        <v>108</v>
      </c>
      <c r="I1547" t="s">
        <v>877</v>
      </c>
      <c r="J1547" t="s">
        <v>109</v>
      </c>
      <c r="K1547">
        <v>211.61048689138579</v>
      </c>
      <c r="L1547" t="s">
        <v>3317</v>
      </c>
      <c r="M1547" t="s">
        <v>108</v>
      </c>
      <c r="N1547" t="s">
        <v>106</v>
      </c>
      <c r="O1547" t="s">
        <v>225</v>
      </c>
      <c r="P1547" t="str">
        <f>_xlfn.IFNA(VLOOKUP(C1547,Statusy!A:B,2,0),"Do wyrzucenia")</f>
        <v>Greatstore</v>
      </c>
      <c r="Q1547" t="str">
        <f t="shared" si="96"/>
        <v>Mall</v>
      </c>
      <c r="R1547" t="str">
        <f t="shared" si="97"/>
        <v>Kinghoff</v>
      </c>
    </row>
    <row r="1548" spans="1:18" x14ac:dyDescent="0.25">
      <c r="A1548">
        <v>559930447</v>
      </c>
      <c r="B1548" t="s">
        <v>107</v>
      </c>
      <c r="C1548" t="s">
        <v>120</v>
      </c>
      <c r="D1548">
        <v>1</v>
      </c>
      <c r="E1548">
        <v>79</v>
      </c>
      <c r="F1548">
        <v>816</v>
      </c>
      <c r="G1548">
        <v>45113</v>
      </c>
      <c r="H1548" t="s">
        <v>108</v>
      </c>
      <c r="I1548" t="s">
        <v>339</v>
      </c>
      <c r="J1548" t="s">
        <v>109</v>
      </c>
      <c r="K1548">
        <v>152.80898876404495</v>
      </c>
      <c r="L1548" t="s">
        <v>873</v>
      </c>
      <c r="M1548" t="s">
        <v>108</v>
      </c>
      <c r="N1548" t="s">
        <v>106</v>
      </c>
      <c r="O1548" t="s">
        <v>224</v>
      </c>
      <c r="P1548" t="str">
        <f>_xlfn.IFNA(VLOOKUP(C1548,Statusy!A:B,2,0),"Do wyrzucenia")</f>
        <v>Shumee</v>
      </c>
      <c r="Q1548" t="str">
        <f t="shared" si="96"/>
        <v>Mall</v>
      </c>
      <c r="R1548" t="str">
        <f t="shared" si="97"/>
        <v>Kinghoff</v>
      </c>
    </row>
    <row r="1549" spans="1:18" x14ac:dyDescent="0.25">
      <c r="A1549">
        <v>559930430</v>
      </c>
      <c r="B1549" t="s">
        <v>107</v>
      </c>
      <c r="C1549" t="s">
        <v>153</v>
      </c>
      <c r="D1549">
        <v>1</v>
      </c>
      <c r="E1549">
        <v>0</v>
      </c>
      <c r="F1549">
        <v>1410.15</v>
      </c>
      <c r="G1549">
        <v>45113</v>
      </c>
      <c r="H1549" t="s">
        <v>108</v>
      </c>
      <c r="I1549" t="s">
        <v>2991</v>
      </c>
      <c r="J1549" t="s">
        <v>109</v>
      </c>
      <c r="K1549">
        <v>264.07303370786519</v>
      </c>
      <c r="L1549" t="s">
        <v>3318</v>
      </c>
      <c r="M1549" t="s">
        <v>108</v>
      </c>
      <c r="N1549" t="s">
        <v>22</v>
      </c>
      <c r="O1549" t="s">
        <v>1102</v>
      </c>
      <c r="P1549" t="str">
        <f>_xlfn.IFNA(VLOOKUP(C1549,Statusy!A:B,2,0),"Do wyrzucenia")</f>
        <v>Alza</v>
      </c>
      <c r="Q1549" t="str">
        <f t="shared" si="96"/>
        <v>Alza</v>
      </c>
      <c r="R1549" t="str">
        <f t="shared" si="97"/>
        <v>Vida</v>
      </c>
    </row>
    <row r="1550" spans="1:18" x14ac:dyDescent="0.25">
      <c r="A1550">
        <v>559922905</v>
      </c>
      <c r="B1550" t="s">
        <v>107</v>
      </c>
      <c r="C1550" t="s">
        <v>114</v>
      </c>
      <c r="D1550">
        <v>0</v>
      </c>
      <c r="E1550">
        <v>59</v>
      </c>
      <c r="F1550">
        <v>133</v>
      </c>
      <c r="G1550">
        <v>45113</v>
      </c>
      <c r="H1550" t="s">
        <v>108</v>
      </c>
      <c r="I1550" t="s">
        <v>656</v>
      </c>
      <c r="J1550" t="s">
        <v>110</v>
      </c>
      <c r="K1550">
        <v>594.51</v>
      </c>
      <c r="L1550" t="s">
        <v>3319</v>
      </c>
      <c r="M1550" t="s">
        <v>108</v>
      </c>
      <c r="N1550" t="s">
        <v>49</v>
      </c>
      <c r="O1550" t="s">
        <v>225</v>
      </c>
      <c r="P1550" t="str">
        <f>_xlfn.IFNA(VLOOKUP(C1550,Statusy!A:B,2,0),"Do wyrzucenia")</f>
        <v>Greatstore</v>
      </c>
      <c r="Q1550" t="str">
        <f t="shared" si="96"/>
        <v>Mall</v>
      </c>
      <c r="R1550" t="str">
        <f t="shared" si="97"/>
        <v>Vida</v>
      </c>
    </row>
    <row r="1551" spans="1:18" x14ac:dyDescent="0.25">
      <c r="A1551">
        <v>559921870</v>
      </c>
      <c r="B1551" t="s">
        <v>107</v>
      </c>
      <c r="C1551" t="s">
        <v>120</v>
      </c>
      <c r="D1551">
        <v>1</v>
      </c>
      <c r="E1551">
        <v>20</v>
      </c>
      <c r="F1551">
        <v>83</v>
      </c>
      <c r="G1551">
        <v>45113</v>
      </c>
      <c r="H1551" t="s">
        <v>108</v>
      </c>
      <c r="I1551" t="s">
        <v>3320</v>
      </c>
      <c r="J1551" t="s">
        <v>110</v>
      </c>
      <c r="K1551">
        <v>371.01</v>
      </c>
      <c r="L1551" t="s">
        <v>3321</v>
      </c>
      <c r="M1551" t="s">
        <v>108</v>
      </c>
      <c r="N1551" t="s">
        <v>49</v>
      </c>
      <c r="O1551" t="s">
        <v>224</v>
      </c>
      <c r="P1551" t="str">
        <f>_xlfn.IFNA(VLOOKUP(C1551,Statusy!A:B,2,0),"Do wyrzucenia")</f>
        <v>Shumee</v>
      </c>
      <c r="Q1551" t="str">
        <f t="shared" si="96"/>
        <v>Mall</v>
      </c>
      <c r="R1551" t="str">
        <f t="shared" si="97"/>
        <v>Vida</v>
      </c>
    </row>
    <row r="1552" spans="1:18" x14ac:dyDescent="0.25">
      <c r="A1552">
        <v>559914647</v>
      </c>
      <c r="B1552" t="s">
        <v>107</v>
      </c>
      <c r="C1552" t="s">
        <v>118</v>
      </c>
      <c r="D1552">
        <v>1</v>
      </c>
      <c r="E1552">
        <v>129</v>
      </c>
      <c r="F1552">
        <v>756</v>
      </c>
      <c r="G1552">
        <v>45113</v>
      </c>
      <c r="H1552" t="s">
        <v>108</v>
      </c>
      <c r="I1552" t="s">
        <v>3322</v>
      </c>
      <c r="J1552" t="s">
        <v>109</v>
      </c>
      <c r="K1552">
        <v>141.57303370786519</v>
      </c>
      <c r="L1552" t="s">
        <v>3323</v>
      </c>
      <c r="M1552" t="s">
        <v>108</v>
      </c>
      <c r="N1552" t="s">
        <v>22</v>
      </c>
      <c r="O1552" t="s">
        <v>225</v>
      </c>
      <c r="P1552" t="str">
        <f>_xlfn.IFNA(VLOOKUP(C1552,Statusy!A:B,2,0),"Do wyrzucenia")</f>
        <v>Greatstore</v>
      </c>
      <c r="Q1552" t="str">
        <f t="shared" si="96"/>
        <v>Mall</v>
      </c>
      <c r="R1552" t="str">
        <f t="shared" si="97"/>
        <v>Vida</v>
      </c>
    </row>
    <row r="1553" spans="1:18" x14ac:dyDescent="0.25">
      <c r="A1553">
        <v>559913405</v>
      </c>
      <c r="B1553" t="s">
        <v>107</v>
      </c>
      <c r="C1553" t="s">
        <v>153</v>
      </c>
      <c r="D1553">
        <v>1</v>
      </c>
      <c r="E1553">
        <v>0</v>
      </c>
      <c r="F1553">
        <v>3059.15</v>
      </c>
      <c r="G1553">
        <v>45113</v>
      </c>
      <c r="H1553" t="s">
        <v>108</v>
      </c>
      <c r="I1553" t="s">
        <v>921</v>
      </c>
      <c r="J1553" t="s">
        <v>109</v>
      </c>
      <c r="K1553">
        <v>572.87453183520608</v>
      </c>
      <c r="L1553" t="s">
        <v>3324</v>
      </c>
      <c r="M1553" t="s">
        <v>108</v>
      </c>
      <c r="N1553" t="s">
        <v>22</v>
      </c>
      <c r="O1553" t="s">
        <v>1102</v>
      </c>
      <c r="P1553" t="str">
        <f>_xlfn.IFNA(VLOOKUP(C1553,Statusy!A:B,2,0),"Do wyrzucenia")</f>
        <v>Alza</v>
      </c>
      <c r="Q1553" t="str">
        <f t="shared" si="96"/>
        <v>Alza</v>
      </c>
      <c r="R1553" t="str">
        <f t="shared" si="97"/>
        <v>Vida</v>
      </c>
    </row>
    <row r="1554" spans="1:18" x14ac:dyDescent="0.25">
      <c r="A1554">
        <v>559906741</v>
      </c>
      <c r="B1554" t="s">
        <v>107</v>
      </c>
      <c r="C1554" t="s">
        <v>118</v>
      </c>
      <c r="D1554">
        <v>1</v>
      </c>
      <c r="E1554">
        <v>129</v>
      </c>
      <c r="F1554">
        <v>1310</v>
      </c>
      <c r="G1554">
        <v>45113</v>
      </c>
      <c r="H1554" t="s">
        <v>108</v>
      </c>
      <c r="I1554" t="s">
        <v>3325</v>
      </c>
      <c r="J1554" t="s">
        <v>109</v>
      </c>
      <c r="K1554">
        <v>245.3183520599251</v>
      </c>
      <c r="L1554" t="s">
        <v>3326</v>
      </c>
      <c r="M1554" t="s">
        <v>108</v>
      </c>
      <c r="N1554" t="s">
        <v>22</v>
      </c>
      <c r="O1554" t="s">
        <v>225</v>
      </c>
      <c r="P1554" t="str">
        <f>_xlfn.IFNA(VLOOKUP(C1554,Statusy!A:B,2,0),"Do wyrzucenia")</f>
        <v>Greatstore</v>
      </c>
      <c r="Q1554" t="str">
        <f t="shared" si="96"/>
        <v>Mall</v>
      </c>
      <c r="R1554" t="str">
        <f t="shared" si="97"/>
        <v>Vida</v>
      </c>
    </row>
    <row r="1555" spans="1:18" x14ac:dyDescent="0.25">
      <c r="A1555">
        <v>559906634</v>
      </c>
      <c r="B1555" t="s">
        <v>107</v>
      </c>
      <c r="C1555" t="s">
        <v>118</v>
      </c>
      <c r="D1555">
        <v>1</v>
      </c>
      <c r="E1555">
        <v>4.7</v>
      </c>
      <c r="F1555">
        <v>35.700000000000003</v>
      </c>
      <c r="G1555">
        <v>45113</v>
      </c>
      <c r="H1555" t="s">
        <v>108</v>
      </c>
      <c r="I1555" t="s">
        <v>3327</v>
      </c>
      <c r="J1555" t="s">
        <v>110</v>
      </c>
      <c r="K1555">
        <v>159.57900000000001</v>
      </c>
      <c r="L1555" t="s">
        <v>3328</v>
      </c>
      <c r="M1555" t="s">
        <v>108</v>
      </c>
      <c r="N1555" t="s">
        <v>106</v>
      </c>
      <c r="O1555" t="s">
        <v>225</v>
      </c>
      <c r="P1555" t="str">
        <f>_xlfn.IFNA(VLOOKUP(C1555,Statusy!A:B,2,0),"Do wyrzucenia")</f>
        <v>Greatstore</v>
      </c>
      <c r="Q1555" t="str">
        <f t="shared" si="96"/>
        <v>Mall</v>
      </c>
      <c r="R1555" t="str">
        <f t="shared" si="97"/>
        <v>aw</v>
      </c>
    </row>
    <row r="1556" spans="1:18" x14ac:dyDescent="0.25">
      <c r="A1556">
        <v>559906599</v>
      </c>
      <c r="B1556" t="s">
        <v>107</v>
      </c>
      <c r="C1556" t="s">
        <v>118</v>
      </c>
      <c r="D1556">
        <v>1</v>
      </c>
      <c r="E1556">
        <v>0</v>
      </c>
      <c r="F1556">
        <v>10</v>
      </c>
      <c r="G1556">
        <v>45113</v>
      </c>
      <c r="H1556" t="s">
        <v>108</v>
      </c>
      <c r="I1556" t="s">
        <v>804</v>
      </c>
      <c r="J1556" t="s">
        <v>110</v>
      </c>
      <c r="K1556">
        <v>44.699999999999996</v>
      </c>
      <c r="L1556" t="s">
        <v>943</v>
      </c>
      <c r="M1556" t="s">
        <v>108</v>
      </c>
      <c r="N1556" t="s">
        <v>106</v>
      </c>
      <c r="O1556" t="s">
        <v>225</v>
      </c>
      <c r="P1556" t="str">
        <f>_xlfn.IFNA(VLOOKUP(C1556,Statusy!A:B,2,0),"Do wyrzucenia")</f>
        <v>Greatstore</v>
      </c>
      <c r="Q1556" t="str">
        <f t="shared" si="96"/>
        <v>Mall</v>
      </c>
      <c r="R1556" t="str">
        <f t="shared" si="97"/>
        <v>Vida</v>
      </c>
    </row>
    <row r="1557" spans="1:18" x14ac:dyDescent="0.25">
      <c r="A1557">
        <v>559904157</v>
      </c>
      <c r="B1557" t="s">
        <v>107</v>
      </c>
      <c r="C1557" t="s">
        <v>153</v>
      </c>
      <c r="D1557">
        <v>1</v>
      </c>
      <c r="E1557">
        <v>0</v>
      </c>
      <c r="F1557">
        <v>379.11</v>
      </c>
      <c r="G1557">
        <v>45113</v>
      </c>
      <c r="H1557" t="s">
        <v>108</v>
      </c>
      <c r="I1557" t="s">
        <v>429</v>
      </c>
      <c r="J1557" t="s">
        <v>109</v>
      </c>
      <c r="K1557">
        <v>70.994382022471925</v>
      </c>
      <c r="L1557" t="s">
        <v>3329</v>
      </c>
      <c r="M1557" t="s">
        <v>108</v>
      </c>
      <c r="N1557" t="s">
        <v>22</v>
      </c>
      <c r="O1557" t="s">
        <v>1102</v>
      </c>
      <c r="P1557" t="str">
        <f>_xlfn.IFNA(VLOOKUP(C1557,Statusy!A:B,2,0),"Do wyrzucenia")</f>
        <v>Alza</v>
      </c>
      <c r="Q1557" t="str">
        <f t="shared" si="96"/>
        <v>Alza</v>
      </c>
      <c r="R1557" t="str">
        <f t="shared" si="97"/>
        <v>Kinghoff</v>
      </c>
    </row>
    <row r="1558" spans="1:18" x14ac:dyDescent="0.25">
      <c r="A1558">
        <v>559902419</v>
      </c>
      <c r="B1558" t="s">
        <v>107</v>
      </c>
      <c r="C1558" t="s">
        <v>115</v>
      </c>
      <c r="D1558">
        <v>1</v>
      </c>
      <c r="E1558">
        <v>17865</v>
      </c>
      <c r="F1558">
        <v>76795</v>
      </c>
      <c r="G1558">
        <v>45113</v>
      </c>
      <c r="H1558" t="s">
        <v>108</v>
      </c>
      <c r="I1558" t="s">
        <v>3330</v>
      </c>
      <c r="J1558" t="s">
        <v>116</v>
      </c>
      <c r="K1558">
        <v>921.54</v>
      </c>
      <c r="L1558" t="s">
        <v>3331</v>
      </c>
      <c r="M1558" t="s">
        <v>108</v>
      </c>
      <c r="N1558" t="s">
        <v>50</v>
      </c>
      <c r="O1558" t="s">
        <v>224</v>
      </c>
      <c r="P1558" t="str">
        <f>_xlfn.IFNA(VLOOKUP(C1558,Statusy!A:B,2,0),"Do wyrzucenia")</f>
        <v>Shumee</v>
      </c>
      <c r="Q1558" t="str">
        <f t="shared" si="96"/>
        <v>Mall</v>
      </c>
      <c r="R1558" t="str">
        <f t="shared" si="97"/>
        <v>Vida</v>
      </c>
    </row>
    <row r="1559" spans="1:18" x14ac:dyDescent="0.25">
      <c r="A1559">
        <v>559898687</v>
      </c>
      <c r="B1559" t="s">
        <v>107</v>
      </c>
      <c r="C1559" t="s">
        <v>118</v>
      </c>
      <c r="D1559">
        <v>1</v>
      </c>
      <c r="E1559">
        <v>13</v>
      </c>
      <c r="F1559">
        <v>65</v>
      </c>
      <c r="G1559">
        <v>45113</v>
      </c>
      <c r="H1559" t="s">
        <v>108</v>
      </c>
      <c r="I1559" t="s">
        <v>667</v>
      </c>
      <c r="J1559" t="s">
        <v>110</v>
      </c>
      <c r="K1559">
        <v>290.55</v>
      </c>
      <c r="L1559" t="s">
        <v>3332</v>
      </c>
      <c r="M1559" t="s">
        <v>108</v>
      </c>
      <c r="N1559" t="s">
        <v>49</v>
      </c>
      <c r="O1559" t="s">
        <v>225</v>
      </c>
      <c r="P1559" t="str">
        <f>_xlfn.IFNA(VLOOKUP(C1559,Statusy!A:B,2,0),"Do wyrzucenia")</f>
        <v>Greatstore</v>
      </c>
      <c r="Q1559" t="str">
        <f t="shared" ref="Q1559:Q1587" si="98">IF(P1559="alza","Alza",IF(P1559="Extra","Extrastore","Mall"))</f>
        <v>Mall</v>
      </c>
      <c r="R1559" t="str">
        <f t="shared" ref="R1559:R1587" si="99">IF(AND(LEN(I1559)&lt;=7,ISERROR(FIND("_",I1559))),"Vida",IFERROR(LEFT(I1559,FIND("_",I1559)-1),"Kinghoff"))</f>
        <v>Vida</v>
      </c>
    </row>
    <row r="1560" spans="1:18" x14ac:dyDescent="0.25">
      <c r="A1560">
        <v>559897205</v>
      </c>
      <c r="B1560" t="s">
        <v>107</v>
      </c>
      <c r="C1560" t="s">
        <v>120</v>
      </c>
      <c r="D1560">
        <v>1</v>
      </c>
      <c r="E1560">
        <v>29</v>
      </c>
      <c r="F1560">
        <v>188</v>
      </c>
      <c r="G1560">
        <v>45113</v>
      </c>
      <c r="H1560" t="s">
        <v>108</v>
      </c>
      <c r="I1560" t="s">
        <v>3333</v>
      </c>
      <c r="J1560" t="s">
        <v>110</v>
      </c>
      <c r="K1560">
        <v>840.3599999999999</v>
      </c>
      <c r="L1560" t="s">
        <v>3334</v>
      </c>
      <c r="M1560" t="s">
        <v>108</v>
      </c>
      <c r="N1560" t="s">
        <v>49</v>
      </c>
      <c r="O1560" t="s">
        <v>224</v>
      </c>
      <c r="P1560" t="str">
        <f>_xlfn.IFNA(VLOOKUP(C1560,Statusy!A:B,2,0),"Do wyrzucenia")</f>
        <v>Shumee</v>
      </c>
      <c r="Q1560" t="str">
        <f t="shared" si="98"/>
        <v>Mall</v>
      </c>
      <c r="R1560" t="str">
        <f t="shared" si="99"/>
        <v>Vida</v>
      </c>
    </row>
    <row r="1561" spans="1:18" x14ac:dyDescent="0.25">
      <c r="A1561">
        <v>559897193</v>
      </c>
      <c r="B1561" t="s">
        <v>107</v>
      </c>
      <c r="C1561" t="s">
        <v>120</v>
      </c>
      <c r="D1561">
        <v>1</v>
      </c>
      <c r="E1561">
        <v>0</v>
      </c>
      <c r="F1561">
        <v>1959</v>
      </c>
      <c r="G1561">
        <v>45113</v>
      </c>
      <c r="H1561" t="s">
        <v>108</v>
      </c>
      <c r="I1561" t="s">
        <v>691</v>
      </c>
      <c r="J1561" t="s">
        <v>109</v>
      </c>
      <c r="K1561">
        <v>366.85393258426967</v>
      </c>
      <c r="L1561" t="s">
        <v>3335</v>
      </c>
      <c r="M1561" t="s">
        <v>108</v>
      </c>
      <c r="N1561" t="s">
        <v>22</v>
      </c>
      <c r="O1561" t="s">
        <v>224</v>
      </c>
      <c r="P1561" t="str">
        <f>_xlfn.IFNA(VLOOKUP(C1561,Statusy!A:B,2,0),"Do wyrzucenia")</f>
        <v>Shumee</v>
      </c>
      <c r="Q1561" t="str">
        <f t="shared" si="98"/>
        <v>Mall</v>
      </c>
      <c r="R1561" t="str">
        <f t="shared" si="99"/>
        <v>Vida</v>
      </c>
    </row>
    <row r="1562" spans="1:18" x14ac:dyDescent="0.25">
      <c r="A1562">
        <v>559897191</v>
      </c>
      <c r="B1562" t="s">
        <v>107</v>
      </c>
      <c r="C1562" t="s">
        <v>120</v>
      </c>
      <c r="D1562">
        <v>1</v>
      </c>
      <c r="E1562">
        <v>9</v>
      </c>
      <c r="F1562">
        <v>38</v>
      </c>
      <c r="G1562">
        <v>45113</v>
      </c>
      <c r="H1562" t="s">
        <v>108</v>
      </c>
      <c r="I1562" t="s">
        <v>1208</v>
      </c>
      <c r="J1562" t="s">
        <v>110</v>
      </c>
      <c r="K1562">
        <v>169.85999999999999</v>
      </c>
      <c r="L1562" t="s">
        <v>3336</v>
      </c>
      <c r="M1562" t="s">
        <v>108</v>
      </c>
      <c r="N1562" t="s">
        <v>49</v>
      </c>
      <c r="O1562" t="s">
        <v>224</v>
      </c>
      <c r="P1562" t="str">
        <f>_xlfn.IFNA(VLOOKUP(C1562,Statusy!A:B,2,0),"Do wyrzucenia")</f>
        <v>Shumee</v>
      </c>
      <c r="Q1562" t="str">
        <f t="shared" si="98"/>
        <v>Mall</v>
      </c>
      <c r="R1562" t="str">
        <f t="shared" si="99"/>
        <v>ikonka</v>
      </c>
    </row>
    <row r="1563" spans="1:18" x14ac:dyDescent="0.25">
      <c r="A1563">
        <v>559897188</v>
      </c>
      <c r="B1563" t="s">
        <v>107</v>
      </c>
      <c r="C1563" t="s">
        <v>153</v>
      </c>
      <c r="D1563">
        <v>1</v>
      </c>
      <c r="E1563">
        <v>0</v>
      </c>
      <c r="F1563">
        <v>657.9</v>
      </c>
      <c r="G1563">
        <v>45113</v>
      </c>
      <c r="H1563" t="s">
        <v>108</v>
      </c>
      <c r="I1563" t="s">
        <v>582</v>
      </c>
      <c r="J1563" t="s">
        <v>109</v>
      </c>
      <c r="K1563">
        <v>123.20224719101124</v>
      </c>
      <c r="L1563" t="s">
        <v>3337</v>
      </c>
      <c r="M1563" t="s">
        <v>108</v>
      </c>
      <c r="N1563" t="s">
        <v>22</v>
      </c>
      <c r="O1563" t="s">
        <v>1102</v>
      </c>
      <c r="P1563" t="str">
        <f>_xlfn.IFNA(VLOOKUP(C1563,Statusy!A:B,2,0),"Do wyrzucenia")</f>
        <v>Alza</v>
      </c>
      <c r="Q1563" t="str">
        <f t="shared" si="98"/>
        <v>Alza</v>
      </c>
      <c r="R1563" t="str">
        <f t="shared" si="99"/>
        <v>ikonka</v>
      </c>
    </row>
    <row r="1564" spans="1:18" x14ac:dyDescent="0.25">
      <c r="A1564">
        <v>559897176</v>
      </c>
      <c r="B1564" t="s">
        <v>107</v>
      </c>
      <c r="C1564" t="s">
        <v>153</v>
      </c>
      <c r="D1564">
        <v>1</v>
      </c>
      <c r="E1564">
        <v>0</v>
      </c>
      <c r="F1564">
        <v>3433.15</v>
      </c>
      <c r="G1564">
        <v>45113</v>
      </c>
      <c r="H1564" t="s">
        <v>108</v>
      </c>
      <c r="I1564" t="s">
        <v>3338</v>
      </c>
      <c r="J1564" t="s">
        <v>109</v>
      </c>
      <c r="K1564">
        <v>642.91198501872668</v>
      </c>
      <c r="L1564" t="s">
        <v>3339</v>
      </c>
      <c r="M1564" t="s">
        <v>108</v>
      </c>
      <c r="N1564" t="s">
        <v>22</v>
      </c>
      <c r="O1564" t="s">
        <v>1102</v>
      </c>
      <c r="P1564" t="str">
        <f>_xlfn.IFNA(VLOOKUP(C1564,Statusy!A:B,2,0),"Do wyrzucenia")</f>
        <v>Alza</v>
      </c>
      <c r="Q1564" t="str">
        <f t="shared" si="98"/>
        <v>Alza</v>
      </c>
      <c r="R1564" t="str">
        <f t="shared" si="99"/>
        <v>Vida</v>
      </c>
    </row>
    <row r="1565" spans="1:18" x14ac:dyDescent="0.25">
      <c r="A1565">
        <v>559897165</v>
      </c>
      <c r="B1565" t="s">
        <v>107</v>
      </c>
      <c r="C1565" t="s">
        <v>153</v>
      </c>
      <c r="D1565">
        <v>1</v>
      </c>
      <c r="E1565">
        <v>0</v>
      </c>
      <c r="F1565">
        <v>1852.15</v>
      </c>
      <c r="G1565">
        <v>45113</v>
      </c>
      <c r="H1565" t="s">
        <v>108</v>
      </c>
      <c r="I1565" t="s">
        <v>1198</v>
      </c>
      <c r="J1565" t="s">
        <v>109</v>
      </c>
      <c r="K1565">
        <v>346.84456928838955</v>
      </c>
      <c r="L1565" t="s">
        <v>3340</v>
      </c>
      <c r="M1565" t="s">
        <v>108</v>
      </c>
      <c r="N1565" t="s">
        <v>22</v>
      </c>
      <c r="O1565" t="s">
        <v>1102</v>
      </c>
      <c r="P1565" t="str">
        <f>_xlfn.IFNA(VLOOKUP(C1565,Statusy!A:B,2,0),"Do wyrzucenia")</f>
        <v>Alza</v>
      </c>
      <c r="Q1565" t="str">
        <f t="shared" si="98"/>
        <v>Alza</v>
      </c>
      <c r="R1565" t="str">
        <f t="shared" si="99"/>
        <v>Vida</v>
      </c>
    </row>
    <row r="1566" spans="1:18" x14ac:dyDescent="0.25">
      <c r="A1566">
        <v>559874172</v>
      </c>
      <c r="B1566" t="s">
        <v>107</v>
      </c>
      <c r="C1566" t="s">
        <v>118</v>
      </c>
      <c r="D1566">
        <v>1</v>
      </c>
      <c r="E1566">
        <v>229</v>
      </c>
      <c r="F1566">
        <v>2352</v>
      </c>
      <c r="G1566">
        <v>45113</v>
      </c>
      <c r="H1566" t="s">
        <v>108</v>
      </c>
      <c r="I1566" t="s">
        <v>3341</v>
      </c>
      <c r="J1566" t="s">
        <v>109</v>
      </c>
      <c r="K1566">
        <v>440.44943820224722</v>
      </c>
      <c r="L1566" t="s">
        <v>3342</v>
      </c>
      <c r="M1566" t="s">
        <v>108</v>
      </c>
      <c r="N1566" t="s">
        <v>22</v>
      </c>
      <c r="O1566" t="s">
        <v>225</v>
      </c>
      <c r="P1566" t="str">
        <f>_xlfn.IFNA(VLOOKUP(C1566,Statusy!A:B,2,0),"Do wyrzucenia")</f>
        <v>Greatstore</v>
      </c>
      <c r="Q1566" t="str">
        <f t="shared" si="98"/>
        <v>Mall</v>
      </c>
      <c r="R1566" t="str">
        <f t="shared" si="99"/>
        <v>Vida</v>
      </c>
    </row>
    <row r="1567" spans="1:18" x14ac:dyDescent="0.25">
      <c r="A1567">
        <v>559872616</v>
      </c>
      <c r="B1567" t="s">
        <v>107</v>
      </c>
      <c r="C1567" t="s">
        <v>153</v>
      </c>
      <c r="D1567">
        <v>1</v>
      </c>
      <c r="E1567">
        <v>0</v>
      </c>
      <c r="F1567">
        <v>4750.6499999999996</v>
      </c>
      <c r="G1567">
        <v>45113</v>
      </c>
      <c r="H1567" t="s">
        <v>108</v>
      </c>
      <c r="I1567" t="s">
        <v>751</v>
      </c>
      <c r="J1567" t="s">
        <v>109</v>
      </c>
      <c r="K1567">
        <v>889.63483146067415</v>
      </c>
      <c r="L1567" t="s">
        <v>3344</v>
      </c>
      <c r="M1567" t="s">
        <v>108</v>
      </c>
      <c r="N1567" t="s">
        <v>48</v>
      </c>
      <c r="O1567" t="s">
        <v>1102</v>
      </c>
      <c r="P1567" t="str">
        <f>_xlfn.IFNA(VLOOKUP(C1567,Statusy!A:B,2,0),"Do wyrzucenia")</f>
        <v>Alza</v>
      </c>
      <c r="Q1567" t="str">
        <f t="shared" si="98"/>
        <v>Alza</v>
      </c>
      <c r="R1567" t="str">
        <f t="shared" si="99"/>
        <v>Vida</v>
      </c>
    </row>
    <row r="1568" spans="1:18" x14ac:dyDescent="0.25">
      <c r="A1568">
        <v>559872570</v>
      </c>
      <c r="B1568" t="s">
        <v>107</v>
      </c>
      <c r="C1568" t="s">
        <v>153</v>
      </c>
      <c r="D1568">
        <v>1</v>
      </c>
      <c r="E1568">
        <v>0</v>
      </c>
      <c r="F1568">
        <v>645.15</v>
      </c>
      <c r="G1568">
        <v>45113</v>
      </c>
      <c r="H1568" t="s">
        <v>108</v>
      </c>
      <c r="I1568" t="s">
        <v>287</v>
      </c>
      <c r="J1568" t="s">
        <v>109</v>
      </c>
      <c r="K1568">
        <v>120.81460674157304</v>
      </c>
      <c r="L1568" t="s">
        <v>3345</v>
      </c>
      <c r="M1568" t="s">
        <v>108</v>
      </c>
      <c r="N1568" t="s">
        <v>22</v>
      </c>
      <c r="O1568" t="s">
        <v>1102</v>
      </c>
      <c r="P1568" t="str">
        <f>_xlfn.IFNA(VLOOKUP(C1568,Statusy!A:B,2,0),"Do wyrzucenia")</f>
        <v>Alza</v>
      </c>
      <c r="Q1568" t="str">
        <f t="shared" si="98"/>
        <v>Alza</v>
      </c>
      <c r="R1568" t="str">
        <f t="shared" si="99"/>
        <v>Vida</v>
      </c>
    </row>
    <row r="1569" spans="1:18" x14ac:dyDescent="0.25">
      <c r="A1569">
        <v>559872563</v>
      </c>
      <c r="B1569" t="s">
        <v>107</v>
      </c>
      <c r="C1569" t="s">
        <v>153</v>
      </c>
      <c r="D1569">
        <v>1</v>
      </c>
      <c r="E1569">
        <v>0</v>
      </c>
      <c r="F1569">
        <v>560.15</v>
      </c>
      <c r="G1569">
        <v>45113</v>
      </c>
      <c r="H1569" t="s">
        <v>108</v>
      </c>
      <c r="I1569" t="s">
        <v>3346</v>
      </c>
      <c r="J1569" t="s">
        <v>109</v>
      </c>
      <c r="K1569">
        <v>104.89700374531836</v>
      </c>
      <c r="L1569" t="s">
        <v>3347</v>
      </c>
      <c r="M1569" t="s">
        <v>108</v>
      </c>
      <c r="N1569" t="s">
        <v>22</v>
      </c>
      <c r="O1569" t="s">
        <v>1102</v>
      </c>
      <c r="P1569" t="str">
        <f>_xlfn.IFNA(VLOOKUP(C1569,Statusy!A:B,2,0),"Do wyrzucenia")</f>
        <v>Alza</v>
      </c>
      <c r="Q1569" t="str">
        <f t="shared" si="98"/>
        <v>Alza</v>
      </c>
      <c r="R1569" t="str">
        <f t="shared" si="99"/>
        <v>Vida</v>
      </c>
    </row>
    <row r="1570" spans="1:18" x14ac:dyDescent="0.25">
      <c r="A1570">
        <v>559872552</v>
      </c>
      <c r="B1570" t="s">
        <v>107</v>
      </c>
      <c r="C1570" t="s">
        <v>153</v>
      </c>
      <c r="D1570">
        <v>1</v>
      </c>
      <c r="E1570">
        <v>0</v>
      </c>
      <c r="F1570">
        <v>1223.1500000000001</v>
      </c>
      <c r="G1570">
        <v>45113</v>
      </c>
      <c r="H1570" t="s">
        <v>108</v>
      </c>
      <c r="I1570" t="s">
        <v>970</v>
      </c>
      <c r="J1570" t="s">
        <v>109</v>
      </c>
      <c r="K1570">
        <v>229.05430711610489</v>
      </c>
      <c r="L1570" t="s">
        <v>3348</v>
      </c>
      <c r="M1570" t="s">
        <v>108</v>
      </c>
      <c r="N1570" t="s">
        <v>22</v>
      </c>
      <c r="O1570" t="s">
        <v>1102</v>
      </c>
      <c r="P1570" t="str">
        <f>_xlfn.IFNA(VLOOKUP(C1570,Statusy!A:B,2,0),"Do wyrzucenia")</f>
        <v>Alza</v>
      </c>
      <c r="Q1570" t="str">
        <f t="shared" si="98"/>
        <v>Alza</v>
      </c>
      <c r="R1570" t="str">
        <f t="shared" si="99"/>
        <v>Vida</v>
      </c>
    </row>
    <row r="1571" spans="1:18" x14ac:dyDescent="0.25">
      <c r="A1571">
        <v>559872550</v>
      </c>
      <c r="B1571" t="s">
        <v>107</v>
      </c>
      <c r="C1571" t="s">
        <v>120</v>
      </c>
      <c r="D1571">
        <v>1</v>
      </c>
      <c r="E1571">
        <v>0</v>
      </c>
      <c r="F1571">
        <v>1059</v>
      </c>
      <c r="G1571">
        <v>45113</v>
      </c>
      <c r="H1571" t="s">
        <v>108</v>
      </c>
      <c r="I1571" t="s">
        <v>3349</v>
      </c>
      <c r="J1571" t="s">
        <v>109</v>
      </c>
      <c r="K1571">
        <v>198.31460674157304</v>
      </c>
      <c r="L1571" t="s">
        <v>3350</v>
      </c>
      <c r="M1571" t="s">
        <v>108</v>
      </c>
      <c r="N1571" t="s">
        <v>22</v>
      </c>
      <c r="O1571" t="s">
        <v>224</v>
      </c>
      <c r="P1571" t="str">
        <f>_xlfn.IFNA(VLOOKUP(C1571,Statusy!A:B,2,0),"Do wyrzucenia")</f>
        <v>Shumee</v>
      </c>
      <c r="Q1571" t="str">
        <f t="shared" si="98"/>
        <v>Mall</v>
      </c>
      <c r="R1571" t="str">
        <f t="shared" si="99"/>
        <v>Vida</v>
      </c>
    </row>
    <row r="1572" spans="1:18" x14ac:dyDescent="0.25">
      <c r="A1572">
        <v>559865913</v>
      </c>
      <c r="B1572" t="s">
        <v>107</v>
      </c>
      <c r="C1572" t="s">
        <v>118</v>
      </c>
      <c r="D1572">
        <v>1</v>
      </c>
      <c r="E1572">
        <v>0</v>
      </c>
      <c r="F1572">
        <v>28</v>
      </c>
      <c r="G1572">
        <v>45113</v>
      </c>
      <c r="H1572" t="s">
        <v>108</v>
      </c>
      <c r="I1572" t="s">
        <v>553</v>
      </c>
      <c r="J1572" t="s">
        <v>110</v>
      </c>
      <c r="K1572">
        <v>125.16</v>
      </c>
      <c r="L1572" t="s">
        <v>554</v>
      </c>
      <c r="M1572" t="s">
        <v>108</v>
      </c>
      <c r="N1572" t="s">
        <v>106</v>
      </c>
      <c r="O1572" t="s">
        <v>225</v>
      </c>
      <c r="P1572" t="str">
        <f>_xlfn.IFNA(VLOOKUP(C1572,Statusy!A:B,2,0),"Do wyrzucenia")</f>
        <v>Greatstore</v>
      </c>
      <c r="Q1572" t="str">
        <f t="shared" si="98"/>
        <v>Mall</v>
      </c>
      <c r="R1572" t="str">
        <f t="shared" si="99"/>
        <v>ikonka</v>
      </c>
    </row>
    <row r="1573" spans="1:18" x14ac:dyDescent="0.25">
      <c r="A1573">
        <v>559865892</v>
      </c>
      <c r="B1573" t="s">
        <v>107</v>
      </c>
      <c r="C1573" t="s">
        <v>118</v>
      </c>
      <c r="D1573">
        <v>1</v>
      </c>
      <c r="E1573">
        <v>489</v>
      </c>
      <c r="F1573">
        <v>1479</v>
      </c>
      <c r="G1573">
        <v>45113</v>
      </c>
      <c r="H1573" t="s">
        <v>108</v>
      </c>
      <c r="I1573" t="s">
        <v>349</v>
      </c>
      <c r="J1573" t="s">
        <v>109</v>
      </c>
      <c r="K1573">
        <v>276.96629213483146</v>
      </c>
      <c r="L1573" t="s">
        <v>961</v>
      </c>
      <c r="M1573" t="s">
        <v>108</v>
      </c>
      <c r="N1573" t="s">
        <v>22</v>
      </c>
      <c r="O1573" t="s">
        <v>225</v>
      </c>
      <c r="P1573" t="str">
        <f>_xlfn.IFNA(VLOOKUP(C1573,Statusy!A:B,2,0),"Do wyrzucenia")</f>
        <v>Greatstore</v>
      </c>
      <c r="Q1573" t="str">
        <f t="shared" si="98"/>
        <v>Mall</v>
      </c>
      <c r="R1573" t="str">
        <f t="shared" si="99"/>
        <v>Vida</v>
      </c>
    </row>
    <row r="1574" spans="1:18" x14ac:dyDescent="0.25">
      <c r="A1574">
        <v>559865866</v>
      </c>
      <c r="B1574" t="s">
        <v>107</v>
      </c>
      <c r="C1574" t="s">
        <v>118</v>
      </c>
      <c r="D1574">
        <v>1</v>
      </c>
      <c r="E1574">
        <v>30</v>
      </c>
      <c r="F1574">
        <v>129</v>
      </c>
      <c r="G1574">
        <v>45113</v>
      </c>
      <c r="H1574" t="s">
        <v>108</v>
      </c>
      <c r="I1574" t="s">
        <v>3351</v>
      </c>
      <c r="J1574" t="s">
        <v>110</v>
      </c>
      <c r="K1574">
        <v>576.63</v>
      </c>
      <c r="L1574" t="s">
        <v>3352</v>
      </c>
      <c r="M1574" t="s">
        <v>108</v>
      </c>
      <c r="N1574" t="s">
        <v>49</v>
      </c>
      <c r="O1574" t="s">
        <v>225</v>
      </c>
      <c r="P1574" t="str">
        <f>_xlfn.IFNA(VLOOKUP(C1574,Statusy!A:B,2,0),"Do wyrzucenia")</f>
        <v>Greatstore</v>
      </c>
      <c r="Q1574" t="str">
        <f t="shared" si="98"/>
        <v>Mall</v>
      </c>
      <c r="R1574" t="str">
        <f t="shared" si="99"/>
        <v>ikonka</v>
      </c>
    </row>
    <row r="1575" spans="1:18" x14ac:dyDescent="0.25">
      <c r="A1575">
        <v>559865854</v>
      </c>
      <c r="B1575" t="s">
        <v>107</v>
      </c>
      <c r="C1575" t="s">
        <v>118</v>
      </c>
      <c r="D1575">
        <v>1</v>
      </c>
      <c r="E1575">
        <v>7</v>
      </c>
      <c r="F1575">
        <v>41</v>
      </c>
      <c r="G1575">
        <v>45113</v>
      </c>
      <c r="H1575" t="s">
        <v>108</v>
      </c>
      <c r="I1575" t="s">
        <v>308</v>
      </c>
      <c r="J1575" t="s">
        <v>110</v>
      </c>
      <c r="K1575">
        <v>183.26999999999998</v>
      </c>
      <c r="L1575" t="s">
        <v>164</v>
      </c>
      <c r="M1575" t="s">
        <v>108</v>
      </c>
      <c r="N1575" t="s">
        <v>48</v>
      </c>
      <c r="O1575" t="s">
        <v>225</v>
      </c>
      <c r="P1575" t="str">
        <f>_xlfn.IFNA(VLOOKUP(C1575,Statusy!A:B,2,0),"Do wyrzucenia")</f>
        <v>Greatstore</v>
      </c>
      <c r="Q1575" t="str">
        <f t="shared" si="98"/>
        <v>Mall</v>
      </c>
      <c r="R1575" t="str">
        <f t="shared" si="99"/>
        <v>Vida</v>
      </c>
    </row>
    <row r="1576" spans="1:18" x14ac:dyDescent="0.25">
      <c r="A1576">
        <v>559865838</v>
      </c>
      <c r="B1576" t="s">
        <v>107</v>
      </c>
      <c r="C1576" t="s">
        <v>118</v>
      </c>
      <c r="D1576">
        <v>1</v>
      </c>
      <c r="E1576">
        <v>3.9</v>
      </c>
      <c r="F1576">
        <v>18.899999999999999</v>
      </c>
      <c r="G1576">
        <v>45113</v>
      </c>
      <c r="H1576" t="s">
        <v>108</v>
      </c>
      <c r="I1576" t="s">
        <v>214</v>
      </c>
      <c r="J1576" t="s">
        <v>110</v>
      </c>
      <c r="K1576">
        <v>84.48299999999999</v>
      </c>
      <c r="L1576" t="s">
        <v>215</v>
      </c>
      <c r="M1576" t="s">
        <v>108</v>
      </c>
      <c r="N1576" t="s">
        <v>106</v>
      </c>
      <c r="O1576" t="s">
        <v>225</v>
      </c>
      <c r="P1576" t="str">
        <f>_xlfn.IFNA(VLOOKUP(C1576,Statusy!A:B,2,0),"Do wyrzucenia")</f>
        <v>Greatstore</v>
      </c>
      <c r="Q1576" t="str">
        <f t="shared" si="98"/>
        <v>Mall</v>
      </c>
      <c r="R1576" t="str">
        <f t="shared" si="99"/>
        <v>aw</v>
      </c>
    </row>
    <row r="1577" spans="1:18" x14ac:dyDescent="0.25">
      <c r="A1577">
        <v>559865821</v>
      </c>
      <c r="B1577" t="s">
        <v>107</v>
      </c>
      <c r="C1577" t="s">
        <v>118</v>
      </c>
      <c r="D1577">
        <v>1</v>
      </c>
      <c r="E1577">
        <v>0</v>
      </c>
      <c r="F1577">
        <v>28</v>
      </c>
      <c r="G1577">
        <v>45113</v>
      </c>
      <c r="H1577" t="s">
        <v>108</v>
      </c>
      <c r="I1577" t="s">
        <v>3353</v>
      </c>
      <c r="J1577" t="s">
        <v>110</v>
      </c>
      <c r="K1577">
        <v>125.16</v>
      </c>
      <c r="L1577" t="s">
        <v>3354</v>
      </c>
      <c r="M1577" t="s">
        <v>108</v>
      </c>
      <c r="N1577" t="s">
        <v>106</v>
      </c>
      <c r="O1577" t="s">
        <v>225</v>
      </c>
      <c r="P1577" t="str">
        <f>_xlfn.IFNA(VLOOKUP(C1577,Statusy!A:B,2,0),"Do wyrzucenia")</f>
        <v>Greatstore</v>
      </c>
      <c r="Q1577" t="str">
        <f t="shared" si="98"/>
        <v>Mall</v>
      </c>
      <c r="R1577" t="str">
        <f t="shared" si="99"/>
        <v>aw</v>
      </c>
    </row>
    <row r="1578" spans="1:18" x14ac:dyDescent="0.25">
      <c r="A1578">
        <v>559865795</v>
      </c>
      <c r="B1578" t="s">
        <v>107</v>
      </c>
      <c r="C1578" t="s">
        <v>118</v>
      </c>
      <c r="D1578">
        <v>1</v>
      </c>
      <c r="E1578">
        <v>10</v>
      </c>
      <c r="F1578">
        <v>35</v>
      </c>
      <c r="G1578">
        <v>45113</v>
      </c>
      <c r="H1578" t="s">
        <v>108</v>
      </c>
      <c r="I1578" t="s">
        <v>1245</v>
      </c>
      <c r="J1578" t="s">
        <v>110</v>
      </c>
      <c r="K1578">
        <v>156.44999999999999</v>
      </c>
      <c r="L1578" t="s">
        <v>3355</v>
      </c>
      <c r="M1578" t="s">
        <v>108</v>
      </c>
      <c r="N1578" t="s">
        <v>49</v>
      </c>
      <c r="O1578" t="s">
        <v>225</v>
      </c>
      <c r="P1578" t="str">
        <f>_xlfn.IFNA(VLOOKUP(C1578,Statusy!A:B,2,0),"Do wyrzucenia")</f>
        <v>Greatstore</v>
      </c>
      <c r="Q1578" t="str">
        <f t="shared" si="98"/>
        <v>Mall</v>
      </c>
      <c r="R1578" t="str">
        <f t="shared" si="99"/>
        <v>Vida</v>
      </c>
    </row>
    <row r="1579" spans="1:18" x14ac:dyDescent="0.25">
      <c r="A1579">
        <v>559864516</v>
      </c>
      <c r="B1579" t="s">
        <v>107</v>
      </c>
      <c r="C1579" t="s">
        <v>153</v>
      </c>
      <c r="D1579">
        <v>1</v>
      </c>
      <c r="E1579">
        <v>0</v>
      </c>
      <c r="F1579">
        <v>1435.65</v>
      </c>
      <c r="G1579">
        <v>45113</v>
      </c>
      <c r="H1579" t="s">
        <v>108</v>
      </c>
      <c r="I1579" t="s">
        <v>3356</v>
      </c>
      <c r="J1579" t="s">
        <v>109</v>
      </c>
      <c r="K1579">
        <v>268.84831460674161</v>
      </c>
      <c r="L1579" t="s">
        <v>3357</v>
      </c>
      <c r="M1579" t="s">
        <v>108</v>
      </c>
      <c r="N1579" t="s">
        <v>22</v>
      </c>
      <c r="O1579" t="s">
        <v>1102</v>
      </c>
      <c r="P1579" t="str">
        <f>_xlfn.IFNA(VLOOKUP(C1579,Statusy!A:B,2,0),"Do wyrzucenia")</f>
        <v>Alza</v>
      </c>
      <c r="Q1579" t="str">
        <f t="shared" si="98"/>
        <v>Alza</v>
      </c>
      <c r="R1579" t="str">
        <f t="shared" si="99"/>
        <v>Vida</v>
      </c>
    </row>
    <row r="1580" spans="1:18" x14ac:dyDescent="0.25">
      <c r="A1580">
        <v>559864511</v>
      </c>
      <c r="B1580" t="s">
        <v>107</v>
      </c>
      <c r="C1580" t="s">
        <v>153</v>
      </c>
      <c r="D1580">
        <v>1</v>
      </c>
      <c r="E1580">
        <v>0</v>
      </c>
      <c r="F1580">
        <v>692.75</v>
      </c>
      <c r="G1580">
        <v>45113</v>
      </c>
      <c r="H1580" t="s">
        <v>108</v>
      </c>
      <c r="I1580" t="s">
        <v>3358</v>
      </c>
      <c r="J1580" t="s">
        <v>109</v>
      </c>
      <c r="K1580">
        <v>129.72846441947567</v>
      </c>
      <c r="L1580" t="s">
        <v>3359</v>
      </c>
      <c r="M1580" t="s">
        <v>108</v>
      </c>
      <c r="N1580" t="s">
        <v>22</v>
      </c>
      <c r="O1580" t="s">
        <v>1102</v>
      </c>
      <c r="P1580" t="str">
        <f>_xlfn.IFNA(VLOOKUP(C1580,Statusy!A:B,2,0),"Do wyrzucenia")</f>
        <v>Alza</v>
      </c>
      <c r="Q1580" t="str">
        <f t="shared" si="98"/>
        <v>Alza</v>
      </c>
      <c r="R1580" t="str">
        <f t="shared" si="99"/>
        <v>Kinghoff</v>
      </c>
    </row>
    <row r="1581" spans="1:18" x14ac:dyDescent="0.25">
      <c r="A1581">
        <v>559864297</v>
      </c>
      <c r="B1581" t="s">
        <v>107</v>
      </c>
      <c r="C1581" t="s">
        <v>153</v>
      </c>
      <c r="D1581">
        <v>1</v>
      </c>
      <c r="E1581">
        <v>0</v>
      </c>
      <c r="F1581">
        <v>678.3</v>
      </c>
      <c r="G1581">
        <v>45113</v>
      </c>
      <c r="H1581" t="s">
        <v>108</v>
      </c>
      <c r="I1581" t="s">
        <v>856</v>
      </c>
      <c r="J1581" t="s">
        <v>109</v>
      </c>
      <c r="K1581">
        <v>127.02247191011236</v>
      </c>
      <c r="L1581" t="s">
        <v>3360</v>
      </c>
      <c r="M1581" t="s">
        <v>108</v>
      </c>
      <c r="N1581" t="s">
        <v>22</v>
      </c>
      <c r="O1581" t="s">
        <v>1102</v>
      </c>
      <c r="P1581" t="str">
        <f>_xlfn.IFNA(VLOOKUP(C1581,Statusy!A:B,2,0),"Do wyrzucenia")</f>
        <v>Alza</v>
      </c>
      <c r="Q1581" t="str">
        <f t="shared" si="98"/>
        <v>Alza</v>
      </c>
      <c r="R1581" t="str">
        <f t="shared" si="99"/>
        <v>Kinghoff</v>
      </c>
    </row>
    <row r="1582" spans="1:18" x14ac:dyDescent="0.25">
      <c r="A1582">
        <v>559864284</v>
      </c>
      <c r="B1582" t="s">
        <v>107</v>
      </c>
      <c r="C1582" t="s">
        <v>153</v>
      </c>
      <c r="D1582">
        <v>1</v>
      </c>
      <c r="E1582">
        <v>0</v>
      </c>
      <c r="F1582">
        <v>445.4</v>
      </c>
      <c r="G1582">
        <v>45113</v>
      </c>
      <c r="H1582" t="s">
        <v>108</v>
      </c>
      <c r="I1582" t="s">
        <v>272</v>
      </c>
      <c r="J1582" t="s">
        <v>109</v>
      </c>
      <c r="K1582">
        <v>83.408239700374537</v>
      </c>
      <c r="L1582" t="s">
        <v>3361</v>
      </c>
      <c r="M1582" t="s">
        <v>108</v>
      </c>
      <c r="N1582" t="s">
        <v>22</v>
      </c>
      <c r="O1582" t="s">
        <v>1102</v>
      </c>
      <c r="P1582" t="str">
        <f>_xlfn.IFNA(VLOOKUP(C1582,Statusy!A:B,2,0),"Do wyrzucenia")</f>
        <v>Alza</v>
      </c>
      <c r="Q1582" t="str">
        <f t="shared" si="98"/>
        <v>Alza</v>
      </c>
      <c r="R1582" t="str">
        <f t="shared" si="99"/>
        <v>Kinghoff</v>
      </c>
    </row>
    <row r="1583" spans="1:18" x14ac:dyDescent="0.25">
      <c r="A1583">
        <v>559864281</v>
      </c>
      <c r="B1583" t="s">
        <v>107</v>
      </c>
      <c r="C1583" t="s">
        <v>195</v>
      </c>
      <c r="D1583">
        <v>0</v>
      </c>
      <c r="E1583">
        <v>19</v>
      </c>
      <c r="F1583">
        <v>80</v>
      </c>
      <c r="G1583">
        <v>45113</v>
      </c>
      <c r="H1583" t="s">
        <v>108</v>
      </c>
      <c r="I1583" t="s">
        <v>284</v>
      </c>
      <c r="J1583" t="s">
        <v>110</v>
      </c>
      <c r="K1583">
        <v>357.59999999999997</v>
      </c>
      <c r="L1583" t="s">
        <v>1708</v>
      </c>
      <c r="M1583" t="s">
        <v>108</v>
      </c>
      <c r="N1583" t="s">
        <v>48</v>
      </c>
      <c r="O1583" t="s">
        <v>224</v>
      </c>
      <c r="P1583" t="str">
        <f>_xlfn.IFNA(VLOOKUP(C1583,Statusy!A:B,2,0),"Do wyrzucenia")</f>
        <v>Shumee</v>
      </c>
      <c r="Q1583" t="str">
        <f t="shared" si="98"/>
        <v>Mall</v>
      </c>
      <c r="R1583" t="str">
        <f t="shared" si="99"/>
        <v>Vida</v>
      </c>
    </row>
    <row r="1584" spans="1:18" x14ac:dyDescent="0.25">
      <c r="A1584">
        <v>559864275</v>
      </c>
      <c r="B1584" t="s">
        <v>107</v>
      </c>
      <c r="C1584" t="s">
        <v>153</v>
      </c>
      <c r="D1584">
        <v>1</v>
      </c>
      <c r="E1584">
        <v>0</v>
      </c>
      <c r="F1584">
        <v>751.4</v>
      </c>
      <c r="G1584">
        <v>45113</v>
      </c>
      <c r="H1584" t="s">
        <v>108</v>
      </c>
      <c r="I1584" t="s">
        <v>1947</v>
      </c>
      <c r="J1584" t="s">
        <v>109</v>
      </c>
      <c r="K1584">
        <v>140.7116104868914</v>
      </c>
      <c r="L1584" t="s">
        <v>3362</v>
      </c>
      <c r="M1584" t="s">
        <v>108</v>
      </c>
      <c r="N1584" t="s">
        <v>22</v>
      </c>
      <c r="O1584" t="s">
        <v>1102</v>
      </c>
      <c r="P1584" t="str">
        <f>_xlfn.IFNA(VLOOKUP(C1584,Statusy!A:B,2,0),"Do wyrzucenia")</f>
        <v>Alza</v>
      </c>
      <c r="Q1584" t="str">
        <f t="shared" si="98"/>
        <v>Alza</v>
      </c>
      <c r="R1584" t="str">
        <f t="shared" si="99"/>
        <v>Kinghoff</v>
      </c>
    </row>
    <row r="1585" spans="1:18" x14ac:dyDescent="0.25">
      <c r="A1585">
        <v>559864274</v>
      </c>
      <c r="B1585" t="s">
        <v>107</v>
      </c>
      <c r="C1585" t="s">
        <v>153</v>
      </c>
      <c r="D1585">
        <v>1</v>
      </c>
      <c r="E1585">
        <v>0</v>
      </c>
      <c r="F1585">
        <v>602.65</v>
      </c>
      <c r="G1585">
        <v>45113</v>
      </c>
      <c r="H1585" t="s">
        <v>108</v>
      </c>
      <c r="I1585" t="s">
        <v>1020</v>
      </c>
      <c r="J1585" t="s">
        <v>109</v>
      </c>
      <c r="K1585">
        <v>112.8558052434457</v>
      </c>
      <c r="L1585" t="s">
        <v>3363</v>
      </c>
      <c r="M1585" t="s">
        <v>108</v>
      </c>
      <c r="N1585" t="s">
        <v>22</v>
      </c>
      <c r="O1585" t="s">
        <v>1102</v>
      </c>
      <c r="P1585" t="str">
        <f>_xlfn.IFNA(VLOOKUP(C1585,Statusy!A:B,2,0),"Do wyrzucenia")</f>
        <v>Alza</v>
      </c>
      <c r="Q1585" t="str">
        <f t="shared" si="98"/>
        <v>Alza</v>
      </c>
      <c r="R1585" t="str">
        <f t="shared" si="99"/>
        <v>Vida</v>
      </c>
    </row>
    <row r="1586" spans="1:18" x14ac:dyDescent="0.25">
      <c r="A1586">
        <v>559864273</v>
      </c>
      <c r="B1586" t="s">
        <v>107</v>
      </c>
      <c r="C1586" t="s">
        <v>153</v>
      </c>
      <c r="D1586">
        <v>1</v>
      </c>
      <c r="E1586">
        <v>0</v>
      </c>
      <c r="F1586">
        <v>539.74</v>
      </c>
      <c r="G1586">
        <v>45113</v>
      </c>
      <c r="H1586" t="s">
        <v>108</v>
      </c>
      <c r="I1586" t="s">
        <v>1546</v>
      </c>
      <c r="J1586" t="s">
        <v>109</v>
      </c>
      <c r="K1586">
        <v>101.07490636704121</v>
      </c>
      <c r="L1586" t="s">
        <v>3364</v>
      </c>
      <c r="M1586" t="s">
        <v>108</v>
      </c>
      <c r="N1586" t="s">
        <v>22</v>
      </c>
      <c r="O1586" t="s">
        <v>1102</v>
      </c>
      <c r="P1586" t="str">
        <f>_xlfn.IFNA(VLOOKUP(C1586,Statusy!A:B,2,0),"Do wyrzucenia")</f>
        <v>Alza</v>
      </c>
      <c r="Q1586" t="str">
        <f t="shared" si="98"/>
        <v>Alza</v>
      </c>
      <c r="R1586" t="str">
        <f t="shared" si="99"/>
        <v>Kinghoff</v>
      </c>
    </row>
    <row r="1587" spans="1:18" x14ac:dyDescent="0.25">
      <c r="A1587">
        <v>559864270</v>
      </c>
      <c r="B1587" t="s">
        <v>107</v>
      </c>
      <c r="C1587" t="s">
        <v>153</v>
      </c>
      <c r="D1587">
        <v>1</v>
      </c>
      <c r="E1587">
        <v>0</v>
      </c>
      <c r="F1587">
        <v>606.04999999999995</v>
      </c>
      <c r="G1587">
        <v>45113</v>
      </c>
      <c r="H1587" t="s">
        <v>108</v>
      </c>
      <c r="I1587" t="s">
        <v>747</v>
      </c>
      <c r="J1587" t="s">
        <v>109</v>
      </c>
      <c r="K1587">
        <v>113.49250936329588</v>
      </c>
      <c r="L1587" t="s">
        <v>3365</v>
      </c>
      <c r="M1587" t="s">
        <v>108</v>
      </c>
      <c r="N1587" t="s">
        <v>22</v>
      </c>
      <c r="O1587" t="s">
        <v>1102</v>
      </c>
      <c r="P1587" t="str">
        <f>_xlfn.IFNA(VLOOKUP(C1587,Statusy!A:B,2,0),"Do wyrzucenia")</f>
        <v>Alza</v>
      </c>
      <c r="Q1587" t="str">
        <f t="shared" si="98"/>
        <v>Alza</v>
      </c>
      <c r="R1587" t="str">
        <f t="shared" si="99"/>
        <v>Kinghoff</v>
      </c>
    </row>
    <row r="1588" spans="1:18" x14ac:dyDescent="0.25">
      <c r="A1588">
        <v>559828351</v>
      </c>
      <c r="B1588" t="s">
        <v>107</v>
      </c>
      <c r="C1588" t="s">
        <v>118</v>
      </c>
      <c r="D1588">
        <v>1</v>
      </c>
      <c r="E1588">
        <v>0</v>
      </c>
      <c r="F1588">
        <v>112</v>
      </c>
      <c r="G1588">
        <v>45113</v>
      </c>
      <c r="H1588" t="s">
        <v>108</v>
      </c>
      <c r="I1588" t="s">
        <v>3367</v>
      </c>
      <c r="J1588" t="s">
        <v>110</v>
      </c>
      <c r="K1588">
        <v>500.64</v>
      </c>
      <c r="L1588" t="s">
        <v>3368</v>
      </c>
      <c r="M1588" t="s">
        <v>108</v>
      </c>
      <c r="N1588" t="s">
        <v>106</v>
      </c>
      <c r="O1588" t="s">
        <v>225</v>
      </c>
      <c r="P1588" t="str">
        <f>_xlfn.IFNA(VLOOKUP(C1588,Statusy!A:B,2,0),"Do wyrzucenia")</f>
        <v>Greatstore</v>
      </c>
      <c r="Q1588" t="str">
        <f t="shared" ref="Q1588:Q1608" si="100">IF(P1588="alza","Alza",IF(P1588="Extra","Extrastore","Mall"))</f>
        <v>Mall</v>
      </c>
      <c r="R1588" t="str">
        <f t="shared" ref="R1588:R1608" si="101">IF(AND(LEN(I1588)&lt;=7,ISERROR(FIND("_",I1588))),"Vida",IFERROR(LEFT(I1588,FIND("_",I1588)-1),"Kinghoff"))</f>
        <v>adler</v>
      </c>
    </row>
    <row r="1589" spans="1:18" x14ac:dyDescent="0.25">
      <c r="A1589">
        <v>559828261</v>
      </c>
      <c r="B1589" t="s">
        <v>107</v>
      </c>
      <c r="C1589" t="s">
        <v>114</v>
      </c>
      <c r="D1589">
        <v>0</v>
      </c>
      <c r="E1589">
        <v>18</v>
      </c>
      <c r="F1589">
        <v>116.18</v>
      </c>
      <c r="G1589">
        <v>45113</v>
      </c>
      <c r="H1589" t="s">
        <v>108</v>
      </c>
      <c r="I1589" t="s">
        <v>3369</v>
      </c>
      <c r="J1589" t="s">
        <v>110</v>
      </c>
      <c r="K1589">
        <v>519.32460000000003</v>
      </c>
      <c r="L1589" t="s">
        <v>3370</v>
      </c>
      <c r="M1589" t="s">
        <v>108</v>
      </c>
      <c r="N1589" t="s">
        <v>48</v>
      </c>
      <c r="O1589" t="s">
        <v>225</v>
      </c>
      <c r="P1589" t="str">
        <f>_xlfn.IFNA(VLOOKUP(C1589,Statusy!A:B,2,0),"Do wyrzucenia")</f>
        <v>Greatstore</v>
      </c>
      <c r="Q1589" t="str">
        <f t="shared" si="100"/>
        <v>Mall</v>
      </c>
      <c r="R1589" t="str">
        <f t="shared" si="101"/>
        <v>vidapl</v>
      </c>
    </row>
    <row r="1590" spans="1:18" x14ac:dyDescent="0.25">
      <c r="A1590">
        <v>559826843</v>
      </c>
      <c r="B1590" t="s">
        <v>107</v>
      </c>
      <c r="C1590" t="s">
        <v>118</v>
      </c>
      <c r="D1590">
        <v>1</v>
      </c>
      <c r="E1590">
        <v>229</v>
      </c>
      <c r="F1590">
        <v>2241</v>
      </c>
      <c r="G1590">
        <v>45113</v>
      </c>
      <c r="H1590" t="s">
        <v>108</v>
      </c>
      <c r="I1590" t="s">
        <v>3371</v>
      </c>
      <c r="J1590" t="s">
        <v>109</v>
      </c>
      <c r="K1590">
        <v>419.66292134831463</v>
      </c>
      <c r="L1590" t="s">
        <v>3372</v>
      </c>
      <c r="M1590" t="s">
        <v>108</v>
      </c>
      <c r="N1590" t="s">
        <v>22</v>
      </c>
      <c r="O1590" t="s">
        <v>225</v>
      </c>
      <c r="P1590" t="str">
        <f>_xlfn.IFNA(VLOOKUP(C1590,Statusy!A:B,2,0),"Do wyrzucenia")</f>
        <v>Greatstore</v>
      </c>
      <c r="Q1590" t="str">
        <f t="shared" si="100"/>
        <v>Mall</v>
      </c>
      <c r="R1590" t="str">
        <f t="shared" si="101"/>
        <v>Vida</v>
      </c>
    </row>
    <row r="1591" spans="1:18" x14ac:dyDescent="0.25">
      <c r="A1591">
        <v>559826827</v>
      </c>
      <c r="B1591" t="s">
        <v>107</v>
      </c>
      <c r="C1591" t="s">
        <v>114</v>
      </c>
      <c r="D1591">
        <v>0</v>
      </c>
      <c r="E1591">
        <v>43</v>
      </c>
      <c r="F1591">
        <v>277</v>
      </c>
      <c r="G1591">
        <v>45113</v>
      </c>
      <c r="H1591" t="s">
        <v>108</v>
      </c>
      <c r="I1591" t="s">
        <v>3373</v>
      </c>
      <c r="J1591" t="s">
        <v>110</v>
      </c>
      <c r="K1591">
        <v>1238.1899999999998</v>
      </c>
      <c r="L1591" t="s">
        <v>3374</v>
      </c>
      <c r="M1591" t="s">
        <v>108</v>
      </c>
      <c r="N1591" t="s">
        <v>49</v>
      </c>
      <c r="O1591" t="s">
        <v>225</v>
      </c>
      <c r="P1591" t="str">
        <f>_xlfn.IFNA(VLOOKUP(C1591,Statusy!A:B,2,0),"Do wyrzucenia")</f>
        <v>Greatstore</v>
      </c>
      <c r="Q1591" t="str">
        <f t="shared" si="100"/>
        <v>Mall</v>
      </c>
      <c r="R1591" t="str">
        <f t="shared" si="101"/>
        <v>Vida</v>
      </c>
    </row>
    <row r="1592" spans="1:18" x14ac:dyDescent="0.25">
      <c r="A1592">
        <v>559825617</v>
      </c>
      <c r="B1592" t="s">
        <v>107</v>
      </c>
      <c r="C1592" t="s">
        <v>120</v>
      </c>
      <c r="D1592">
        <v>1</v>
      </c>
      <c r="E1592">
        <v>27</v>
      </c>
      <c r="F1592">
        <v>167</v>
      </c>
      <c r="G1592">
        <v>45113</v>
      </c>
      <c r="H1592" t="s">
        <v>108</v>
      </c>
      <c r="I1592" t="s">
        <v>3375</v>
      </c>
      <c r="J1592" t="s">
        <v>110</v>
      </c>
      <c r="K1592">
        <v>746.49</v>
      </c>
      <c r="L1592" t="s">
        <v>3376</v>
      </c>
      <c r="M1592" t="s">
        <v>108</v>
      </c>
      <c r="N1592" t="s">
        <v>48</v>
      </c>
      <c r="O1592" t="s">
        <v>224</v>
      </c>
      <c r="P1592" t="str">
        <f>_xlfn.IFNA(VLOOKUP(C1592,Statusy!A:B,2,0),"Do wyrzucenia")</f>
        <v>Shumee</v>
      </c>
      <c r="Q1592" t="str">
        <f t="shared" si="100"/>
        <v>Mall</v>
      </c>
      <c r="R1592" t="str">
        <f t="shared" si="101"/>
        <v>Vida</v>
      </c>
    </row>
    <row r="1593" spans="1:18" x14ac:dyDescent="0.25">
      <c r="A1593">
        <v>559825457</v>
      </c>
      <c r="B1593" t="s">
        <v>107</v>
      </c>
      <c r="C1593" t="s">
        <v>120</v>
      </c>
      <c r="D1593">
        <v>1</v>
      </c>
      <c r="E1593">
        <v>33</v>
      </c>
      <c r="F1593">
        <v>184</v>
      </c>
      <c r="G1593">
        <v>45113</v>
      </c>
      <c r="H1593" t="s">
        <v>108</v>
      </c>
      <c r="I1593" t="s">
        <v>3377</v>
      </c>
      <c r="J1593" t="s">
        <v>110</v>
      </c>
      <c r="K1593">
        <v>822.4799999999999</v>
      </c>
      <c r="L1593" t="s">
        <v>3378</v>
      </c>
      <c r="M1593" t="s">
        <v>108</v>
      </c>
      <c r="N1593" t="s">
        <v>48</v>
      </c>
      <c r="O1593" t="s">
        <v>224</v>
      </c>
      <c r="P1593" t="str">
        <f>_xlfn.IFNA(VLOOKUP(C1593,Statusy!A:B,2,0),"Do wyrzucenia")</f>
        <v>Shumee</v>
      </c>
      <c r="Q1593" t="str">
        <f t="shared" si="100"/>
        <v>Mall</v>
      </c>
      <c r="R1593" t="str">
        <f t="shared" si="101"/>
        <v>Vida</v>
      </c>
    </row>
    <row r="1594" spans="1:18" x14ac:dyDescent="0.25">
      <c r="A1594">
        <v>559825208</v>
      </c>
      <c r="B1594" t="s">
        <v>107</v>
      </c>
      <c r="C1594" t="s">
        <v>190</v>
      </c>
      <c r="D1594">
        <v>0</v>
      </c>
      <c r="E1594">
        <v>0</v>
      </c>
      <c r="F1594">
        <v>1818.15</v>
      </c>
      <c r="G1594">
        <v>45113</v>
      </c>
      <c r="H1594" t="s">
        <v>108</v>
      </c>
      <c r="I1594" t="s">
        <v>1118</v>
      </c>
      <c r="J1594" t="s">
        <v>109</v>
      </c>
      <c r="K1594">
        <v>340.4775280898877</v>
      </c>
      <c r="L1594" t="s">
        <v>3379</v>
      </c>
      <c r="M1594" t="s">
        <v>108</v>
      </c>
      <c r="N1594" t="s">
        <v>252</v>
      </c>
      <c r="O1594" t="s">
        <v>1102</v>
      </c>
      <c r="P1594" t="str">
        <f>_xlfn.IFNA(VLOOKUP(C1594,Statusy!A:B,2,0),"Do wyrzucenia")</f>
        <v>Alza</v>
      </c>
      <c r="Q1594" t="str">
        <f t="shared" si="100"/>
        <v>Alza</v>
      </c>
      <c r="R1594" t="str">
        <f t="shared" si="101"/>
        <v>beliani</v>
      </c>
    </row>
    <row r="1595" spans="1:18" x14ac:dyDescent="0.25">
      <c r="A1595">
        <v>559825018</v>
      </c>
      <c r="B1595" t="s">
        <v>107</v>
      </c>
      <c r="C1595" t="s">
        <v>120</v>
      </c>
      <c r="D1595">
        <v>1</v>
      </c>
      <c r="E1595">
        <v>9</v>
      </c>
      <c r="F1595">
        <v>167</v>
      </c>
      <c r="G1595">
        <v>45113</v>
      </c>
      <c r="H1595" t="s">
        <v>108</v>
      </c>
      <c r="I1595" t="s">
        <v>1113</v>
      </c>
      <c r="J1595" t="s">
        <v>110</v>
      </c>
      <c r="K1595">
        <v>746.49</v>
      </c>
      <c r="L1595" t="s">
        <v>3380</v>
      </c>
      <c r="M1595" t="s">
        <v>108</v>
      </c>
      <c r="N1595" t="s">
        <v>49</v>
      </c>
      <c r="O1595" t="s">
        <v>224</v>
      </c>
      <c r="P1595" t="str">
        <f>_xlfn.IFNA(VLOOKUP(C1595,Statusy!A:B,2,0),"Do wyrzucenia")</f>
        <v>Shumee</v>
      </c>
      <c r="Q1595" t="str">
        <f t="shared" si="100"/>
        <v>Mall</v>
      </c>
      <c r="R1595" t="str">
        <f t="shared" si="101"/>
        <v>ikonka</v>
      </c>
    </row>
    <row r="1596" spans="1:18" x14ac:dyDescent="0.25">
      <c r="A1596">
        <v>559824990</v>
      </c>
      <c r="B1596" t="s">
        <v>107</v>
      </c>
      <c r="C1596" t="s">
        <v>120</v>
      </c>
      <c r="D1596">
        <v>1</v>
      </c>
      <c r="E1596">
        <v>27</v>
      </c>
      <c r="F1596">
        <v>169</v>
      </c>
      <c r="G1596">
        <v>45113</v>
      </c>
      <c r="H1596" t="s">
        <v>108</v>
      </c>
      <c r="I1596" t="s">
        <v>3381</v>
      </c>
      <c r="J1596" t="s">
        <v>110</v>
      </c>
      <c r="K1596">
        <v>755.43</v>
      </c>
      <c r="L1596" t="s">
        <v>3382</v>
      </c>
      <c r="M1596" t="s">
        <v>108</v>
      </c>
      <c r="N1596" t="s">
        <v>48</v>
      </c>
      <c r="O1596" t="s">
        <v>224</v>
      </c>
      <c r="P1596" t="str">
        <f>_xlfn.IFNA(VLOOKUP(C1596,Statusy!A:B,2,0),"Do wyrzucenia")</f>
        <v>Shumee</v>
      </c>
      <c r="Q1596" t="str">
        <f t="shared" si="100"/>
        <v>Mall</v>
      </c>
      <c r="R1596" t="str">
        <f t="shared" si="101"/>
        <v>Vida</v>
      </c>
    </row>
    <row r="1597" spans="1:18" x14ac:dyDescent="0.25">
      <c r="A1597">
        <v>559817287</v>
      </c>
      <c r="B1597" t="s">
        <v>1110</v>
      </c>
      <c r="C1597" t="s">
        <v>119</v>
      </c>
      <c r="D1597">
        <v>1</v>
      </c>
      <c r="E1597">
        <v>0</v>
      </c>
      <c r="F1597">
        <v>522</v>
      </c>
      <c r="G1597">
        <v>45113</v>
      </c>
      <c r="H1597" t="s">
        <v>108</v>
      </c>
      <c r="I1597" t="s">
        <v>2307</v>
      </c>
      <c r="J1597" t="s">
        <v>251</v>
      </c>
      <c r="K1597">
        <v>522</v>
      </c>
      <c r="L1597" t="s">
        <v>3383</v>
      </c>
      <c r="M1597" t="s">
        <v>108</v>
      </c>
      <c r="N1597" t="s">
        <v>106</v>
      </c>
      <c r="O1597" t="s">
        <v>224</v>
      </c>
      <c r="P1597" t="str">
        <f>_xlfn.IFNA(VLOOKUP(C1597,Statusy!A:B,2,0),"Do wyrzucenia")</f>
        <v>Shumee</v>
      </c>
      <c r="Q1597" t="str">
        <f t="shared" si="100"/>
        <v>Mall</v>
      </c>
      <c r="R1597" t="str">
        <f t="shared" si="101"/>
        <v>Vida</v>
      </c>
    </row>
    <row r="1598" spans="1:18" x14ac:dyDescent="0.25">
      <c r="A1598">
        <v>559815737</v>
      </c>
      <c r="B1598" t="s">
        <v>107</v>
      </c>
      <c r="C1598" t="s">
        <v>118</v>
      </c>
      <c r="D1598">
        <v>1</v>
      </c>
      <c r="E1598">
        <v>16</v>
      </c>
      <c r="F1598">
        <v>82</v>
      </c>
      <c r="G1598">
        <v>45113</v>
      </c>
      <c r="H1598" t="s">
        <v>108</v>
      </c>
      <c r="I1598" t="s">
        <v>1710</v>
      </c>
      <c r="J1598" t="s">
        <v>110</v>
      </c>
      <c r="K1598">
        <v>366.53999999999996</v>
      </c>
      <c r="L1598" t="s">
        <v>3384</v>
      </c>
      <c r="M1598" t="s">
        <v>108</v>
      </c>
      <c r="N1598" t="s">
        <v>48</v>
      </c>
      <c r="O1598" t="s">
        <v>225</v>
      </c>
      <c r="P1598" t="str">
        <f>_xlfn.IFNA(VLOOKUP(C1598,Statusy!A:B,2,0),"Do wyrzucenia")</f>
        <v>Greatstore</v>
      </c>
      <c r="Q1598" t="str">
        <f t="shared" si="100"/>
        <v>Mall</v>
      </c>
      <c r="R1598" t="str">
        <f t="shared" si="101"/>
        <v>Vida</v>
      </c>
    </row>
    <row r="1599" spans="1:18" x14ac:dyDescent="0.25">
      <c r="A1599">
        <v>559815724</v>
      </c>
      <c r="B1599" t="s">
        <v>107</v>
      </c>
      <c r="C1599" t="s">
        <v>118</v>
      </c>
      <c r="D1599">
        <v>1</v>
      </c>
      <c r="E1599">
        <v>0</v>
      </c>
      <c r="F1599">
        <v>17</v>
      </c>
      <c r="G1599">
        <v>45113</v>
      </c>
      <c r="H1599" t="s">
        <v>108</v>
      </c>
      <c r="I1599" t="s">
        <v>756</v>
      </c>
      <c r="J1599" t="s">
        <v>110</v>
      </c>
      <c r="K1599">
        <v>75.989999999999995</v>
      </c>
      <c r="L1599" t="s">
        <v>3385</v>
      </c>
      <c r="M1599" t="s">
        <v>108</v>
      </c>
      <c r="N1599" t="s">
        <v>106</v>
      </c>
      <c r="O1599" t="s">
        <v>225</v>
      </c>
      <c r="P1599" t="str">
        <f>_xlfn.IFNA(VLOOKUP(C1599,Statusy!A:B,2,0),"Do wyrzucenia")</f>
        <v>Greatstore</v>
      </c>
      <c r="Q1599" t="str">
        <f t="shared" si="100"/>
        <v>Mall</v>
      </c>
      <c r="R1599" t="str">
        <f t="shared" si="101"/>
        <v>Kinghoff</v>
      </c>
    </row>
    <row r="1600" spans="1:18" x14ac:dyDescent="0.25">
      <c r="A1600">
        <v>559804124</v>
      </c>
      <c r="B1600" t="s">
        <v>107</v>
      </c>
      <c r="C1600" t="s">
        <v>114</v>
      </c>
      <c r="D1600">
        <v>0</v>
      </c>
      <c r="E1600">
        <v>43</v>
      </c>
      <c r="F1600">
        <v>277</v>
      </c>
      <c r="G1600">
        <v>45113</v>
      </c>
      <c r="H1600" t="s">
        <v>108</v>
      </c>
      <c r="I1600" t="s">
        <v>3373</v>
      </c>
      <c r="J1600" t="s">
        <v>110</v>
      </c>
      <c r="K1600">
        <v>1238.1899999999998</v>
      </c>
      <c r="L1600" t="s">
        <v>3374</v>
      </c>
      <c r="M1600" t="s">
        <v>108</v>
      </c>
      <c r="N1600" t="s">
        <v>49</v>
      </c>
      <c r="O1600" t="s">
        <v>225</v>
      </c>
      <c r="P1600" t="str">
        <f>_xlfn.IFNA(VLOOKUP(C1600,Statusy!A:B,2,0),"Do wyrzucenia")</f>
        <v>Greatstore</v>
      </c>
      <c r="Q1600" t="str">
        <f t="shared" si="100"/>
        <v>Mall</v>
      </c>
      <c r="R1600" t="str">
        <f t="shared" si="101"/>
        <v>Vida</v>
      </c>
    </row>
    <row r="1601" spans="1:18" x14ac:dyDescent="0.25">
      <c r="A1601">
        <v>559804038</v>
      </c>
      <c r="B1601" t="s">
        <v>107</v>
      </c>
      <c r="C1601" t="s">
        <v>118</v>
      </c>
      <c r="D1601">
        <v>1</v>
      </c>
      <c r="E1601">
        <v>79</v>
      </c>
      <c r="F1601">
        <v>675</v>
      </c>
      <c r="G1601">
        <v>45113</v>
      </c>
      <c r="H1601" t="s">
        <v>108</v>
      </c>
      <c r="I1601" t="s">
        <v>807</v>
      </c>
      <c r="J1601" t="s">
        <v>109</v>
      </c>
      <c r="K1601">
        <v>126.40449438202248</v>
      </c>
      <c r="L1601" t="s">
        <v>1266</v>
      </c>
      <c r="M1601" t="s">
        <v>108</v>
      </c>
      <c r="N1601" t="s">
        <v>106</v>
      </c>
      <c r="O1601" t="s">
        <v>225</v>
      </c>
      <c r="P1601" t="str">
        <f>_xlfn.IFNA(VLOOKUP(C1601,Statusy!A:B,2,0),"Do wyrzucenia")</f>
        <v>Greatstore</v>
      </c>
      <c r="Q1601" t="str">
        <f t="shared" si="100"/>
        <v>Mall</v>
      </c>
      <c r="R1601" t="str">
        <f t="shared" si="101"/>
        <v>andex</v>
      </c>
    </row>
    <row r="1602" spans="1:18" x14ac:dyDescent="0.25">
      <c r="A1602">
        <v>559804026</v>
      </c>
      <c r="B1602" t="s">
        <v>107</v>
      </c>
      <c r="C1602" t="s">
        <v>118</v>
      </c>
      <c r="D1602">
        <v>1</v>
      </c>
      <c r="E1602">
        <v>609</v>
      </c>
      <c r="F1602">
        <v>12085</v>
      </c>
      <c r="G1602">
        <v>45113</v>
      </c>
      <c r="H1602" t="s">
        <v>108</v>
      </c>
      <c r="I1602" t="s">
        <v>3386</v>
      </c>
      <c r="J1602" t="s">
        <v>109</v>
      </c>
      <c r="K1602">
        <v>2263.1086142322097</v>
      </c>
      <c r="L1602" t="s">
        <v>3387</v>
      </c>
      <c r="M1602" t="s">
        <v>108</v>
      </c>
      <c r="N1602" t="s">
        <v>22</v>
      </c>
      <c r="O1602" t="s">
        <v>225</v>
      </c>
      <c r="P1602" t="str">
        <f>_xlfn.IFNA(VLOOKUP(C1602,Statusy!A:B,2,0),"Do wyrzucenia")</f>
        <v>Greatstore</v>
      </c>
      <c r="Q1602" t="str">
        <f t="shared" si="100"/>
        <v>Mall</v>
      </c>
      <c r="R1602" t="str">
        <f t="shared" si="101"/>
        <v>Vida</v>
      </c>
    </row>
    <row r="1603" spans="1:18" x14ac:dyDescent="0.25">
      <c r="A1603">
        <v>559802110</v>
      </c>
      <c r="B1603" t="s">
        <v>107</v>
      </c>
      <c r="C1603" t="s">
        <v>153</v>
      </c>
      <c r="D1603">
        <v>1</v>
      </c>
      <c r="E1603">
        <v>0</v>
      </c>
      <c r="F1603">
        <v>2200.65</v>
      </c>
      <c r="G1603">
        <v>45113</v>
      </c>
      <c r="H1603" t="s">
        <v>108</v>
      </c>
      <c r="I1603" t="s">
        <v>393</v>
      </c>
      <c r="J1603" t="s">
        <v>109</v>
      </c>
      <c r="K1603">
        <v>412.10674157303373</v>
      </c>
      <c r="L1603" t="s">
        <v>3388</v>
      </c>
      <c r="M1603" t="s">
        <v>108</v>
      </c>
      <c r="N1603" t="s">
        <v>22</v>
      </c>
      <c r="O1603" t="s">
        <v>1102</v>
      </c>
      <c r="P1603" t="str">
        <f>_xlfn.IFNA(VLOOKUP(C1603,Statusy!A:B,2,0),"Do wyrzucenia")</f>
        <v>Alza</v>
      </c>
      <c r="Q1603" t="str">
        <f t="shared" si="100"/>
        <v>Alza</v>
      </c>
      <c r="R1603" t="str">
        <f t="shared" si="101"/>
        <v>Vida</v>
      </c>
    </row>
    <row r="1604" spans="1:18" x14ac:dyDescent="0.25">
      <c r="A1604">
        <v>559802102</v>
      </c>
      <c r="B1604" t="s">
        <v>107</v>
      </c>
      <c r="C1604" t="s">
        <v>153</v>
      </c>
      <c r="D1604">
        <v>1</v>
      </c>
      <c r="E1604">
        <v>0</v>
      </c>
      <c r="F1604">
        <v>2464.15</v>
      </c>
      <c r="G1604">
        <v>45113</v>
      </c>
      <c r="H1604" t="s">
        <v>108</v>
      </c>
      <c r="I1604" t="s">
        <v>3389</v>
      </c>
      <c r="J1604" t="s">
        <v>109</v>
      </c>
      <c r="K1604">
        <v>461.45131086142328</v>
      </c>
      <c r="L1604" t="s">
        <v>3390</v>
      </c>
      <c r="M1604" t="s">
        <v>108</v>
      </c>
      <c r="N1604" t="s">
        <v>22</v>
      </c>
      <c r="O1604" t="s">
        <v>1102</v>
      </c>
      <c r="P1604" t="str">
        <f>_xlfn.IFNA(VLOOKUP(C1604,Statusy!A:B,2,0),"Do wyrzucenia")</f>
        <v>Alza</v>
      </c>
      <c r="Q1604" t="str">
        <f t="shared" si="100"/>
        <v>Alza</v>
      </c>
      <c r="R1604" t="str">
        <f t="shared" si="101"/>
        <v>Vida</v>
      </c>
    </row>
    <row r="1605" spans="1:18" x14ac:dyDescent="0.25">
      <c r="A1605">
        <v>559802098</v>
      </c>
      <c r="B1605" t="s">
        <v>107</v>
      </c>
      <c r="C1605" t="s">
        <v>153</v>
      </c>
      <c r="D1605">
        <v>1</v>
      </c>
      <c r="E1605">
        <v>0</v>
      </c>
      <c r="F1605">
        <v>1545.3</v>
      </c>
      <c r="G1605">
        <v>45113</v>
      </c>
      <c r="H1605" t="s">
        <v>108</v>
      </c>
      <c r="I1605" t="s">
        <v>3391</v>
      </c>
      <c r="J1605" t="s">
        <v>109</v>
      </c>
      <c r="K1605">
        <v>289.38202247191015</v>
      </c>
      <c r="L1605" t="s">
        <v>3392</v>
      </c>
      <c r="M1605" t="s">
        <v>108</v>
      </c>
      <c r="N1605" t="s">
        <v>22</v>
      </c>
      <c r="O1605" t="s">
        <v>1102</v>
      </c>
      <c r="P1605" t="str">
        <f>_xlfn.IFNA(VLOOKUP(C1605,Statusy!A:B,2,0),"Do wyrzucenia")</f>
        <v>Alza</v>
      </c>
      <c r="Q1605" t="str">
        <f t="shared" si="100"/>
        <v>Alza</v>
      </c>
      <c r="R1605" t="str">
        <f t="shared" si="101"/>
        <v>Vida</v>
      </c>
    </row>
    <row r="1606" spans="1:18" x14ac:dyDescent="0.25">
      <c r="A1606">
        <v>559802055</v>
      </c>
      <c r="B1606" t="s">
        <v>107</v>
      </c>
      <c r="C1606" t="s">
        <v>153</v>
      </c>
      <c r="D1606">
        <v>1</v>
      </c>
      <c r="E1606">
        <v>0</v>
      </c>
      <c r="F1606">
        <v>602.65</v>
      </c>
      <c r="G1606">
        <v>45113</v>
      </c>
      <c r="H1606" t="s">
        <v>108</v>
      </c>
      <c r="I1606" t="s">
        <v>465</v>
      </c>
      <c r="J1606" t="s">
        <v>109</v>
      </c>
      <c r="K1606">
        <v>112.8558052434457</v>
      </c>
      <c r="L1606" t="s">
        <v>3393</v>
      </c>
      <c r="M1606" t="s">
        <v>108</v>
      </c>
      <c r="N1606" t="s">
        <v>22</v>
      </c>
      <c r="O1606" t="s">
        <v>1102</v>
      </c>
      <c r="P1606" t="str">
        <f>_xlfn.IFNA(VLOOKUP(C1606,Statusy!A:B,2,0),"Do wyrzucenia")</f>
        <v>Alza</v>
      </c>
      <c r="Q1606" t="str">
        <f t="shared" si="100"/>
        <v>Alza</v>
      </c>
      <c r="R1606" t="str">
        <f t="shared" si="101"/>
        <v>Vida</v>
      </c>
    </row>
    <row r="1607" spans="1:18" x14ac:dyDescent="0.25">
      <c r="A1607">
        <v>559802052</v>
      </c>
      <c r="B1607" t="s">
        <v>107</v>
      </c>
      <c r="C1607" t="s">
        <v>153</v>
      </c>
      <c r="D1607">
        <v>1</v>
      </c>
      <c r="E1607">
        <v>0</v>
      </c>
      <c r="F1607">
        <v>3067.65</v>
      </c>
      <c r="G1607">
        <v>45113</v>
      </c>
      <c r="H1607" t="s">
        <v>108</v>
      </c>
      <c r="I1607" t="s">
        <v>2353</v>
      </c>
      <c r="J1607" t="s">
        <v>109</v>
      </c>
      <c r="K1607">
        <v>574.46629213483152</v>
      </c>
      <c r="L1607" t="s">
        <v>3394</v>
      </c>
      <c r="M1607" t="s">
        <v>108</v>
      </c>
      <c r="N1607" t="s">
        <v>22</v>
      </c>
      <c r="O1607" t="s">
        <v>1102</v>
      </c>
      <c r="P1607" t="str">
        <f>_xlfn.IFNA(VLOOKUP(C1607,Statusy!A:B,2,0),"Do wyrzucenia")</f>
        <v>Alza</v>
      </c>
      <c r="Q1607" t="str">
        <f t="shared" si="100"/>
        <v>Alza</v>
      </c>
      <c r="R1607" t="str">
        <f t="shared" si="101"/>
        <v>Vida</v>
      </c>
    </row>
    <row r="1608" spans="1:18" x14ac:dyDescent="0.25">
      <c r="A1608">
        <v>559802049</v>
      </c>
      <c r="B1608" t="s">
        <v>107</v>
      </c>
      <c r="C1608" t="s">
        <v>153</v>
      </c>
      <c r="D1608">
        <v>1</v>
      </c>
      <c r="E1608">
        <v>0</v>
      </c>
      <c r="F1608">
        <v>594.15</v>
      </c>
      <c r="G1608">
        <v>45113</v>
      </c>
      <c r="H1608" t="s">
        <v>108</v>
      </c>
      <c r="I1608" t="s">
        <v>3395</v>
      </c>
      <c r="J1608" t="s">
        <v>109</v>
      </c>
      <c r="K1608">
        <v>111.26404494382022</v>
      </c>
      <c r="L1608" t="s">
        <v>3396</v>
      </c>
      <c r="M1608" t="s">
        <v>108</v>
      </c>
      <c r="N1608" t="s">
        <v>22</v>
      </c>
      <c r="O1608" t="s">
        <v>1102</v>
      </c>
      <c r="P1608" t="str">
        <f>_xlfn.IFNA(VLOOKUP(C1608,Statusy!A:B,2,0),"Do wyrzucenia")</f>
        <v>Alza</v>
      </c>
      <c r="Q1608" t="str">
        <f t="shared" si="100"/>
        <v>Alza</v>
      </c>
      <c r="R1608" t="str">
        <f t="shared" si="101"/>
        <v>Vida</v>
      </c>
    </row>
    <row r="1609" spans="1:18" x14ac:dyDescent="0.25">
      <c r="A1609">
        <v>559790751</v>
      </c>
      <c r="B1609" t="s">
        <v>107</v>
      </c>
      <c r="C1609" t="s">
        <v>118</v>
      </c>
      <c r="D1609">
        <v>1</v>
      </c>
      <c r="E1609">
        <v>749</v>
      </c>
      <c r="F1609">
        <v>3760</v>
      </c>
      <c r="G1609">
        <v>45113</v>
      </c>
      <c r="H1609" t="s">
        <v>108</v>
      </c>
      <c r="I1609" t="s">
        <v>3397</v>
      </c>
      <c r="J1609" t="s">
        <v>109</v>
      </c>
      <c r="K1609">
        <v>704.11985018726591</v>
      </c>
      <c r="L1609" t="s">
        <v>3398</v>
      </c>
      <c r="M1609" t="s">
        <v>108</v>
      </c>
      <c r="N1609" t="s">
        <v>22</v>
      </c>
      <c r="O1609" t="s">
        <v>225</v>
      </c>
      <c r="P1609" t="str">
        <f>_xlfn.IFNA(VLOOKUP(C1609,Statusy!A:B,2,0),"Do wyrzucenia")</f>
        <v>Greatstore</v>
      </c>
      <c r="Q1609" t="str">
        <f t="shared" ref="Q1609:Q1632" si="102">IF(P1609="alza","Alza",IF(P1609="Extra","Extrastore","Mall"))</f>
        <v>Mall</v>
      </c>
      <c r="R1609" t="str">
        <f t="shared" ref="R1609:R1632" si="103">IF(AND(LEN(I1609)&lt;=7,ISERROR(FIND("_",I1609))),"Vida",IFERROR(LEFT(I1609,FIND("_",I1609)-1),"Kinghoff"))</f>
        <v>Vida</v>
      </c>
    </row>
    <row r="1610" spans="1:18" x14ac:dyDescent="0.25">
      <c r="A1610">
        <v>559788566</v>
      </c>
      <c r="B1610" t="s">
        <v>107</v>
      </c>
      <c r="C1610" t="s">
        <v>153</v>
      </c>
      <c r="D1610">
        <v>1</v>
      </c>
      <c r="E1610">
        <v>0</v>
      </c>
      <c r="F1610">
        <v>1826.65</v>
      </c>
      <c r="G1610">
        <v>45113</v>
      </c>
      <c r="H1610" t="s">
        <v>108</v>
      </c>
      <c r="I1610" t="s">
        <v>3399</v>
      </c>
      <c r="J1610" t="s">
        <v>109</v>
      </c>
      <c r="K1610">
        <v>342.06928838951313</v>
      </c>
      <c r="L1610" t="s">
        <v>3400</v>
      </c>
      <c r="M1610" t="s">
        <v>108</v>
      </c>
      <c r="N1610" t="s">
        <v>22</v>
      </c>
      <c r="O1610" t="s">
        <v>1102</v>
      </c>
      <c r="P1610" t="str">
        <f>_xlfn.IFNA(VLOOKUP(C1610,Statusy!A:B,2,0),"Do wyrzucenia")</f>
        <v>Alza</v>
      </c>
      <c r="Q1610" t="str">
        <f t="shared" si="102"/>
        <v>Alza</v>
      </c>
      <c r="R1610" t="str">
        <f t="shared" si="103"/>
        <v>Vida</v>
      </c>
    </row>
    <row r="1611" spans="1:18" x14ac:dyDescent="0.25">
      <c r="A1611">
        <v>559785737</v>
      </c>
      <c r="B1611" t="s">
        <v>107</v>
      </c>
      <c r="C1611" t="s">
        <v>119</v>
      </c>
      <c r="D1611">
        <v>1</v>
      </c>
      <c r="E1611">
        <v>1380</v>
      </c>
      <c r="F1611">
        <v>11170</v>
      </c>
      <c r="G1611">
        <v>45113</v>
      </c>
      <c r="H1611" t="s">
        <v>108</v>
      </c>
      <c r="I1611" t="s">
        <v>3401</v>
      </c>
      <c r="J1611" t="s">
        <v>116</v>
      </c>
      <c r="K1611">
        <v>134.04</v>
      </c>
      <c r="L1611" t="s">
        <v>3402</v>
      </c>
      <c r="M1611" t="s">
        <v>108</v>
      </c>
      <c r="N1611" t="s">
        <v>50</v>
      </c>
      <c r="O1611" t="s">
        <v>224</v>
      </c>
      <c r="P1611" t="str">
        <f>_xlfn.IFNA(VLOOKUP(C1611,Statusy!A:B,2,0),"Do wyrzucenia")</f>
        <v>Shumee</v>
      </c>
      <c r="Q1611" t="str">
        <f t="shared" si="102"/>
        <v>Mall</v>
      </c>
      <c r="R1611" t="str">
        <f t="shared" si="103"/>
        <v>Vida</v>
      </c>
    </row>
    <row r="1612" spans="1:18" x14ac:dyDescent="0.25">
      <c r="A1612">
        <v>559785734</v>
      </c>
      <c r="B1612" t="s">
        <v>107</v>
      </c>
      <c r="C1612" t="s">
        <v>192</v>
      </c>
      <c r="D1612">
        <v>0</v>
      </c>
      <c r="E1612">
        <v>12320</v>
      </c>
      <c r="F1612">
        <v>107220</v>
      </c>
      <c r="G1612">
        <v>45113</v>
      </c>
      <c r="H1612" t="s">
        <v>108</v>
      </c>
      <c r="I1612" t="s">
        <v>3403</v>
      </c>
      <c r="J1612" t="s">
        <v>116</v>
      </c>
      <c r="K1612">
        <v>1286.6400000000001</v>
      </c>
      <c r="L1612" t="s">
        <v>3404</v>
      </c>
      <c r="M1612" t="s">
        <v>108</v>
      </c>
      <c r="N1612" t="s">
        <v>50</v>
      </c>
      <c r="O1612" t="s">
        <v>224</v>
      </c>
      <c r="P1612" t="str">
        <f>_xlfn.IFNA(VLOOKUP(C1612,Statusy!A:B,2,0),"Do wyrzucenia")</f>
        <v>Shumee</v>
      </c>
      <c r="Q1612" t="str">
        <f t="shared" si="102"/>
        <v>Mall</v>
      </c>
      <c r="R1612" t="str">
        <f t="shared" si="103"/>
        <v>Vida</v>
      </c>
    </row>
    <row r="1613" spans="1:18" x14ac:dyDescent="0.25">
      <c r="A1613">
        <v>559785730</v>
      </c>
      <c r="B1613" t="s">
        <v>107</v>
      </c>
      <c r="C1613" t="s">
        <v>119</v>
      </c>
      <c r="D1613">
        <v>1</v>
      </c>
      <c r="E1613">
        <v>0</v>
      </c>
      <c r="F1613">
        <v>26190</v>
      </c>
      <c r="G1613">
        <v>45113</v>
      </c>
      <c r="H1613" t="s">
        <v>108</v>
      </c>
      <c r="I1613" t="s">
        <v>3405</v>
      </c>
      <c r="J1613" t="s">
        <v>116</v>
      </c>
      <c r="K1613">
        <v>314.28000000000003</v>
      </c>
      <c r="L1613" t="s">
        <v>3406</v>
      </c>
      <c r="M1613" t="s">
        <v>108</v>
      </c>
      <c r="N1613" t="s">
        <v>50</v>
      </c>
      <c r="O1613" t="s">
        <v>224</v>
      </c>
      <c r="P1613" t="str">
        <f>_xlfn.IFNA(VLOOKUP(C1613,Statusy!A:B,2,0),"Do wyrzucenia")</f>
        <v>Shumee</v>
      </c>
      <c r="Q1613" t="str">
        <f t="shared" si="102"/>
        <v>Mall</v>
      </c>
      <c r="R1613" t="str">
        <f t="shared" si="103"/>
        <v>aw</v>
      </c>
    </row>
    <row r="1614" spans="1:18" x14ac:dyDescent="0.25">
      <c r="A1614">
        <v>559785727</v>
      </c>
      <c r="B1614" t="s">
        <v>107</v>
      </c>
      <c r="C1614" t="s">
        <v>119</v>
      </c>
      <c r="D1614">
        <v>1</v>
      </c>
      <c r="E1614">
        <v>12320</v>
      </c>
      <c r="F1614">
        <v>85300</v>
      </c>
      <c r="G1614">
        <v>45113</v>
      </c>
      <c r="H1614" t="s">
        <v>108</v>
      </c>
      <c r="I1614" t="s">
        <v>3407</v>
      </c>
      <c r="J1614" t="s">
        <v>116</v>
      </c>
      <c r="K1614">
        <v>1023.6</v>
      </c>
      <c r="L1614" t="s">
        <v>3408</v>
      </c>
      <c r="M1614" t="s">
        <v>108</v>
      </c>
      <c r="N1614" t="s">
        <v>50</v>
      </c>
      <c r="O1614" t="s">
        <v>224</v>
      </c>
      <c r="P1614" t="str">
        <f>_xlfn.IFNA(VLOOKUP(C1614,Statusy!A:B,2,0),"Do wyrzucenia")</f>
        <v>Shumee</v>
      </c>
      <c r="Q1614" t="str">
        <f t="shared" si="102"/>
        <v>Mall</v>
      </c>
      <c r="R1614" t="str">
        <f t="shared" si="103"/>
        <v>Vida</v>
      </c>
    </row>
    <row r="1615" spans="1:18" x14ac:dyDescent="0.25">
      <c r="A1615">
        <v>559777940</v>
      </c>
      <c r="B1615" t="s">
        <v>107</v>
      </c>
      <c r="C1615" t="s">
        <v>114</v>
      </c>
      <c r="D1615">
        <v>0</v>
      </c>
      <c r="E1615">
        <v>59</v>
      </c>
      <c r="F1615">
        <v>147</v>
      </c>
      <c r="G1615">
        <v>45113</v>
      </c>
      <c r="H1615" t="s">
        <v>108</v>
      </c>
      <c r="I1615" t="s">
        <v>3409</v>
      </c>
      <c r="J1615" t="s">
        <v>110</v>
      </c>
      <c r="K1615">
        <v>657.08999999999992</v>
      </c>
      <c r="L1615" t="s">
        <v>3410</v>
      </c>
      <c r="M1615" t="s">
        <v>108</v>
      </c>
      <c r="N1615" t="s">
        <v>49</v>
      </c>
      <c r="O1615" t="s">
        <v>225</v>
      </c>
      <c r="P1615" t="str">
        <f>_xlfn.IFNA(VLOOKUP(C1615,Statusy!A:B,2,0),"Do wyrzucenia")</f>
        <v>Greatstore</v>
      </c>
      <c r="Q1615" t="str">
        <f t="shared" si="102"/>
        <v>Mall</v>
      </c>
      <c r="R1615" t="str">
        <f t="shared" si="103"/>
        <v>Vida</v>
      </c>
    </row>
    <row r="1616" spans="1:18" x14ac:dyDescent="0.25">
      <c r="A1616">
        <v>559776953</v>
      </c>
      <c r="B1616" t="s">
        <v>107</v>
      </c>
      <c r="C1616" t="s">
        <v>195</v>
      </c>
      <c r="D1616">
        <v>0</v>
      </c>
      <c r="E1616">
        <v>0</v>
      </c>
      <c r="F1616">
        <v>20</v>
      </c>
      <c r="G1616">
        <v>45113</v>
      </c>
      <c r="H1616" t="s">
        <v>108</v>
      </c>
      <c r="I1616" t="s">
        <v>577</v>
      </c>
      <c r="J1616" t="s">
        <v>110</v>
      </c>
      <c r="K1616">
        <v>89.399999999999991</v>
      </c>
      <c r="L1616" t="s">
        <v>578</v>
      </c>
      <c r="M1616" t="s">
        <v>108</v>
      </c>
      <c r="N1616" t="s">
        <v>49</v>
      </c>
      <c r="O1616" t="s">
        <v>224</v>
      </c>
      <c r="P1616" t="str">
        <f>_xlfn.IFNA(VLOOKUP(C1616,Statusy!A:B,2,0),"Do wyrzucenia")</f>
        <v>Shumee</v>
      </c>
      <c r="Q1616" t="str">
        <f t="shared" si="102"/>
        <v>Mall</v>
      </c>
      <c r="R1616" t="str">
        <f t="shared" si="103"/>
        <v>Vida</v>
      </c>
    </row>
    <row r="1617" spans="1:18" x14ac:dyDescent="0.25">
      <c r="A1617">
        <v>559776214</v>
      </c>
      <c r="B1617" t="s">
        <v>107</v>
      </c>
      <c r="C1617" t="s">
        <v>120</v>
      </c>
      <c r="D1617">
        <v>1</v>
      </c>
      <c r="E1617">
        <v>23</v>
      </c>
      <c r="F1617">
        <v>117</v>
      </c>
      <c r="G1617">
        <v>45113</v>
      </c>
      <c r="H1617" t="s">
        <v>108</v>
      </c>
      <c r="I1617" t="s">
        <v>325</v>
      </c>
      <c r="J1617" t="s">
        <v>110</v>
      </c>
      <c r="K1617">
        <v>522.99</v>
      </c>
      <c r="L1617" t="s">
        <v>1158</v>
      </c>
      <c r="M1617" t="s">
        <v>108</v>
      </c>
      <c r="N1617" t="s">
        <v>49</v>
      </c>
      <c r="O1617" t="s">
        <v>224</v>
      </c>
      <c r="P1617" t="str">
        <f>_xlfn.IFNA(VLOOKUP(C1617,Statusy!A:B,2,0),"Do wyrzucenia")</f>
        <v>Shumee</v>
      </c>
      <c r="Q1617" t="str">
        <f t="shared" si="102"/>
        <v>Mall</v>
      </c>
      <c r="R1617" t="str">
        <f t="shared" si="103"/>
        <v>Vida</v>
      </c>
    </row>
    <row r="1618" spans="1:18" x14ac:dyDescent="0.25">
      <c r="A1618">
        <v>559776127</v>
      </c>
      <c r="B1618" t="s">
        <v>107</v>
      </c>
      <c r="C1618" t="s">
        <v>120</v>
      </c>
      <c r="D1618">
        <v>1</v>
      </c>
      <c r="E1618">
        <v>40</v>
      </c>
      <c r="F1618">
        <v>74</v>
      </c>
      <c r="G1618">
        <v>45113</v>
      </c>
      <c r="H1618" t="s">
        <v>108</v>
      </c>
      <c r="I1618" t="s">
        <v>3411</v>
      </c>
      <c r="J1618" t="s">
        <v>110</v>
      </c>
      <c r="K1618">
        <v>330.78</v>
      </c>
      <c r="L1618" t="s">
        <v>3412</v>
      </c>
      <c r="M1618" t="s">
        <v>108</v>
      </c>
      <c r="N1618" t="s">
        <v>49</v>
      </c>
      <c r="O1618" t="s">
        <v>224</v>
      </c>
      <c r="P1618" t="str">
        <f>_xlfn.IFNA(VLOOKUP(C1618,Statusy!A:B,2,0),"Do wyrzucenia")</f>
        <v>Shumee</v>
      </c>
      <c r="Q1618" t="str">
        <f t="shared" si="102"/>
        <v>Mall</v>
      </c>
      <c r="R1618" t="str">
        <f t="shared" si="103"/>
        <v>Vida</v>
      </c>
    </row>
    <row r="1619" spans="1:18" x14ac:dyDescent="0.25">
      <c r="A1619">
        <v>559764504</v>
      </c>
      <c r="B1619" t="s">
        <v>107</v>
      </c>
      <c r="C1619" t="s">
        <v>118</v>
      </c>
      <c r="D1619">
        <v>1</v>
      </c>
      <c r="E1619">
        <v>41</v>
      </c>
      <c r="F1619">
        <v>82</v>
      </c>
      <c r="G1619">
        <v>45113</v>
      </c>
      <c r="H1619" t="s">
        <v>108</v>
      </c>
      <c r="I1619" t="s">
        <v>1013</v>
      </c>
      <c r="J1619" t="s">
        <v>110</v>
      </c>
      <c r="K1619">
        <v>366.53999999999996</v>
      </c>
      <c r="L1619" t="s">
        <v>2076</v>
      </c>
      <c r="M1619" t="s">
        <v>108</v>
      </c>
      <c r="N1619" t="s">
        <v>49</v>
      </c>
      <c r="O1619" t="s">
        <v>225</v>
      </c>
      <c r="P1619" t="str">
        <f>_xlfn.IFNA(VLOOKUP(C1619,Statusy!A:B,2,0),"Do wyrzucenia")</f>
        <v>Greatstore</v>
      </c>
      <c r="Q1619" t="str">
        <f t="shared" si="102"/>
        <v>Mall</v>
      </c>
      <c r="R1619" t="str">
        <f t="shared" si="103"/>
        <v>Vida</v>
      </c>
    </row>
    <row r="1620" spans="1:18" x14ac:dyDescent="0.25">
      <c r="A1620">
        <v>559764474</v>
      </c>
      <c r="B1620" t="s">
        <v>107</v>
      </c>
      <c r="C1620" t="s">
        <v>118</v>
      </c>
      <c r="D1620">
        <v>1</v>
      </c>
      <c r="E1620">
        <v>329</v>
      </c>
      <c r="F1620">
        <v>3707</v>
      </c>
      <c r="G1620">
        <v>45113</v>
      </c>
      <c r="H1620" t="s">
        <v>108</v>
      </c>
      <c r="I1620" t="s">
        <v>3413</v>
      </c>
      <c r="J1620" t="s">
        <v>109</v>
      </c>
      <c r="K1620">
        <v>694.19475655430722</v>
      </c>
      <c r="L1620" t="s">
        <v>3414</v>
      </c>
      <c r="M1620" t="s">
        <v>108</v>
      </c>
      <c r="N1620" t="s">
        <v>22</v>
      </c>
      <c r="O1620" t="s">
        <v>225</v>
      </c>
      <c r="P1620" t="str">
        <f>_xlfn.IFNA(VLOOKUP(C1620,Statusy!A:B,2,0),"Do wyrzucenia")</f>
        <v>Greatstore</v>
      </c>
      <c r="Q1620" t="str">
        <f t="shared" si="102"/>
        <v>Mall</v>
      </c>
      <c r="R1620" t="str">
        <f t="shared" si="103"/>
        <v>Vida</v>
      </c>
    </row>
    <row r="1621" spans="1:18" x14ac:dyDescent="0.25">
      <c r="A1621">
        <v>559762475</v>
      </c>
      <c r="B1621" t="s">
        <v>107</v>
      </c>
      <c r="C1621" t="s">
        <v>153</v>
      </c>
      <c r="D1621">
        <v>1</v>
      </c>
      <c r="E1621">
        <v>0</v>
      </c>
      <c r="F1621">
        <v>984.32</v>
      </c>
      <c r="G1621">
        <v>45113</v>
      </c>
      <c r="H1621" t="s">
        <v>108</v>
      </c>
      <c r="I1621" t="s">
        <v>806</v>
      </c>
      <c r="J1621" t="s">
        <v>109</v>
      </c>
      <c r="K1621">
        <v>184.32958801498128</v>
      </c>
      <c r="L1621" t="s">
        <v>3416</v>
      </c>
      <c r="M1621" t="s">
        <v>108</v>
      </c>
      <c r="N1621" t="s">
        <v>22</v>
      </c>
      <c r="O1621" t="s">
        <v>1102</v>
      </c>
      <c r="P1621" t="str">
        <f>_xlfn.IFNA(VLOOKUP(C1621,Statusy!A:B,2,0),"Do wyrzucenia")</f>
        <v>Alza</v>
      </c>
      <c r="Q1621" t="str">
        <f t="shared" si="102"/>
        <v>Alza</v>
      </c>
      <c r="R1621" t="str">
        <f t="shared" si="103"/>
        <v>Vida</v>
      </c>
    </row>
    <row r="1622" spans="1:18" x14ac:dyDescent="0.25">
      <c r="A1622">
        <v>559753958</v>
      </c>
      <c r="B1622" t="s">
        <v>147</v>
      </c>
      <c r="C1622" t="s">
        <v>119</v>
      </c>
      <c r="D1622">
        <v>1</v>
      </c>
      <c r="E1622">
        <v>0</v>
      </c>
      <c r="F1622">
        <v>435</v>
      </c>
      <c r="G1622">
        <v>45113</v>
      </c>
      <c r="H1622" t="s">
        <v>108</v>
      </c>
      <c r="I1622" t="s">
        <v>453</v>
      </c>
      <c r="J1622" t="s">
        <v>251</v>
      </c>
      <c r="K1622">
        <v>435</v>
      </c>
      <c r="L1622" t="s">
        <v>3417</v>
      </c>
      <c r="M1622" t="s">
        <v>108</v>
      </c>
      <c r="N1622" t="s">
        <v>106</v>
      </c>
      <c r="O1622" t="s">
        <v>224</v>
      </c>
      <c r="P1622" t="str">
        <f>_xlfn.IFNA(VLOOKUP(C1622,Statusy!A:B,2,0),"Do wyrzucenia")</f>
        <v>Shumee</v>
      </c>
      <c r="Q1622" t="str">
        <f t="shared" si="102"/>
        <v>Mall</v>
      </c>
      <c r="R1622" t="str">
        <f t="shared" si="103"/>
        <v>Vida</v>
      </c>
    </row>
    <row r="1623" spans="1:18" x14ac:dyDescent="0.25">
      <c r="A1623">
        <v>559750892</v>
      </c>
      <c r="B1623" t="s">
        <v>107</v>
      </c>
      <c r="C1623" t="s">
        <v>118</v>
      </c>
      <c r="D1623">
        <v>1</v>
      </c>
      <c r="E1623">
        <v>24</v>
      </c>
      <c r="F1623">
        <v>144</v>
      </c>
      <c r="G1623">
        <v>45113</v>
      </c>
      <c r="H1623" t="s">
        <v>108</v>
      </c>
      <c r="I1623" t="s">
        <v>3418</v>
      </c>
      <c r="J1623" t="s">
        <v>110</v>
      </c>
      <c r="K1623">
        <v>643.67999999999995</v>
      </c>
      <c r="L1623" t="s">
        <v>3419</v>
      </c>
      <c r="M1623" t="s">
        <v>108</v>
      </c>
      <c r="N1623" t="s">
        <v>49</v>
      </c>
      <c r="O1623" t="s">
        <v>225</v>
      </c>
      <c r="P1623" t="str">
        <f>_xlfn.IFNA(VLOOKUP(C1623,Statusy!A:B,2,0),"Do wyrzucenia")</f>
        <v>Greatstore</v>
      </c>
      <c r="Q1623" t="str">
        <f t="shared" si="102"/>
        <v>Mall</v>
      </c>
      <c r="R1623" t="str">
        <f t="shared" si="103"/>
        <v>Vida</v>
      </c>
    </row>
    <row r="1624" spans="1:18" x14ac:dyDescent="0.25">
      <c r="A1624">
        <v>559750870</v>
      </c>
      <c r="B1624" t="s">
        <v>107</v>
      </c>
      <c r="C1624" t="s">
        <v>118</v>
      </c>
      <c r="D1624">
        <v>1</v>
      </c>
      <c r="E1624">
        <v>229</v>
      </c>
      <c r="F1624">
        <v>2504</v>
      </c>
      <c r="G1624">
        <v>45113</v>
      </c>
      <c r="H1624" t="s">
        <v>108</v>
      </c>
      <c r="I1624" t="s">
        <v>335</v>
      </c>
      <c r="J1624" t="s">
        <v>109</v>
      </c>
      <c r="K1624">
        <v>468.91385767790268</v>
      </c>
      <c r="L1624" t="s">
        <v>3420</v>
      </c>
      <c r="M1624" t="s">
        <v>108</v>
      </c>
      <c r="N1624" t="s">
        <v>22</v>
      </c>
      <c r="O1624" t="s">
        <v>225</v>
      </c>
      <c r="P1624" t="str">
        <f>_xlfn.IFNA(VLOOKUP(C1624,Statusy!A:B,2,0),"Do wyrzucenia")</f>
        <v>Greatstore</v>
      </c>
      <c r="Q1624" t="str">
        <f t="shared" si="102"/>
        <v>Mall</v>
      </c>
      <c r="R1624" t="str">
        <f t="shared" si="103"/>
        <v>Vida</v>
      </c>
    </row>
    <row r="1625" spans="1:18" x14ac:dyDescent="0.25">
      <c r="A1625">
        <v>559750549</v>
      </c>
      <c r="B1625" t="s">
        <v>107</v>
      </c>
      <c r="C1625" t="s">
        <v>153</v>
      </c>
      <c r="D1625">
        <v>1</v>
      </c>
      <c r="E1625">
        <v>0</v>
      </c>
      <c r="F1625">
        <v>2982.65</v>
      </c>
      <c r="G1625">
        <v>45113</v>
      </c>
      <c r="H1625" t="s">
        <v>108</v>
      </c>
      <c r="I1625" t="s">
        <v>476</v>
      </c>
      <c r="J1625" t="s">
        <v>109</v>
      </c>
      <c r="K1625">
        <v>558.54868913857683</v>
      </c>
      <c r="L1625" t="s">
        <v>3421</v>
      </c>
      <c r="M1625" t="s">
        <v>108</v>
      </c>
      <c r="N1625" t="s">
        <v>22</v>
      </c>
      <c r="O1625" t="s">
        <v>1102</v>
      </c>
      <c r="P1625" t="str">
        <f>_xlfn.IFNA(VLOOKUP(C1625,Statusy!A:B,2,0),"Do wyrzucenia")</f>
        <v>Alza</v>
      </c>
      <c r="Q1625" t="str">
        <f t="shared" si="102"/>
        <v>Alza</v>
      </c>
      <c r="R1625" t="str">
        <f t="shared" si="103"/>
        <v>Vida</v>
      </c>
    </row>
    <row r="1626" spans="1:18" x14ac:dyDescent="0.25">
      <c r="A1626">
        <v>559750407</v>
      </c>
      <c r="B1626" t="s">
        <v>107</v>
      </c>
      <c r="C1626" t="s">
        <v>153</v>
      </c>
      <c r="D1626">
        <v>1</v>
      </c>
      <c r="E1626">
        <v>0</v>
      </c>
      <c r="F1626">
        <v>334.9</v>
      </c>
      <c r="G1626">
        <v>45113</v>
      </c>
      <c r="H1626" t="s">
        <v>108</v>
      </c>
      <c r="I1626" t="s">
        <v>323</v>
      </c>
      <c r="J1626" t="s">
        <v>109</v>
      </c>
      <c r="K1626">
        <v>62.715355805243448</v>
      </c>
      <c r="L1626" t="s">
        <v>3422</v>
      </c>
      <c r="M1626" t="s">
        <v>108</v>
      </c>
      <c r="N1626" t="s">
        <v>22</v>
      </c>
      <c r="O1626" t="s">
        <v>1102</v>
      </c>
      <c r="P1626" t="str">
        <f>_xlfn.IFNA(VLOOKUP(C1626,Statusy!A:B,2,0),"Do wyrzucenia")</f>
        <v>Alza</v>
      </c>
      <c r="Q1626" t="str">
        <f t="shared" si="102"/>
        <v>Alza</v>
      </c>
      <c r="R1626" t="str">
        <f t="shared" si="103"/>
        <v>Kinghoff</v>
      </c>
    </row>
    <row r="1627" spans="1:18" x14ac:dyDescent="0.25">
      <c r="A1627">
        <v>559750403</v>
      </c>
      <c r="B1627" t="s">
        <v>107</v>
      </c>
      <c r="C1627" t="s">
        <v>153</v>
      </c>
      <c r="D1627">
        <v>1</v>
      </c>
      <c r="E1627">
        <v>0</v>
      </c>
      <c r="F1627">
        <v>1988.15</v>
      </c>
      <c r="G1627">
        <v>45113</v>
      </c>
      <c r="H1627" t="s">
        <v>108</v>
      </c>
      <c r="I1627" t="s">
        <v>1679</v>
      </c>
      <c r="J1627" t="s">
        <v>109</v>
      </c>
      <c r="K1627">
        <v>372.31273408239707</v>
      </c>
      <c r="L1627" t="s">
        <v>3423</v>
      </c>
      <c r="M1627" t="s">
        <v>108</v>
      </c>
      <c r="N1627" t="s">
        <v>22</v>
      </c>
      <c r="O1627" t="s">
        <v>1102</v>
      </c>
      <c r="P1627" t="str">
        <f>_xlfn.IFNA(VLOOKUP(C1627,Statusy!A:B,2,0),"Do wyrzucenia")</f>
        <v>Alza</v>
      </c>
      <c r="Q1627" t="str">
        <f t="shared" si="102"/>
        <v>Alza</v>
      </c>
      <c r="R1627" t="str">
        <f t="shared" si="103"/>
        <v>Vida</v>
      </c>
    </row>
    <row r="1628" spans="1:18" x14ac:dyDescent="0.25">
      <c r="A1628">
        <v>559750394</v>
      </c>
      <c r="B1628" t="s">
        <v>107</v>
      </c>
      <c r="C1628" t="s">
        <v>153</v>
      </c>
      <c r="D1628">
        <v>1</v>
      </c>
      <c r="E1628">
        <v>0</v>
      </c>
      <c r="F1628">
        <v>11601.65</v>
      </c>
      <c r="G1628">
        <v>45113</v>
      </c>
      <c r="H1628" t="s">
        <v>108</v>
      </c>
      <c r="I1628" t="s">
        <v>3424</v>
      </c>
      <c r="J1628" t="s">
        <v>109</v>
      </c>
      <c r="K1628">
        <v>2172.5936329588017</v>
      </c>
      <c r="L1628" t="s">
        <v>3425</v>
      </c>
      <c r="M1628" t="s">
        <v>108</v>
      </c>
      <c r="N1628" t="s">
        <v>22</v>
      </c>
      <c r="O1628" t="s">
        <v>1102</v>
      </c>
      <c r="P1628" t="str">
        <f>_xlfn.IFNA(VLOOKUP(C1628,Statusy!A:B,2,0),"Do wyrzucenia")</f>
        <v>Alza</v>
      </c>
      <c r="Q1628" t="str">
        <f t="shared" si="102"/>
        <v>Alza</v>
      </c>
      <c r="R1628" t="str">
        <f t="shared" si="103"/>
        <v>beliani</v>
      </c>
    </row>
    <row r="1629" spans="1:18" x14ac:dyDescent="0.25">
      <c r="A1629">
        <v>559749277</v>
      </c>
      <c r="B1629" t="s">
        <v>107</v>
      </c>
      <c r="C1629" t="s">
        <v>190</v>
      </c>
      <c r="D1629">
        <v>0</v>
      </c>
      <c r="E1629">
        <v>0</v>
      </c>
      <c r="F1629">
        <v>798.15</v>
      </c>
      <c r="G1629">
        <v>45113</v>
      </c>
      <c r="H1629" t="s">
        <v>108</v>
      </c>
      <c r="I1629" t="s">
        <v>265</v>
      </c>
      <c r="J1629" t="s">
        <v>109</v>
      </c>
      <c r="K1629">
        <v>149.46629213483146</v>
      </c>
      <c r="L1629" t="s">
        <v>3426</v>
      </c>
      <c r="M1629" t="s">
        <v>108</v>
      </c>
      <c r="N1629" t="s">
        <v>252</v>
      </c>
      <c r="O1629" t="s">
        <v>1102</v>
      </c>
      <c r="P1629" t="str">
        <f>_xlfn.IFNA(VLOOKUP(C1629,Statusy!A:B,2,0),"Do wyrzucenia")</f>
        <v>Alza</v>
      </c>
      <c r="Q1629" t="str">
        <f t="shared" si="102"/>
        <v>Alza</v>
      </c>
      <c r="R1629" t="str">
        <f t="shared" si="103"/>
        <v>Vida</v>
      </c>
    </row>
    <row r="1630" spans="1:18" x14ac:dyDescent="0.25">
      <c r="A1630">
        <v>559737116</v>
      </c>
      <c r="B1630" t="s">
        <v>107</v>
      </c>
      <c r="C1630" t="s">
        <v>120</v>
      </c>
      <c r="D1630">
        <v>1</v>
      </c>
      <c r="E1630">
        <v>19</v>
      </c>
      <c r="F1630">
        <v>84</v>
      </c>
      <c r="G1630">
        <v>45113</v>
      </c>
      <c r="H1630" t="s">
        <v>108</v>
      </c>
      <c r="I1630" t="s">
        <v>735</v>
      </c>
      <c r="J1630" t="s">
        <v>110</v>
      </c>
      <c r="K1630">
        <v>375.47999999999996</v>
      </c>
      <c r="L1630" t="s">
        <v>3427</v>
      </c>
      <c r="M1630" t="s">
        <v>108</v>
      </c>
      <c r="N1630" t="s">
        <v>48</v>
      </c>
      <c r="O1630" t="s">
        <v>224</v>
      </c>
      <c r="P1630" t="str">
        <f>_xlfn.IFNA(VLOOKUP(C1630,Statusy!A:B,2,0),"Do wyrzucenia")</f>
        <v>Shumee</v>
      </c>
      <c r="Q1630" t="str">
        <f t="shared" si="102"/>
        <v>Mall</v>
      </c>
      <c r="R1630" t="str">
        <f t="shared" si="103"/>
        <v>Vida</v>
      </c>
    </row>
    <row r="1631" spans="1:18" x14ac:dyDescent="0.25">
      <c r="A1631">
        <v>559737029</v>
      </c>
      <c r="B1631" t="s">
        <v>107</v>
      </c>
      <c r="C1631" t="s">
        <v>153</v>
      </c>
      <c r="D1631">
        <v>1</v>
      </c>
      <c r="E1631">
        <v>0</v>
      </c>
      <c r="F1631">
        <v>594.15</v>
      </c>
      <c r="G1631">
        <v>45113</v>
      </c>
      <c r="H1631" t="s">
        <v>108</v>
      </c>
      <c r="I1631" t="s">
        <v>3428</v>
      </c>
      <c r="J1631" t="s">
        <v>109</v>
      </c>
      <c r="K1631">
        <v>111.26404494382022</v>
      </c>
      <c r="L1631" t="s">
        <v>3429</v>
      </c>
      <c r="M1631" t="s">
        <v>108</v>
      </c>
      <c r="N1631" t="s">
        <v>22</v>
      </c>
      <c r="O1631" t="s">
        <v>1102</v>
      </c>
      <c r="P1631" t="str">
        <f>_xlfn.IFNA(VLOOKUP(C1631,Statusy!A:B,2,0),"Do wyrzucenia")</f>
        <v>Alza</v>
      </c>
      <c r="Q1631" t="str">
        <f t="shared" si="102"/>
        <v>Alza</v>
      </c>
      <c r="R1631" t="str">
        <f t="shared" si="103"/>
        <v>Vida</v>
      </c>
    </row>
    <row r="1632" spans="1:18" x14ac:dyDescent="0.25">
      <c r="A1632">
        <v>559737012</v>
      </c>
      <c r="B1632" t="s">
        <v>107</v>
      </c>
      <c r="C1632" t="s">
        <v>153</v>
      </c>
      <c r="D1632">
        <v>1</v>
      </c>
      <c r="E1632">
        <v>0</v>
      </c>
      <c r="F1632">
        <v>899.3</v>
      </c>
      <c r="G1632">
        <v>45113</v>
      </c>
      <c r="H1632" t="s">
        <v>108</v>
      </c>
      <c r="I1632" t="s">
        <v>3430</v>
      </c>
      <c r="J1632" t="s">
        <v>109</v>
      </c>
      <c r="K1632">
        <v>168.40823970037454</v>
      </c>
      <c r="L1632" t="s">
        <v>3431</v>
      </c>
      <c r="M1632" t="s">
        <v>108</v>
      </c>
      <c r="N1632" t="s">
        <v>22</v>
      </c>
      <c r="O1632" t="s">
        <v>1102</v>
      </c>
      <c r="P1632" t="str">
        <f>_xlfn.IFNA(VLOOKUP(C1632,Statusy!A:B,2,0),"Do wyrzucenia")</f>
        <v>Alza</v>
      </c>
      <c r="Q1632" t="str">
        <f t="shared" si="102"/>
        <v>Alza</v>
      </c>
      <c r="R1632" t="str">
        <f t="shared" si="103"/>
        <v>Vida</v>
      </c>
    </row>
    <row r="1633" spans="1:18" x14ac:dyDescent="0.25">
      <c r="A1633">
        <v>559727598</v>
      </c>
      <c r="B1633" t="s">
        <v>107</v>
      </c>
      <c r="C1633" t="s">
        <v>118</v>
      </c>
      <c r="D1633">
        <v>1</v>
      </c>
      <c r="E1633">
        <v>13</v>
      </c>
      <c r="F1633">
        <v>70</v>
      </c>
      <c r="G1633">
        <v>45113</v>
      </c>
      <c r="H1633" t="s">
        <v>108</v>
      </c>
      <c r="I1633" t="s">
        <v>1132</v>
      </c>
      <c r="J1633" t="s">
        <v>110</v>
      </c>
      <c r="K1633">
        <v>312.89999999999998</v>
      </c>
      <c r="L1633" t="s">
        <v>3432</v>
      </c>
      <c r="M1633" t="s">
        <v>108</v>
      </c>
      <c r="N1633" t="s">
        <v>49</v>
      </c>
      <c r="O1633" t="s">
        <v>225</v>
      </c>
      <c r="P1633" t="str">
        <f>_xlfn.IFNA(VLOOKUP(C1633,Statusy!A:B,2,0),"Do wyrzucenia")</f>
        <v>Greatstore</v>
      </c>
      <c r="Q1633" t="str">
        <f t="shared" ref="Q1633:Q1671" si="104">IF(P1633="alza","Alza",IF(P1633="Extra","Extrastore","Mall"))</f>
        <v>Mall</v>
      </c>
      <c r="R1633" t="str">
        <f t="shared" ref="R1633:R1671" si="105">IF(AND(LEN(I1633)&lt;=7,ISERROR(FIND("_",I1633))),"Vida",IFERROR(LEFT(I1633,FIND("_",I1633)-1),"Kinghoff"))</f>
        <v>Vida</v>
      </c>
    </row>
    <row r="1634" spans="1:18" x14ac:dyDescent="0.25">
      <c r="A1634">
        <v>559724828</v>
      </c>
      <c r="B1634" t="s">
        <v>107</v>
      </c>
      <c r="C1634" t="s">
        <v>153</v>
      </c>
      <c r="D1634">
        <v>1</v>
      </c>
      <c r="E1634">
        <v>0</v>
      </c>
      <c r="F1634">
        <v>454.75</v>
      </c>
      <c r="G1634">
        <v>45113</v>
      </c>
      <c r="H1634" t="s">
        <v>108</v>
      </c>
      <c r="I1634" t="s">
        <v>256</v>
      </c>
      <c r="J1634" t="s">
        <v>109</v>
      </c>
      <c r="K1634">
        <v>85.159176029962552</v>
      </c>
      <c r="L1634" t="s">
        <v>3433</v>
      </c>
      <c r="M1634" t="s">
        <v>108</v>
      </c>
      <c r="N1634" t="s">
        <v>22</v>
      </c>
      <c r="O1634" t="s">
        <v>1102</v>
      </c>
      <c r="P1634" t="str">
        <f>_xlfn.IFNA(VLOOKUP(C1634,Statusy!A:B,2,0),"Do wyrzucenia")</f>
        <v>Alza</v>
      </c>
      <c r="Q1634" t="str">
        <f t="shared" si="104"/>
        <v>Alza</v>
      </c>
      <c r="R1634" t="str">
        <f t="shared" si="105"/>
        <v>Kinghoff</v>
      </c>
    </row>
    <row r="1635" spans="1:18" x14ac:dyDescent="0.25">
      <c r="A1635">
        <v>559724817</v>
      </c>
      <c r="B1635" t="s">
        <v>107</v>
      </c>
      <c r="C1635" t="s">
        <v>120</v>
      </c>
      <c r="D1635">
        <v>1</v>
      </c>
      <c r="E1635">
        <v>0</v>
      </c>
      <c r="F1635">
        <v>313</v>
      </c>
      <c r="G1635">
        <v>45113</v>
      </c>
      <c r="H1635" t="s">
        <v>108</v>
      </c>
      <c r="I1635" t="s">
        <v>3434</v>
      </c>
      <c r="J1635" t="s">
        <v>109</v>
      </c>
      <c r="K1635">
        <v>58.614232209737835</v>
      </c>
      <c r="L1635" t="s">
        <v>3435</v>
      </c>
      <c r="M1635" t="s">
        <v>108</v>
      </c>
      <c r="N1635" t="s">
        <v>22</v>
      </c>
      <c r="O1635" t="s">
        <v>224</v>
      </c>
      <c r="P1635" t="str">
        <f>_xlfn.IFNA(VLOOKUP(C1635,Statusy!A:B,2,0),"Do wyrzucenia")</f>
        <v>Shumee</v>
      </c>
      <c r="Q1635" t="str">
        <f t="shared" si="104"/>
        <v>Mall</v>
      </c>
      <c r="R1635" t="str">
        <f t="shared" si="105"/>
        <v>Kokiska</v>
      </c>
    </row>
    <row r="1636" spans="1:18" x14ac:dyDescent="0.25">
      <c r="A1636">
        <v>559724583</v>
      </c>
      <c r="B1636" t="s">
        <v>107</v>
      </c>
      <c r="C1636" t="s">
        <v>120</v>
      </c>
      <c r="D1636">
        <v>1</v>
      </c>
      <c r="E1636">
        <v>0</v>
      </c>
      <c r="F1636">
        <v>3989</v>
      </c>
      <c r="G1636">
        <v>45113</v>
      </c>
      <c r="H1636" t="s">
        <v>108</v>
      </c>
      <c r="I1636" t="s">
        <v>2397</v>
      </c>
      <c r="J1636" t="s">
        <v>109</v>
      </c>
      <c r="K1636">
        <v>747.00374531835212</v>
      </c>
      <c r="L1636" t="s">
        <v>3436</v>
      </c>
      <c r="M1636" t="s">
        <v>108</v>
      </c>
      <c r="N1636" t="s">
        <v>22</v>
      </c>
      <c r="O1636" t="s">
        <v>224</v>
      </c>
      <c r="P1636" t="str">
        <f>_xlfn.IFNA(VLOOKUP(C1636,Statusy!A:B,2,0),"Do wyrzucenia")</f>
        <v>Shumee</v>
      </c>
      <c r="Q1636" t="str">
        <f t="shared" si="104"/>
        <v>Mall</v>
      </c>
      <c r="R1636" t="str">
        <f t="shared" si="105"/>
        <v>Vida</v>
      </c>
    </row>
    <row r="1637" spans="1:18" x14ac:dyDescent="0.25">
      <c r="A1637">
        <v>559724551</v>
      </c>
      <c r="B1637" t="s">
        <v>107</v>
      </c>
      <c r="C1637" t="s">
        <v>120</v>
      </c>
      <c r="D1637">
        <v>1</v>
      </c>
      <c r="E1637">
        <v>39</v>
      </c>
      <c r="F1637">
        <v>903</v>
      </c>
      <c r="G1637">
        <v>45113</v>
      </c>
      <c r="H1637" t="s">
        <v>108</v>
      </c>
      <c r="I1637" t="s">
        <v>3437</v>
      </c>
      <c r="J1637" t="s">
        <v>110</v>
      </c>
      <c r="K1637">
        <v>4036.41</v>
      </c>
      <c r="L1637" t="s">
        <v>3438</v>
      </c>
      <c r="M1637" t="s">
        <v>108</v>
      </c>
      <c r="N1637" t="s">
        <v>49</v>
      </c>
      <c r="O1637" t="s">
        <v>224</v>
      </c>
      <c r="P1637" t="str">
        <f>_xlfn.IFNA(VLOOKUP(C1637,Statusy!A:B,2,0),"Do wyrzucenia")</f>
        <v>Shumee</v>
      </c>
      <c r="Q1637" t="str">
        <f t="shared" si="104"/>
        <v>Mall</v>
      </c>
      <c r="R1637" t="str">
        <f t="shared" si="105"/>
        <v>Vida</v>
      </c>
    </row>
    <row r="1638" spans="1:18" x14ac:dyDescent="0.25">
      <c r="A1638">
        <v>559724197</v>
      </c>
      <c r="B1638" t="s">
        <v>107</v>
      </c>
      <c r="C1638" t="s">
        <v>120</v>
      </c>
      <c r="D1638">
        <v>1</v>
      </c>
      <c r="E1638">
        <v>9</v>
      </c>
      <c r="F1638">
        <v>42</v>
      </c>
      <c r="G1638">
        <v>45113</v>
      </c>
      <c r="H1638" t="s">
        <v>108</v>
      </c>
      <c r="I1638" t="s">
        <v>3439</v>
      </c>
      <c r="J1638" t="s">
        <v>110</v>
      </c>
      <c r="K1638">
        <v>187.73999999999998</v>
      </c>
      <c r="L1638" t="s">
        <v>3440</v>
      </c>
      <c r="M1638" t="s">
        <v>108</v>
      </c>
      <c r="N1638" t="s">
        <v>49</v>
      </c>
      <c r="O1638" t="s">
        <v>224</v>
      </c>
      <c r="P1638" t="str">
        <f>_xlfn.IFNA(VLOOKUP(C1638,Statusy!A:B,2,0),"Do wyrzucenia")</f>
        <v>Shumee</v>
      </c>
      <c r="Q1638" t="str">
        <f t="shared" si="104"/>
        <v>Mall</v>
      </c>
      <c r="R1638" t="str">
        <f t="shared" si="105"/>
        <v>aw</v>
      </c>
    </row>
    <row r="1639" spans="1:18" x14ac:dyDescent="0.25">
      <c r="A1639">
        <v>559723942</v>
      </c>
      <c r="B1639" t="s">
        <v>107</v>
      </c>
      <c r="C1639" t="s">
        <v>153</v>
      </c>
      <c r="D1639">
        <v>1</v>
      </c>
      <c r="E1639">
        <v>0</v>
      </c>
      <c r="F1639">
        <v>934.14</v>
      </c>
      <c r="G1639">
        <v>45113</v>
      </c>
      <c r="H1639" t="s">
        <v>108</v>
      </c>
      <c r="I1639" t="s">
        <v>2742</v>
      </c>
      <c r="J1639" t="s">
        <v>109</v>
      </c>
      <c r="K1639">
        <v>174.93258426966293</v>
      </c>
      <c r="L1639" t="s">
        <v>3441</v>
      </c>
      <c r="M1639" t="s">
        <v>108</v>
      </c>
      <c r="N1639" t="s">
        <v>22</v>
      </c>
      <c r="O1639" t="s">
        <v>1102</v>
      </c>
      <c r="P1639" t="str">
        <f>_xlfn.IFNA(VLOOKUP(C1639,Statusy!A:B,2,0),"Do wyrzucenia")</f>
        <v>Alza</v>
      </c>
      <c r="Q1639" t="str">
        <f t="shared" si="104"/>
        <v>Alza</v>
      </c>
      <c r="R1639" t="str">
        <f t="shared" si="105"/>
        <v>Vida</v>
      </c>
    </row>
    <row r="1640" spans="1:18" x14ac:dyDescent="0.25">
      <c r="A1640">
        <v>559723872</v>
      </c>
      <c r="B1640" t="s">
        <v>107</v>
      </c>
      <c r="C1640" t="s">
        <v>120</v>
      </c>
      <c r="D1640">
        <v>1</v>
      </c>
      <c r="E1640">
        <v>0</v>
      </c>
      <c r="F1640">
        <v>20</v>
      </c>
      <c r="G1640">
        <v>45113</v>
      </c>
      <c r="H1640" t="s">
        <v>108</v>
      </c>
      <c r="I1640" t="s">
        <v>2051</v>
      </c>
      <c r="J1640" t="s">
        <v>110</v>
      </c>
      <c r="K1640">
        <v>89.399999999999991</v>
      </c>
      <c r="L1640" t="s">
        <v>2052</v>
      </c>
      <c r="M1640" t="s">
        <v>108</v>
      </c>
      <c r="N1640" t="s">
        <v>49</v>
      </c>
      <c r="O1640" t="s">
        <v>224</v>
      </c>
      <c r="P1640" t="str">
        <f>_xlfn.IFNA(VLOOKUP(C1640,Statusy!A:B,2,0),"Do wyrzucenia")</f>
        <v>Shumee</v>
      </c>
      <c r="Q1640" t="str">
        <f t="shared" si="104"/>
        <v>Mall</v>
      </c>
      <c r="R1640" t="str">
        <f t="shared" si="105"/>
        <v>Vida</v>
      </c>
    </row>
    <row r="1641" spans="1:18" x14ac:dyDescent="0.25">
      <c r="A1641">
        <v>559723746</v>
      </c>
      <c r="B1641" t="s">
        <v>107</v>
      </c>
      <c r="C1641" t="s">
        <v>120</v>
      </c>
      <c r="D1641">
        <v>1</v>
      </c>
      <c r="E1641">
        <v>20</v>
      </c>
      <c r="F1641">
        <v>85</v>
      </c>
      <c r="G1641">
        <v>45113</v>
      </c>
      <c r="H1641" t="s">
        <v>108</v>
      </c>
      <c r="I1641" t="s">
        <v>858</v>
      </c>
      <c r="J1641" t="s">
        <v>110</v>
      </c>
      <c r="K1641">
        <v>379.95</v>
      </c>
      <c r="L1641" t="s">
        <v>2006</v>
      </c>
      <c r="M1641" t="s">
        <v>108</v>
      </c>
      <c r="N1641" t="s">
        <v>49</v>
      </c>
      <c r="O1641" t="s">
        <v>224</v>
      </c>
      <c r="P1641" t="str">
        <f>_xlfn.IFNA(VLOOKUP(C1641,Statusy!A:B,2,0),"Do wyrzucenia")</f>
        <v>Shumee</v>
      </c>
      <c r="Q1641" t="str">
        <f t="shared" si="104"/>
        <v>Mall</v>
      </c>
      <c r="R1641" t="str">
        <f t="shared" si="105"/>
        <v>Vida</v>
      </c>
    </row>
    <row r="1642" spans="1:18" x14ac:dyDescent="0.25">
      <c r="A1642">
        <v>559723572</v>
      </c>
      <c r="B1642" t="s">
        <v>107</v>
      </c>
      <c r="C1642" t="s">
        <v>120</v>
      </c>
      <c r="D1642">
        <v>1</v>
      </c>
      <c r="E1642">
        <v>9</v>
      </c>
      <c r="F1642">
        <v>95</v>
      </c>
      <c r="G1642">
        <v>45113</v>
      </c>
      <c r="H1642" t="s">
        <v>108</v>
      </c>
      <c r="I1642" t="s">
        <v>3442</v>
      </c>
      <c r="J1642" t="s">
        <v>110</v>
      </c>
      <c r="K1642">
        <v>424.65</v>
      </c>
      <c r="L1642" t="s">
        <v>3443</v>
      </c>
      <c r="M1642" t="s">
        <v>108</v>
      </c>
      <c r="N1642" t="s">
        <v>49</v>
      </c>
      <c r="O1642" t="s">
        <v>224</v>
      </c>
      <c r="P1642" t="str">
        <f>_xlfn.IFNA(VLOOKUP(C1642,Statusy!A:B,2,0),"Do wyrzucenia")</f>
        <v>Shumee</v>
      </c>
      <c r="Q1642" t="str">
        <f t="shared" si="104"/>
        <v>Mall</v>
      </c>
      <c r="R1642" t="str">
        <f t="shared" si="105"/>
        <v>Kinghoff</v>
      </c>
    </row>
    <row r="1643" spans="1:18" x14ac:dyDescent="0.25">
      <c r="A1643">
        <v>559723476</v>
      </c>
      <c r="B1643" t="s">
        <v>107</v>
      </c>
      <c r="C1643" t="s">
        <v>120</v>
      </c>
      <c r="D1643">
        <v>1</v>
      </c>
      <c r="E1643">
        <v>31</v>
      </c>
      <c r="F1643">
        <v>232</v>
      </c>
      <c r="G1643">
        <v>45113</v>
      </c>
      <c r="H1643" t="s">
        <v>108</v>
      </c>
      <c r="I1643" t="s">
        <v>529</v>
      </c>
      <c r="J1643" t="s">
        <v>110</v>
      </c>
      <c r="K1643">
        <v>1037.04</v>
      </c>
      <c r="L1643" t="s">
        <v>3444</v>
      </c>
      <c r="M1643" t="s">
        <v>108</v>
      </c>
      <c r="N1643" t="s">
        <v>49</v>
      </c>
      <c r="O1643" t="s">
        <v>224</v>
      </c>
      <c r="P1643" t="str">
        <f>_xlfn.IFNA(VLOOKUP(C1643,Statusy!A:B,2,0),"Do wyrzucenia")</f>
        <v>Shumee</v>
      </c>
      <c r="Q1643" t="str">
        <f t="shared" si="104"/>
        <v>Mall</v>
      </c>
      <c r="R1643" t="str">
        <f t="shared" si="105"/>
        <v>Vida</v>
      </c>
    </row>
    <row r="1644" spans="1:18" x14ac:dyDescent="0.25">
      <c r="A1644">
        <v>559723470</v>
      </c>
      <c r="B1644" t="s">
        <v>107</v>
      </c>
      <c r="C1644" t="s">
        <v>120</v>
      </c>
      <c r="D1644">
        <v>1</v>
      </c>
      <c r="E1644">
        <v>13</v>
      </c>
      <c r="F1644">
        <v>54</v>
      </c>
      <c r="G1644">
        <v>45113</v>
      </c>
      <c r="H1644" t="s">
        <v>108</v>
      </c>
      <c r="I1644" t="s">
        <v>3445</v>
      </c>
      <c r="J1644" t="s">
        <v>110</v>
      </c>
      <c r="K1644">
        <v>241.38</v>
      </c>
      <c r="L1644" t="s">
        <v>3446</v>
      </c>
      <c r="M1644" t="s">
        <v>108</v>
      </c>
      <c r="N1644" t="s">
        <v>49</v>
      </c>
      <c r="O1644" t="s">
        <v>224</v>
      </c>
      <c r="P1644" t="str">
        <f>_xlfn.IFNA(VLOOKUP(C1644,Statusy!A:B,2,0),"Do wyrzucenia")</f>
        <v>Shumee</v>
      </c>
      <c r="Q1644" t="str">
        <f t="shared" si="104"/>
        <v>Mall</v>
      </c>
      <c r="R1644" t="str">
        <f t="shared" si="105"/>
        <v>Vida</v>
      </c>
    </row>
    <row r="1645" spans="1:18" x14ac:dyDescent="0.25">
      <c r="A1645">
        <v>559723462</v>
      </c>
      <c r="B1645" t="s">
        <v>107</v>
      </c>
      <c r="C1645" t="s">
        <v>120</v>
      </c>
      <c r="D1645">
        <v>1</v>
      </c>
      <c r="E1645">
        <v>23</v>
      </c>
      <c r="F1645">
        <v>127</v>
      </c>
      <c r="G1645">
        <v>45113</v>
      </c>
      <c r="H1645" t="s">
        <v>108</v>
      </c>
      <c r="I1645" t="s">
        <v>801</v>
      </c>
      <c r="J1645" t="s">
        <v>110</v>
      </c>
      <c r="K1645">
        <v>567.68999999999994</v>
      </c>
      <c r="L1645" t="s">
        <v>1072</v>
      </c>
      <c r="M1645" t="s">
        <v>108</v>
      </c>
      <c r="N1645" t="s">
        <v>49</v>
      </c>
      <c r="O1645" t="s">
        <v>224</v>
      </c>
      <c r="P1645" t="str">
        <f>_xlfn.IFNA(VLOOKUP(C1645,Statusy!A:B,2,0),"Do wyrzucenia")</f>
        <v>Shumee</v>
      </c>
      <c r="Q1645" t="str">
        <f t="shared" si="104"/>
        <v>Mall</v>
      </c>
      <c r="R1645" t="str">
        <f t="shared" si="105"/>
        <v>Vida</v>
      </c>
    </row>
    <row r="1646" spans="1:18" x14ac:dyDescent="0.25">
      <c r="A1646">
        <v>559723461</v>
      </c>
      <c r="B1646" t="s">
        <v>107</v>
      </c>
      <c r="C1646" t="s">
        <v>120</v>
      </c>
      <c r="D1646">
        <v>1</v>
      </c>
      <c r="E1646">
        <v>23</v>
      </c>
      <c r="F1646">
        <v>113</v>
      </c>
      <c r="G1646">
        <v>45113</v>
      </c>
      <c r="H1646" t="s">
        <v>108</v>
      </c>
      <c r="I1646" t="s">
        <v>3447</v>
      </c>
      <c r="J1646" t="s">
        <v>110</v>
      </c>
      <c r="K1646">
        <v>505.10999999999996</v>
      </c>
      <c r="L1646" t="s">
        <v>3448</v>
      </c>
      <c r="M1646" t="s">
        <v>108</v>
      </c>
      <c r="N1646" t="s">
        <v>49</v>
      </c>
      <c r="O1646" t="s">
        <v>224</v>
      </c>
      <c r="P1646" t="str">
        <f>_xlfn.IFNA(VLOOKUP(C1646,Statusy!A:B,2,0),"Do wyrzucenia")</f>
        <v>Shumee</v>
      </c>
      <c r="Q1646" t="str">
        <f t="shared" si="104"/>
        <v>Mall</v>
      </c>
      <c r="R1646" t="str">
        <f t="shared" si="105"/>
        <v>Vida</v>
      </c>
    </row>
    <row r="1647" spans="1:18" x14ac:dyDescent="0.25">
      <c r="A1647">
        <v>559723364</v>
      </c>
      <c r="B1647" t="s">
        <v>107</v>
      </c>
      <c r="C1647" t="s">
        <v>120</v>
      </c>
      <c r="D1647">
        <v>1</v>
      </c>
      <c r="E1647">
        <v>20</v>
      </c>
      <c r="F1647">
        <v>100</v>
      </c>
      <c r="G1647">
        <v>45113</v>
      </c>
      <c r="H1647" t="s">
        <v>108</v>
      </c>
      <c r="I1647" t="s">
        <v>3449</v>
      </c>
      <c r="J1647" t="s">
        <v>110</v>
      </c>
      <c r="K1647">
        <v>447</v>
      </c>
      <c r="L1647" t="s">
        <v>3450</v>
      </c>
      <c r="M1647" t="s">
        <v>108</v>
      </c>
      <c r="N1647" t="s">
        <v>49</v>
      </c>
      <c r="O1647" t="s">
        <v>224</v>
      </c>
      <c r="P1647" t="str">
        <f>_xlfn.IFNA(VLOOKUP(C1647,Statusy!A:B,2,0),"Do wyrzucenia")</f>
        <v>Shumee</v>
      </c>
      <c r="Q1647" t="str">
        <f t="shared" si="104"/>
        <v>Mall</v>
      </c>
      <c r="R1647" t="str">
        <f t="shared" si="105"/>
        <v>Vida</v>
      </c>
    </row>
    <row r="1648" spans="1:18" x14ac:dyDescent="0.25">
      <c r="A1648">
        <v>559715523</v>
      </c>
      <c r="B1648" t="s">
        <v>107</v>
      </c>
      <c r="C1648" t="s">
        <v>118</v>
      </c>
      <c r="D1648">
        <v>1</v>
      </c>
      <c r="E1648">
        <v>0</v>
      </c>
      <c r="F1648">
        <v>461</v>
      </c>
      <c r="G1648">
        <v>45113</v>
      </c>
      <c r="H1648" t="s">
        <v>108</v>
      </c>
      <c r="I1648" t="s">
        <v>774</v>
      </c>
      <c r="J1648" t="s">
        <v>109</v>
      </c>
      <c r="K1648">
        <v>86.329588014981283</v>
      </c>
      <c r="L1648" t="s">
        <v>775</v>
      </c>
      <c r="M1648" t="s">
        <v>108</v>
      </c>
      <c r="N1648" t="s">
        <v>22</v>
      </c>
      <c r="O1648" t="s">
        <v>225</v>
      </c>
      <c r="P1648" t="str">
        <f>_xlfn.IFNA(VLOOKUP(C1648,Statusy!A:B,2,0),"Do wyrzucenia")</f>
        <v>Greatstore</v>
      </c>
      <c r="Q1648" t="str">
        <f t="shared" si="104"/>
        <v>Mall</v>
      </c>
      <c r="R1648" t="str">
        <f t="shared" si="105"/>
        <v>Vida</v>
      </c>
    </row>
    <row r="1649" spans="1:18" x14ac:dyDescent="0.25">
      <c r="A1649">
        <v>559715437</v>
      </c>
      <c r="B1649" t="s">
        <v>107</v>
      </c>
      <c r="C1649" t="s">
        <v>118</v>
      </c>
      <c r="D1649">
        <v>1</v>
      </c>
      <c r="E1649">
        <v>24</v>
      </c>
      <c r="F1649">
        <v>124</v>
      </c>
      <c r="G1649">
        <v>45113</v>
      </c>
      <c r="H1649" t="s">
        <v>108</v>
      </c>
      <c r="I1649" t="s">
        <v>3452</v>
      </c>
      <c r="J1649" t="s">
        <v>110</v>
      </c>
      <c r="K1649">
        <v>554.28</v>
      </c>
      <c r="L1649" t="s">
        <v>3453</v>
      </c>
      <c r="M1649" t="s">
        <v>108</v>
      </c>
      <c r="N1649" t="s">
        <v>49</v>
      </c>
      <c r="O1649" t="s">
        <v>225</v>
      </c>
      <c r="P1649" t="str">
        <f>_xlfn.IFNA(VLOOKUP(C1649,Statusy!A:B,2,0),"Do wyrzucenia")</f>
        <v>Greatstore</v>
      </c>
      <c r="Q1649" t="str">
        <f t="shared" si="104"/>
        <v>Mall</v>
      </c>
      <c r="R1649" t="str">
        <f t="shared" si="105"/>
        <v>Vida</v>
      </c>
    </row>
    <row r="1650" spans="1:18" x14ac:dyDescent="0.25">
      <c r="A1650">
        <v>559715412</v>
      </c>
      <c r="B1650" t="s">
        <v>107</v>
      </c>
      <c r="C1650" t="s">
        <v>118</v>
      </c>
      <c r="D1650">
        <v>1</v>
      </c>
      <c r="E1650">
        <v>19</v>
      </c>
      <c r="F1650">
        <v>89</v>
      </c>
      <c r="G1650">
        <v>45113</v>
      </c>
      <c r="H1650" t="s">
        <v>108</v>
      </c>
      <c r="I1650" t="s">
        <v>791</v>
      </c>
      <c r="J1650" t="s">
        <v>110</v>
      </c>
      <c r="K1650">
        <v>397.83</v>
      </c>
      <c r="L1650" t="s">
        <v>3454</v>
      </c>
      <c r="M1650" t="s">
        <v>108</v>
      </c>
      <c r="N1650" t="s">
        <v>49</v>
      </c>
      <c r="O1650" t="s">
        <v>225</v>
      </c>
      <c r="P1650" t="str">
        <f>_xlfn.IFNA(VLOOKUP(C1650,Statusy!A:B,2,0),"Do wyrzucenia")</f>
        <v>Greatstore</v>
      </c>
      <c r="Q1650" t="str">
        <f t="shared" si="104"/>
        <v>Mall</v>
      </c>
      <c r="R1650" t="str">
        <f t="shared" si="105"/>
        <v>Vida</v>
      </c>
    </row>
    <row r="1651" spans="1:18" x14ac:dyDescent="0.25">
      <c r="A1651">
        <v>559713945</v>
      </c>
      <c r="B1651" t="s">
        <v>107</v>
      </c>
      <c r="C1651" t="s">
        <v>118</v>
      </c>
      <c r="D1651">
        <v>1</v>
      </c>
      <c r="E1651">
        <v>24</v>
      </c>
      <c r="F1651">
        <v>172</v>
      </c>
      <c r="G1651">
        <v>45113</v>
      </c>
      <c r="H1651" t="s">
        <v>108</v>
      </c>
      <c r="I1651" t="s">
        <v>3455</v>
      </c>
      <c r="J1651" t="s">
        <v>110</v>
      </c>
      <c r="K1651">
        <v>768.83999999999992</v>
      </c>
      <c r="L1651" t="s">
        <v>3456</v>
      </c>
      <c r="M1651" t="s">
        <v>108</v>
      </c>
      <c r="N1651" t="s">
        <v>48</v>
      </c>
      <c r="O1651" t="s">
        <v>225</v>
      </c>
      <c r="P1651" t="str">
        <f>_xlfn.IFNA(VLOOKUP(C1651,Statusy!A:B,2,0),"Do wyrzucenia")</f>
        <v>Greatstore</v>
      </c>
      <c r="Q1651" t="str">
        <f t="shared" si="104"/>
        <v>Mall</v>
      </c>
      <c r="R1651" t="str">
        <f t="shared" si="105"/>
        <v>Vida</v>
      </c>
    </row>
    <row r="1652" spans="1:18" x14ac:dyDescent="0.25">
      <c r="A1652">
        <v>559713828</v>
      </c>
      <c r="B1652" t="s">
        <v>107</v>
      </c>
      <c r="C1652" t="s">
        <v>118</v>
      </c>
      <c r="D1652">
        <v>1</v>
      </c>
      <c r="E1652">
        <v>13</v>
      </c>
      <c r="F1652">
        <v>52</v>
      </c>
      <c r="G1652">
        <v>45113</v>
      </c>
      <c r="H1652" t="s">
        <v>108</v>
      </c>
      <c r="I1652" t="s">
        <v>266</v>
      </c>
      <c r="J1652" t="s">
        <v>110</v>
      </c>
      <c r="K1652">
        <v>232.44</v>
      </c>
      <c r="L1652" t="s">
        <v>697</v>
      </c>
      <c r="M1652" t="s">
        <v>108</v>
      </c>
      <c r="N1652" t="s">
        <v>49</v>
      </c>
      <c r="O1652" t="s">
        <v>225</v>
      </c>
      <c r="P1652" t="str">
        <f>_xlfn.IFNA(VLOOKUP(C1652,Statusy!A:B,2,0),"Do wyrzucenia")</f>
        <v>Greatstore</v>
      </c>
      <c r="Q1652" t="str">
        <f t="shared" si="104"/>
        <v>Mall</v>
      </c>
      <c r="R1652" t="str">
        <f t="shared" si="105"/>
        <v>Vida</v>
      </c>
    </row>
    <row r="1653" spans="1:18" x14ac:dyDescent="0.25">
      <c r="A1653">
        <v>559713696</v>
      </c>
      <c r="B1653" t="s">
        <v>107</v>
      </c>
      <c r="C1653" t="s">
        <v>118</v>
      </c>
      <c r="D1653">
        <v>1</v>
      </c>
      <c r="E1653">
        <v>24</v>
      </c>
      <c r="F1653">
        <v>122</v>
      </c>
      <c r="G1653">
        <v>45113</v>
      </c>
      <c r="H1653" t="s">
        <v>108</v>
      </c>
      <c r="I1653" t="s">
        <v>3457</v>
      </c>
      <c r="J1653" t="s">
        <v>110</v>
      </c>
      <c r="K1653">
        <v>545.33999999999992</v>
      </c>
      <c r="L1653" t="s">
        <v>3458</v>
      </c>
      <c r="M1653" t="s">
        <v>108</v>
      </c>
      <c r="N1653" t="s">
        <v>49</v>
      </c>
      <c r="O1653" t="s">
        <v>225</v>
      </c>
      <c r="P1653" t="str">
        <f>_xlfn.IFNA(VLOOKUP(C1653,Statusy!A:B,2,0),"Do wyrzucenia")</f>
        <v>Greatstore</v>
      </c>
      <c r="Q1653" t="str">
        <f t="shared" si="104"/>
        <v>Mall</v>
      </c>
      <c r="R1653" t="str">
        <f t="shared" si="105"/>
        <v>Vida</v>
      </c>
    </row>
    <row r="1654" spans="1:18" x14ac:dyDescent="0.25">
      <c r="A1654">
        <v>559713406</v>
      </c>
      <c r="B1654" t="s">
        <v>107</v>
      </c>
      <c r="C1654" t="s">
        <v>118</v>
      </c>
      <c r="D1654">
        <v>1</v>
      </c>
      <c r="E1654">
        <v>32</v>
      </c>
      <c r="F1654">
        <v>203</v>
      </c>
      <c r="G1654">
        <v>45113</v>
      </c>
      <c r="H1654" t="s">
        <v>108</v>
      </c>
      <c r="I1654" t="s">
        <v>1023</v>
      </c>
      <c r="J1654" t="s">
        <v>110</v>
      </c>
      <c r="K1654">
        <v>907.41</v>
      </c>
      <c r="L1654" t="s">
        <v>1024</v>
      </c>
      <c r="M1654" t="s">
        <v>108</v>
      </c>
      <c r="N1654" t="s">
        <v>49</v>
      </c>
      <c r="O1654" t="s">
        <v>225</v>
      </c>
      <c r="P1654" t="str">
        <f>_xlfn.IFNA(VLOOKUP(C1654,Statusy!A:B,2,0),"Do wyrzucenia")</f>
        <v>Greatstore</v>
      </c>
      <c r="Q1654" t="str">
        <f t="shared" si="104"/>
        <v>Mall</v>
      </c>
      <c r="R1654" t="str">
        <f t="shared" si="105"/>
        <v>Vida</v>
      </c>
    </row>
    <row r="1655" spans="1:18" x14ac:dyDescent="0.25">
      <c r="A1655">
        <v>559713394</v>
      </c>
      <c r="B1655" t="s">
        <v>107</v>
      </c>
      <c r="C1655" t="s">
        <v>118</v>
      </c>
      <c r="D1655">
        <v>1</v>
      </c>
      <c r="E1655">
        <v>3.2</v>
      </c>
      <c r="F1655">
        <v>119.2</v>
      </c>
      <c r="G1655">
        <v>45113</v>
      </c>
      <c r="H1655" t="s">
        <v>108</v>
      </c>
      <c r="I1655" t="s">
        <v>927</v>
      </c>
      <c r="J1655" t="s">
        <v>110</v>
      </c>
      <c r="K1655">
        <v>532.82399999999996</v>
      </c>
      <c r="L1655" t="s">
        <v>3459</v>
      </c>
      <c r="M1655" t="s">
        <v>108</v>
      </c>
      <c r="N1655" t="s">
        <v>106</v>
      </c>
      <c r="O1655" t="s">
        <v>225</v>
      </c>
      <c r="P1655" t="str">
        <f>_xlfn.IFNA(VLOOKUP(C1655,Statusy!A:B,2,0),"Do wyrzucenia")</f>
        <v>Greatstore</v>
      </c>
      <c r="Q1655" t="str">
        <f t="shared" si="104"/>
        <v>Mall</v>
      </c>
      <c r="R1655" t="str">
        <f t="shared" si="105"/>
        <v>Vida</v>
      </c>
    </row>
    <row r="1656" spans="1:18" x14ac:dyDescent="0.25">
      <c r="A1656">
        <v>559713363</v>
      </c>
      <c r="B1656" t="s">
        <v>107</v>
      </c>
      <c r="C1656" t="s">
        <v>118</v>
      </c>
      <c r="D1656">
        <v>1</v>
      </c>
      <c r="E1656">
        <v>13</v>
      </c>
      <c r="F1656">
        <v>73</v>
      </c>
      <c r="G1656">
        <v>45113</v>
      </c>
      <c r="H1656" t="s">
        <v>108</v>
      </c>
      <c r="I1656" t="s">
        <v>698</v>
      </c>
      <c r="J1656" t="s">
        <v>110</v>
      </c>
      <c r="K1656">
        <v>326.31</v>
      </c>
      <c r="L1656" t="s">
        <v>3460</v>
      </c>
      <c r="M1656" t="s">
        <v>108</v>
      </c>
      <c r="N1656" t="s">
        <v>49</v>
      </c>
      <c r="O1656" t="s">
        <v>225</v>
      </c>
      <c r="P1656" t="str">
        <f>_xlfn.IFNA(VLOOKUP(C1656,Statusy!A:B,2,0),"Do wyrzucenia")</f>
        <v>Greatstore</v>
      </c>
      <c r="Q1656" t="str">
        <f t="shared" si="104"/>
        <v>Mall</v>
      </c>
      <c r="R1656" t="str">
        <f t="shared" si="105"/>
        <v>Vida</v>
      </c>
    </row>
    <row r="1657" spans="1:18" x14ac:dyDescent="0.25">
      <c r="A1657">
        <v>559712781</v>
      </c>
      <c r="B1657" t="s">
        <v>107</v>
      </c>
      <c r="C1657" t="s">
        <v>153</v>
      </c>
      <c r="D1657">
        <v>1</v>
      </c>
      <c r="E1657">
        <v>0</v>
      </c>
      <c r="F1657">
        <v>602.65</v>
      </c>
      <c r="G1657">
        <v>45113</v>
      </c>
      <c r="H1657" t="s">
        <v>108</v>
      </c>
      <c r="I1657" t="s">
        <v>1047</v>
      </c>
      <c r="J1657" t="s">
        <v>109</v>
      </c>
      <c r="K1657">
        <v>112.8558052434457</v>
      </c>
      <c r="L1657" t="s">
        <v>3461</v>
      </c>
      <c r="M1657" t="s">
        <v>108</v>
      </c>
      <c r="N1657" t="s">
        <v>22</v>
      </c>
      <c r="O1657" t="s">
        <v>1102</v>
      </c>
      <c r="P1657" t="str">
        <f>_xlfn.IFNA(VLOOKUP(C1657,Statusy!A:B,2,0),"Do wyrzucenia")</f>
        <v>Alza</v>
      </c>
      <c r="Q1657" t="str">
        <f t="shared" si="104"/>
        <v>Alza</v>
      </c>
      <c r="R1657" t="str">
        <f t="shared" si="105"/>
        <v>Vida</v>
      </c>
    </row>
    <row r="1658" spans="1:18" x14ac:dyDescent="0.25">
      <c r="A1658">
        <v>559712767</v>
      </c>
      <c r="B1658" t="s">
        <v>107</v>
      </c>
      <c r="C1658" t="s">
        <v>153</v>
      </c>
      <c r="D1658">
        <v>1</v>
      </c>
      <c r="E1658">
        <v>0</v>
      </c>
      <c r="F1658">
        <v>866.15</v>
      </c>
      <c r="G1658">
        <v>45113</v>
      </c>
      <c r="H1658" t="s">
        <v>108</v>
      </c>
      <c r="I1658" t="s">
        <v>3462</v>
      </c>
      <c r="J1658" t="s">
        <v>109</v>
      </c>
      <c r="K1658">
        <v>162.20037453183522</v>
      </c>
      <c r="L1658" t="s">
        <v>3463</v>
      </c>
      <c r="M1658" t="s">
        <v>108</v>
      </c>
      <c r="N1658" t="s">
        <v>22</v>
      </c>
      <c r="O1658" t="s">
        <v>1102</v>
      </c>
      <c r="P1658" t="str">
        <f>_xlfn.IFNA(VLOOKUP(C1658,Statusy!A:B,2,0),"Do wyrzucenia")</f>
        <v>Alza</v>
      </c>
      <c r="Q1658" t="str">
        <f t="shared" si="104"/>
        <v>Alza</v>
      </c>
      <c r="R1658" t="str">
        <f t="shared" si="105"/>
        <v>Vida</v>
      </c>
    </row>
    <row r="1659" spans="1:18" x14ac:dyDescent="0.25">
      <c r="A1659">
        <v>559712404</v>
      </c>
      <c r="B1659" t="s">
        <v>107</v>
      </c>
      <c r="C1659" t="s">
        <v>120</v>
      </c>
      <c r="D1659">
        <v>1</v>
      </c>
      <c r="E1659">
        <v>79</v>
      </c>
      <c r="F1659">
        <v>1379</v>
      </c>
      <c r="G1659">
        <v>45113</v>
      </c>
      <c r="H1659" t="s">
        <v>108</v>
      </c>
      <c r="I1659" t="s">
        <v>680</v>
      </c>
      <c r="J1659" t="s">
        <v>109</v>
      </c>
      <c r="K1659">
        <v>258.23970037453188</v>
      </c>
      <c r="L1659" t="s">
        <v>3464</v>
      </c>
      <c r="M1659" t="s">
        <v>108</v>
      </c>
      <c r="N1659" t="s">
        <v>106</v>
      </c>
      <c r="O1659" t="s">
        <v>224</v>
      </c>
      <c r="P1659" t="str">
        <f>_xlfn.IFNA(VLOOKUP(C1659,Statusy!A:B,2,0),"Do wyrzucenia")</f>
        <v>Shumee</v>
      </c>
      <c r="Q1659" t="str">
        <f t="shared" si="104"/>
        <v>Mall</v>
      </c>
      <c r="R1659" t="str">
        <f t="shared" si="105"/>
        <v>Kinghoff</v>
      </c>
    </row>
    <row r="1660" spans="1:18" x14ac:dyDescent="0.25">
      <c r="A1660">
        <v>559712394</v>
      </c>
      <c r="B1660" t="s">
        <v>107</v>
      </c>
      <c r="C1660" t="s">
        <v>153</v>
      </c>
      <c r="D1660">
        <v>1</v>
      </c>
      <c r="E1660">
        <v>0</v>
      </c>
      <c r="F1660">
        <v>315.35000000000002</v>
      </c>
      <c r="G1660">
        <v>45113</v>
      </c>
      <c r="H1660" t="s">
        <v>108</v>
      </c>
      <c r="I1660" t="s">
        <v>206</v>
      </c>
      <c r="J1660" t="s">
        <v>109</v>
      </c>
      <c r="K1660">
        <v>59.05430711610488</v>
      </c>
      <c r="L1660" t="s">
        <v>3465</v>
      </c>
      <c r="M1660" t="s">
        <v>108</v>
      </c>
      <c r="N1660" t="s">
        <v>22</v>
      </c>
      <c r="O1660" t="s">
        <v>1102</v>
      </c>
      <c r="P1660" t="str">
        <f>_xlfn.IFNA(VLOOKUP(C1660,Statusy!A:B,2,0),"Do wyrzucenia")</f>
        <v>Alza</v>
      </c>
      <c r="Q1660" t="str">
        <f t="shared" si="104"/>
        <v>Alza</v>
      </c>
      <c r="R1660" t="str">
        <f t="shared" si="105"/>
        <v>ikonka</v>
      </c>
    </row>
    <row r="1661" spans="1:18" x14ac:dyDescent="0.25">
      <c r="A1661">
        <v>559711230</v>
      </c>
      <c r="B1661" t="s">
        <v>107</v>
      </c>
      <c r="C1661" t="s">
        <v>195</v>
      </c>
      <c r="D1661">
        <v>0</v>
      </c>
      <c r="E1661">
        <v>23</v>
      </c>
      <c r="F1661">
        <v>119</v>
      </c>
      <c r="G1661">
        <v>45113</v>
      </c>
      <c r="H1661" t="s">
        <v>108</v>
      </c>
      <c r="I1661" t="s">
        <v>558</v>
      </c>
      <c r="J1661" t="s">
        <v>110</v>
      </c>
      <c r="K1661">
        <v>531.92999999999995</v>
      </c>
      <c r="L1661" t="s">
        <v>1235</v>
      </c>
      <c r="M1661" t="s">
        <v>108</v>
      </c>
      <c r="N1661" t="s">
        <v>48</v>
      </c>
      <c r="O1661" t="s">
        <v>224</v>
      </c>
      <c r="P1661" t="str">
        <f>_xlfn.IFNA(VLOOKUP(C1661,Statusy!A:B,2,0),"Do wyrzucenia")</f>
        <v>Shumee</v>
      </c>
      <c r="Q1661" t="str">
        <f t="shared" si="104"/>
        <v>Mall</v>
      </c>
      <c r="R1661" t="str">
        <f t="shared" si="105"/>
        <v>Vida</v>
      </c>
    </row>
    <row r="1662" spans="1:18" x14ac:dyDescent="0.25">
      <c r="A1662">
        <v>559711196</v>
      </c>
      <c r="B1662" t="s">
        <v>107</v>
      </c>
      <c r="C1662" t="s">
        <v>120</v>
      </c>
      <c r="D1662">
        <v>1</v>
      </c>
      <c r="E1662">
        <v>8</v>
      </c>
      <c r="F1662">
        <v>37</v>
      </c>
      <c r="G1662">
        <v>45113</v>
      </c>
      <c r="H1662" t="s">
        <v>108</v>
      </c>
      <c r="I1662" t="s">
        <v>1166</v>
      </c>
      <c r="J1662" t="s">
        <v>110</v>
      </c>
      <c r="K1662">
        <v>165.39</v>
      </c>
      <c r="L1662" t="s">
        <v>3466</v>
      </c>
      <c r="M1662" t="s">
        <v>108</v>
      </c>
      <c r="N1662" t="s">
        <v>48</v>
      </c>
      <c r="O1662" t="s">
        <v>224</v>
      </c>
      <c r="P1662" t="str">
        <f>_xlfn.IFNA(VLOOKUP(C1662,Statusy!A:B,2,0),"Do wyrzucenia")</f>
        <v>Shumee</v>
      </c>
      <c r="Q1662" t="str">
        <f t="shared" si="104"/>
        <v>Mall</v>
      </c>
      <c r="R1662" t="str">
        <f t="shared" si="105"/>
        <v>Vida</v>
      </c>
    </row>
    <row r="1663" spans="1:18" x14ac:dyDescent="0.25">
      <c r="A1663">
        <v>559703923</v>
      </c>
      <c r="B1663" t="s">
        <v>107</v>
      </c>
      <c r="C1663" t="s">
        <v>118</v>
      </c>
      <c r="D1663">
        <v>1</v>
      </c>
      <c r="E1663">
        <v>16</v>
      </c>
      <c r="F1663">
        <v>103</v>
      </c>
      <c r="G1663">
        <v>45113</v>
      </c>
      <c r="H1663" t="s">
        <v>108</v>
      </c>
      <c r="I1663" t="s">
        <v>277</v>
      </c>
      <c r="J1663" t="s">
        <v>110</v>
      </c>
      <c r="K1663">
        <v>460.40999999999997</v>
      </c>
      <c r="L1663" t="s">
        <v>3467</v>
      </c>
      <c r="M1663" t="s">
        <v>108</v>
      </c>
      <c r="N1663" t="s">
        <v>48</v>
      </c>
      <c r="O1663" t="s">
        <v>225</v>
      </c>
      <c r="P1663" t="str">
        <f>_xlfn.IFNA(VLOOKUP(C1663,Statusy!A:B,2,0),"Do wyrzucenia")</f>
        <v>Greatstore</v>
      </c>
      <c r="Q1663" t="str">
        <f t="shared" si="104"/>
        <v>Mall</v>
      </c>
      <c r="R1663" t="str">
        <f t="shared" si="105"/>
        <v>Vida</v>
      </c>
    </row>
    <row r="1664" spans="1:18" x14ac:dyDescent="0.25">
      <c r="A1664">
        <v>559703916</v>
      </c>
      <c r="B1664" t="s">
        <v>107</v>
      </c>
      <c r="C1664" t="s">
        <v>118</v>
      </c>
      <c r="D1664">
        <v>1</v>
      </c>
      <c r="E1664">
        <v>2.4</v>
      </c>
      <c r="F1664">
        <v>42.4</v>
      </c>
      <c r="G1664">
        <v>45113</v>
      </c>
      <c r="H1664" t="s">
        <v>108</v>
      </c>
      <c r="I1664" t="s">
        <v>509</v>
      </c>
      <c r="J1664" t="s">
        <v>110</v>
      </c>
      <c r="K1664">
        <v>189.52799999999999</v>
      </c>
      <c r="L1664" t="s">
        <v>3468</v>
      </c>
      <c r="M1664" t="s">
        <v>108</v>
      </c>
      <c r="N1664" t="s">
        <v>106</v>
      </c>
      <c r="O1664" t="s">
        <v>225</v>
      </c>
      <c r="P1664" t="str">
        <f>_xlfn.IFNA(VLOOKUP(C1664,Statusy!A:B,2,0),"Do wyrzucenia")</f>
        <v>Greatstore</v>
      </c>
      <c r="Q1664" t="str">
        <f t="shared" si="104"/>
        <v>Mall</v>
      </c>
      <c r="R1664" t="str">
        <f t="shared" si="105"/>
        <v>Vida</v>
      </c>
    </row>
    <row r="1665" spans="1:18" x14ac:dyDescent="0.25">
      <c r="A1665">
        <v>559703913</v>
      </c>
      <c r="B1665" t="s">
        <v>107</v>
      </c>
      <c r="C1665" t="s">
        <v>118</v>
      </c>
      <c r="D1665">
        <v>1</v>
      </c>
      <c r="E1665">
        <v>489</v>
      </c>
      <c r="F1665">
        <v>1649</v>
      </c>
      <c r="G1665">
        <v>45113</v>
      </c>
      <c r="H1665" t="s">
        <v>108</v>
      </c>
      <c r="I1665" t="s">
        <v>3469</v>
      </c>
      <c r="J1665" t="s">
        <v>109</v>
      </c>
      <c r="K1665">
        <v>308.80149812734084</v>
      </c>
      <c r="L1665" t="s">
        <v>3470</v>
      </c>
      <c r="M1665" t="s">
        <v>108</v>
      </c>
      <c r="N1665" t="s">
        <v>22</v>
      </c>
      <c r="O1665" t="s">
        <v>225</v>
      </c>
      <c r="P1665" t="str">
        <f>_xlfn.IFNA(VLOOKUP(C1665,Statusy!A:B,2,0),"Do wyrzucenia")</f>
        <v>Greatstore</v>
      </c>
      <c r="Q1665" t="str">
        <f t="shared" si="104"/>
        <v>Mall</v>
      </c>
      <c r="R1665" t="str">
        <f t="shared" si="105"/>
        <v>aw</v>
      </c>
    </row>
    <row r="1666" spans="1:18" x14ac:dyDescent="0.25">
      <c r="A1666">
        <v>559703900</v>
      </c>
      <c r="B1666" t="s">
        <v>107</v>
      </c>
      <c r="C1666" t="s">
        <v>118</v>
      </c>
      <c r="D1666">
        <v>1</v>
      </c>
      <c r="E1666">
        <v>679</v>
      </c>
      <c r="F1666">
        <v>12597</v>
      </c>
      <c r="G1666">
        <v>45113</v>
      </c>
      <c r="H1666" t="s">
        <v>108</v>
      </c>
      <c r="I1666" t="s">
        <v>3471</v>
      </c>
      <c r="J1666" t="s">
        <v>109</v>
      </c>
      <c r="K1666">
        <v>2358.9887640449438</v>
      </c>
      <c r="L1666" t="s">
        <v>3472</v>
      </c>
      <c r="M1666" t="s">
        <v>108</v>
      </c>
      <c r="N1666" t="s">
        <v>22</v>
      </c>
      <c r="O1666" t="s">
        <v>225</v>
      </c>
      <c r="P1666" t="str">
        <f>_xlfn.IFNA(VLOOKUP(C1666,Statusy!A:B,2,0),"Do wyrzucenia")</f>
        <v>Greatstore</v>
      </c>
      <c r="Q1666" t="str">
        <f t="shared" si="104"/>
        <v>Mall</v>
      </c>
      <c r="R1666" t="str">
        <f t="shared" si="105"/>
        <v>Vida</v>
      </c>
    </row>
    <row r="1667" spans="1:18" x14ac:dyDescent="0.25">
      <c r="A1667">
        <v>559701282</v>
      </c>
      <c r="B1667" t="s">
        <v>107</v>
      </c>
      <c r="C1667" t="s">
        <v>153</v>
      </c>
      <c r="D1667">
        <v>1</v>
      </c>
      <c r="E1667">
        <v>0</v>
      </c>
      <c r="F1667">
        <v>2957.16</v>
      </c>
      <c r="G1667">
        <v>45113</v>
      </c>
      <c r="H1667" t="s">
        <v>108</v>
      </c>
      <c r="I1667" t="s">
        <v>604</v>
      </c>
      <c r="J1667" t="s">
        <v>109</v>
      </c>
      <c r="K1667">
        <v>553.77528089887642</v>
      </c>
      <c r="L1667" t="s">
        <v>3473</v>
      </c>
      <c r="M1667" t="s">
        <v>108</v>
      </c>
      <c r="N1667" t="s">
        <v>22</v>
      </c>
      <c r="O1667" t="s">
        <v>1102</v>
      </c>
      <c r="P1667" t="str">
        <f>_xlfn.IFNA(VLOOKUP(C1667,Statusy!A:B,2,0),"Do wyrzucenia")</f>
        <v>Alza</v>
      </c>
      <c r="Q1667" t="str">
        <f t="shared" si="104"/>
        <v>Alza</v>
      </c>
      <c r="R1667" t="str">
        <f t="shared" si="105"/>
        <v>Vida</v>
      </c>
    </row>
    <row r="1668" spans="1:18" x14ac:dyDescent="0.25">
      <c r="A1668">
        <v>559701278</v>
      </c>
      <c r="B1668" t="s">
        <v>107</v>
      </c>
      <c r="C1668" t="s">
        <v>153</v>
      </c>
      <c r="D1668">
        <v>1</v>
      </c>
      <c r="E1668">
        <v>0</v>
      </c>
      <c r="F1668">
        <v>1588.65</v>
      </c>
      <c r="G1668">
        <v>45113</v>
      </c>
      <c r="H1668" t="s">
        <v>108</v>
      </c>
      <c r="I1668" t="s">
        <v>3474</v>
      </c>
      <c r="J1668" t="s">
        <v>109</v>
      </c>
      <c r="K1668">
        <v>297.50000000000006</v>
      </c>
      <c r="L1668" t="s">
        <v>3475</v>
      </c>
      <c r="M1668" t="s">
        <v>108</v>
      </c>
      <c r="N1668" t="s">
        <v>22</v>
      </c>
      <c r="O1668" t="s">
        <v>1102</v>
      </c>
      <c r="P1668" t="str">
        <f>_xlfn.IFNA(VLOOKUP(C1668,Statusy!A:B,2,0),"Do wyrzucenia")</f>
        <v>Alza</v>
      </c>
      <c r="Q1668" t="str">
        <f t="shared" si="104"/>
        <v>Alza</v>
      </c>
      <c r="R1668" t="str">
        <f t="shared" si="105"/>
        <v>Vida</v>
      </c>
    </row>
    <row r="1669" spans="1:18" x14ac:dyDescent="0.25">
      <c r="A1669">
        <v>559701247</v>
      </c>
      <c r="B1669" t="s">
        <v>107</v>
      </c>
      <c r="C1669" t="s">
        <v>153</v>
      </c>
      <c r="D1669">
        <v>1</v>
      </c>
      <c r="E1669">
        <v>0</v>
      </c>
      <c r="F1669">
        <v>4198.16</v>
      </c>
      <c r="G1669">
        <v>45113</v>
      </c>
      <c r="H1669" t="s">
        <v>108</v>
      </c>
      <c r="I1669" t="s">
        <v>1129</v>
      </c>
      <c r="J1669" t="s">
        <v>109</v>
      </c>
      <c r="K1669">
        <v>786.17228464419475</v>
      </c>
      <c r="L1669" t="s">
        <v>3476</v>
      </c>
      <c r="M1669" t="s">
        <v>108</v>
      </c>
      <c r="N1669" t="s">
        <v>22</v>
      </c>
      <c r="O1669" t="s">
        <v>1102</v>
      </c>
      <c r="P1669" t="str">
        <f>_xlfn.IFNA(VLOOKUP(C1669,Statusy!A:B,2,0),"Do wyrzucenia")</f>
        <v>Alza</v>
      </c>
      <c r="Q1669" t="str">
        <f t="shared" si="104"/>
        <v>Alza</v>
      </c>
      <c r="R1669" t="str">
        <f t="shared" si="105"/>
        <v>Vida</v>
      </c>
    </row>
    <row r="1670" spans="1:18" x14ac:dyDescent="0.25">
      <c r="A1670">
        <v>559701223</v>
      </c>
      <c r="B1670" t="s">
        <v>107</v>
      </c>
      <c r="C1670" t="s">
        <v>153</v>
      </c>
      <c r="D1670">
        <v>1</v>
      </c>
      <c r="E1670">
        <v>0</v>
      </c>
      <c r="F1670">
        <v>356.15</v>
      </c>
      <c r="G1670">
        <v>45113</v>
      </c>
      <c r="H1670" t="s">
        <v>108</v>
      </c>
      <c r="I1670" t="s">
        <v>3477</v>
      </c>
      <c r="J1670" t="s">
        <v>109</v>
      </c>
      <c r="K1670">
        <v>66.694756554307119</v>
      </c>
      <c r="L1670" t="s">
        <v>3478</v>
      </c>
      <c r="M1670" t="s">
        <v>108</v>
      </c>
      <c r="N1670" t="s">
        <v>22</v>
      </c>
      <c r="O1670" t="s">
        <v>1102</v>
      </c>
      <c r="P1670" t="str">
        <f>_xlfn.IFNA(VLOOKUP(C1670,Statusy!A:B,2,0),"Do wyrzucenia")</f>
        <v>Alza</v>
      </c>
      <c r="Q1670" t="str">
        <f t="shared" si="104"/>
        <v>Alza</v>
      </c>
      <c r="R1670" t="str">
        <f t="shared" si="105"/>
        <v>ikonka</v>
      </c>
    </row>
    <row r="1671" spans="1:18" x14ac:dyDescent="0.25">
      <c r="A1671">
        <v>559700420</v>
      </c>
      <c r="B1671" t="s">
        <v>1107</v>
      </c>
      <c r="C1671" t="s">
        <v>119</v>
      </c>
      <c r="D1671">
        <v>1</v>
      </c>
      <c r="E1671">
        <v>0</v>
      </c>
      <c r="F1671">
        <v>74</v>
      </c>
      <c r="G1671">
        <v>45113</v>
      </c>
      <c r="H1671" t="s">
        <v>108</v>
      </c>
      <c r="I1671" t="s">
        <v>2424</v>
      </c>
      <c r="J1671" t="s">
        <v>251</v>
      </c>
      <c r="K1671">
        <v>74</v>
      </c>
      <c r="L1671" t="s">
        <v>3479</v>
      </c>
      <c r="M1671" t="s">
        <v>108</v>
      </c>
      <c r="N1671" t="s">
        <v>106</v>
      </c>
      <c r="O1671" t="s">
        <v>224</v>
      </c>
      <c r="P1671" t="str">
        <f>_xlfn.IFNA(VLOOKUP(C1671,Statusy!A:B,2,0),"Do wyrzucenia")</f>
        <v>Shumee</v>
      </c>
      <c r="Q1671" t="str">
        <f t="shared" si="104"/>
        <v>Mall</v>
      </c>
      <c r="R1671" t="str">
        <f t="shared" si="105"/>
        <v>Vida</v>
      </c>
    </row>
    <row r="1672" spans="1:18" x14ac:dyDescent="0.25">
      <c r="A1672">
        <v>559670825</v>
      </c>
      <c r="B1672" t="s">
        <v>107</v>
      </c>
      <c r="C1672" t="s">
        <v>153</v>
      </c>
      <c r="D1672">
        <v>1</v>
      </c>
      <c r="E1672">
        <v>0</v>
      </c>
      <c r="F1672">
        <v>1724.65</v>
      </c>
      <c r="G1672">
        <v>45113</v>
      </c>
      <c r="H1672" t="s">
        <v>108</v>
      </c>
      <c r="I1672" t="s">
        <v>524</v>
      </c>
      <c r="J1672" t="s">
        <v>109</v>
      </c>
      <c r="K1672">
        <v>322.96816479400752</v>
      </c>
      <c r="L1672" t="s">
        <v>3480</v>
      </c>
      <c r="M1672" t="s">
        <v>108</v>
      </c>
      <c r="N1672" t="s">
        <v>22</v>
      </c>
      <c r="O1672" t="s">
        <v>1102</v>
      </c>
      <c r="P1672" t="str">
        <f>_xlfn.IFNA(VLOOKUP(C1672,Statusy!A:B,2,0),"Do wyrzucenia")</f>
        <v>Alza</v>
      </c>
      <c r="Q1672" t="str">
        <f t="shared" ref="Q1672:Q1703" si="106">IF(P1672="alza","Alza",IF(P1672="Extra","Extrastore","Mall"))</f>
        <v>Alza</v>
      </c>
      <c r="R1672" t="str">
        <f t="shared" ref="R1672:R1703" si="107">IF(AND(LEN(I1672)&lt;=7,ISERROR(FIND("_",I1672))),"Vida",IFERROR(LEFT(I1672,FIND("_",I1672)-1),"Kinghoff"))</f>
        <v>Vida</v>
      </c>
    </row>
    <row r="1673" spans="1:18" x14ac:dyDescent="0.25">
      <c r="A1673">
        <v>559668743</v>
      </c>
      <c r="B1673" t="s">
        <v>107</v>
      </c>
      <c r="C1673" t="s">
        <v>190</v>
      </c>
      <c r="D1673">
        <v>0</v>
      </c>
      <c r="E1673">
        <v>0</v>
      </c>
      <c r="F1673">
        <v>3152.66</v>
      </c>
      <c r="G1673">
        <v>45113</v>
      </c>
      <c r="H1673" t="s">
        <v>108</v>
      </c>
      <c r="I1673" t="s">
        <v>743</v>
      </c>
      <c r="J1673" t="s">
        <v>109</v>
      </c>
      <c r="K1673">
        <v>590.38576779026221</v>
      </c>
      <c r="L1673" t="s">
        <v>3481</v>
      </c>
      <c r="M1673" t="s">
        <v>108</v>
      </c>
      <c r="N1673" t="s">
        <v>252</v>
      </c>
      <c r="O1673" t="s">
        <v>1102</v>
      </c>
      <c r="P1673" t="str">
        <f>_xlfn.IFNA(VLOOKUP(C1673,Statusy!A:B,2,0),"Do wyrzucenia")</f>
        <v>Alza</v>
      </c>
      <c r="Q1673" t="str">
        <f t="shared" si="106"/>
        <v>Alza</v>
      </c>
      <c r="R1673" t="str">
        <f t="shared" si="107"/>
        <v>Vida</v>
      </c>
    </row>
    <row r="1674" spans="1:18" x14ac:dyDescent="0.25">
      <c r="A1674">
        <v>559666265</v>
      </c>
      <c r="B1674" t="s">
        <v>107</v>
      </c>
      <c r="C1674" t="s">
        <v>337</v>
      </c>
      <c r="D1674">
        <v>0</v>
      </c>
      <c r="E1674">
        <v>3.2</v>
      </c>
      <c r="F1674">
        <v>32.200000000000003</v>
      </c>
      <c r="G1674">
        <v>45113</v>
      </c>
      <c r="H1674" t="s">
        <v>108</v>
      </c>
      <c r="I1674" t="s">
        <v>125</v>
      </c>
      <c r="J1674" t="s">
        <v>110</v>
      </c>
      <c r="K1674">
        <v>143.934</v>
      </c>
      <c r="L1674" t="s">
        <v>2511</v>
      </c>
      <c r="M1674" t="s">
        <v>108</v>
      </c>
      <c r="N1674" t="s">
        <v>106</v>
      </c>
      <c r="O1674" t="s">
        <v>1101</v>
      </c>
      <c r="P1674" t="str">
        <f>_xlfn.IFNA(VLOOKUP(C1674,Statusy!A:B,2,0),"Do wyrzucenia")</f>
        <v>Extra</v>
      </c>
      <c r="Q1674" t="str">
        <f t="shared" si="106"/>
        <v>Extrastore</v>
      </c>
      <c r="R1674" t="str">
        <f t="shared" si="107"/>
        <v>ikonka</v>
      </c>
    </row>
    <row r="1675" spans="1:18" x14ac:dyDescent="0.25">
      <c r="A1675">
        <v>559666264</v>
      </c>
      <c r="B1675" t="s">
        <v>107</v>
      </c>
      <c r="C1675" t="s">
        <v>836</v>
      </c>
      <c r="D1675">
        <v>1</v>
      </c>
      <c r="E1675">
        <v>3.2</v>
      </c>
      <c r="F1675">
        <v>32.200000000000003</v>
      </c>
      <c r="G1675">
        <v>45113</v>
      </c>
      <c r="H1675" t="s">
        <v>108</v>
      </c>
      <c r="I1675" t="s">
        <v>125</v>
      </c>
      <c r="J1675" t="s">
        <v>110</v>
      </c>
      <c r="K1675">
        <v>143.934</v>
      </c>
      <c r="L1675" t="s">
        <v>2511</v>
      </c>
      <c r="M1675" t="s">
        <v>108</v>
      </c>
      <c r="N1675" t="s">
        <v>106</v>
      </c>
      <c r="O1675" t="s">
        <v>1101</v>
      </c>
      <c r="P1675" t="str">
        <f>_xlfn.IFNA(VLOOKUP(C1675,Statusy!A:B,2,0),"Do wyrzucenia")</f>
        <v>Extra</v>
      </c>
      <c r="Q1675" t="str">
        <f t="shared" si="106"/>
        <v>Extrastore</v>
      </c>
      <c r="R1675" t="str">
        <f t="shared" si="107"/>
        <v>ikonka</v>
      </c>
    </row>
    <row r="1676" spans="1:18" x14ac:dyDescent="0.25">
      <c r="A1676">
        <v>559666262</v>
      </c>
      <c r="B1676" t="s">
        <v>107</v>
      </c>
      <c r="C1676" t="s">
        <v>836</v>
      </c>
      <c r="D1676">
        <v>1</v>
      </c>
      <c r="E1676">
        <v>4.7</v>
      </c>
      <c r="F1676">
        <v>22.7</v>
      </c>
      <c r="G1676">
        <v>45113</v>
      </c>
      <c r="H1676" t="s">
        <v>108</v>
      </c>
      <c r="I1676" t="s">
        <v>1908</v>
      </c>
      <c r="J1676" t="s">
        <v>110</v>
      </c>
      <c r="K1676">
        <v>101.46899999999999</v>
      </c>
      <c r="L1676" t="s">
        <v>3482</v>
      </c>
      <c r="M1676" t="s">
        <v>108</v>
      </c>
      <c r="N1676" t="s">
        <v>106</v>
      </c>
      <c r="O1676" t="s">
        <v>1101</v>
      </c>
      <c r="P1676" t="str">
        <f>_xlfn.IFNA(VLOOKUP(C1676,Statusy!A:B,2,0),"Do wyrzucenia")</f>
        <v>Extra</v>
      </c>
      <c r="Q1676" t="str">
        <f t="shared" si="106"/>
        <v>Extrastore</v>
      </c>
      <c r="R1676" t="str">
        <f t="shared" si="107"/>
        <v>Kinghoff</v>
      </c>
    </row>
    <row r="1677" spans="1:18" x14ac:dyDescent="0.25">
      <c r="A1677">
        <v>559666260</v>
      </c>
      <c r="B1677" t="s">
        <v>107</v>
      </c>
      <c r="C1677" t="s">
        <v>357</v>
      </c>
      <c r="D1677">
        <v>1</v>
      </c>
      <c r="E1677">
        <v>4.7</v>
      </c>
      <c r="F1677">
        <v>29.7</v>
      </c>
      <c r="G1677">
        <v>45113</v>
      </c>
      <c r="H1677" t="s">
        <v>108</v>
      </c>
      <c r="I1677" t="s">
        <v>3483</v>
      </c>
      <c r="J1677" t="s">
        <v>110</v>
      </c>
      <c r="K1677">
        <v>132.75899999999999</v>
      </c>
      <c r="L1677" t="s">
        <v>3484</v>
      </c>
      <c r="M1677" t="s">
        <v>108</v>
      </c>
      <c r="N1677" t="s">
        <v>106</v>
      </c>
      <c r="O1677" t="s">
        <v>1101</v>
      </c>
      <c r="P1677" t="str">
        <f>_xlfn.IFNA(VLOOKUP(C1677,Statusy!A:B,2,0),"Do wyrzucenia")</f>
        <v>Extra</v>
      </c>
      <c r="Q1677" t="str">
        <f t="shared" si="106"/>
        <v>Extrastore</v>
      </c>
      <c r="R1677" t="str">
        <f t="shared" si="107"/>
        <v>lean</v>
      </c>
    </row>
    <row r="1678" spans="1:18" x14ac:dyDescent="0.25">
      <c r="A1678">
        <v>559666258</v>
      </c>
      <c r="B1678" t="s">
        <v>107</v>
      </c>
      <c r="C1678" t="s">
        <v>357</v>
      </c>
      <c r="D1678">
        <v>1</v>
      </c>
      <c r="E1678">
        <v>3.2</v>
      </c>
      <c r="F1678">
        <v>57.2</v>
      </c>
      <c r="G1678">
        <v>45113</v>
      </c>
      <c r="H1678" t="s">
        <v>108</v>
      </c>
      <c r="I1678" t="s">
        <v>3485</v>
      </c>
      <c r="J1678" t="s">
        <v>110</v>
      </c>
      <c r="K1678">
        <v>255.684</v>
      </c>
      <c r="L1678" t="s">
        <v>3486</v>
      </c>
      <c r="M1678" t="s">
        <v>108</v>
      </c>
      <c r="N1678" t="s">
        <v>106</v>
      </c>
      <c r="O1678" t="s">
        <v>1101</v>
      </c>
      <c r="P1678" t="str">
        <f>_xlfn.IFNA(VLOOKUP(C1678,Statusy!A:B,2,0),"Do wyrzucenia")</f>
        <v>Extra</v>
      </c>
      <c r="Q1678" t="str">
        <f t="shared" si="106"/>
        <v>Extrastore</v>
      </c>
      <c r="R1678" t="str">
        <f t="shared" si="107"/>
        <v>action</v>
      </c>
    </row>
    <row r="1679" spans="1:18" x14ac:dyDescent="0.25">
      <c r="A1679">
        <v>559663052</v>
      </c>
      <c r="B1679" t="s">
        <v>107</v>
      </c>
      <c r="C1679" t="s">
        <v>118</v>
      </c>
      <c r="D1679">
        <v>1</v>
      </c>
      <c r="E1679">
        <v>229</v>
      </c>
      <c r="F1679">
        <v>2426</v>
      </c>
      <c r="G1679">
        <v>45113</v>
      </c>
      <c r="H1679" t="s">
        <v>108</v>
      </c>
      <c r="I1679" t="s">
        <v>3487</v>
      </c>
      <c r="J1679" t="s">
        <v>109</v>
      </c>
      <c r="K1679">
        <v>454.30711610486895</v>
      </c>
      <c r="L1679" t="s">
        <v>3488</v>
      </c>
      <c r="M1679" t="s">
        <v>108</v>
      </c>
      <c r="N1679" t="s">
        <v>22</v>
      </c>
      <c r="O1679" t="s">
        <v>225</v>
      </c>
      <c r="P1679" t="str">
        <f>_xlfn.IFNA(VLOOKUP(C1679,Statusy!A:B,2,0),"Do wyrzucenia")</f>
        <v>Greatstore</v>
      </c>
      <c r="Q1679" t="str">
        <f t="shared" si="106"/>
        <v>Mall</v>
      </c>
      <c r="R1679" t="str">
        <f t="shared" si="107"/>
        <v>Vida</v>
      </c>
    </row>
    <row r="1680" spans="1:18" x14ac:dyDescent="0.25">
      <c r="A1680">
        <v>559663048</v>
      </c>
      <c r="B1680" t="s">
        <v>107</v>
      </c>
      <c r="C1680" t="s">
        <v>118</v>
      </c>
      <c r="D1680">
        <v>1</v>
      </c>
      <c r="E1680">
        <v>0</v>
      </c>
      <c r="F1680">
        <v>34</v>
      </c>
      <c r="G1680">
        <v>45113</v>
      </c>
      <c r="H1680" t="s">
        <v>108</v>
      </c>
      <c r="I1680" t="s">
        <v>3489</v>
      </c>
      <c r="J1680" t="s">
        <v>110</v>
      </c>
      <c r="K1680">
        <v>151.97999999999999</v>
      </c>
      <c r="L1680" t="s">
        <v>3490</v>
      </c>
      <c r="M1680" t="s">
        <v>108</v>
      </c>
      <c r="N1680" t="s">
        <v>106</v>
      </c>
      <c r="O1680" t="s">
        <v>225</v>
      </c>
      <c r="P1680" t="str">
        <f>_xlfn.IFNA(VLOOKUP(C1680,Statusy!A:B,2,0),"Do wyrzucenia")</f>
        <v>Greatstore</v>
      </c>
      <c r="Q1680" t="str">
        <f t="shared" si="106"/>
        <v>Mall</v>
      </c>
      <c r="R1680" t="str">
        <f t="shared" si="107"/>
        <v>Kinghoff</v>
      </c>
    </row>
    <row r="1681" spans="1:18" x14ac:dyDescent="0.25">
      <c r="A1681">
        <v>559662762</v>
      </c>
      <c r="B1681" t="s">
        <v>107</v>
      </c>
      <c r="C1681" t="s">
        <v>153</v>
      </c>
      <c r="D1681">
        <v>1</v>
      </c>
      <c r="E1681">
        <v>0</v>
      </c>
      <c r="F1681">
        <v>1070.1500000000001</v>
      </c>
      <c r="G1681">
        <v>45113</v>
      </c>
      <c r="H1681" t="s">
        <v>108</v>
      </c>
      <c r="I1681" t="s">
        <v>520</v>
      </c>
      <c r="J1681" t="s">
        <v>109</v>
      </c>
      <c r="K1681">
        <v>200.40262172284648</v>
      </c>
      <c r="L1681" t="s">
        <v>3491</v>
      </c>
      <c r="M1681" t="s">
        <v>108</v>
      </c>
      <c r="N1681" t="s">
        <v>22</v>
      </c>
      <c r="O1681" t="s">
        <v>1102</v>
      </c>
      <c r="P1681" t="str">
        <f>_xlfn.IFNA(VLOOKUP(C1681,Statusy!A:B,2,0),"Do wyrzucenia")</f>
        <v>Alza</v>
      </c>
      <c r="Q1681" t="str">
        <f t="shared" si="106"/>
        <v>Alza</v>
      </c>
      <c r="R1681" t="str">
        <f t="shared" si="107"/>
        <v>Vida</v>
      </c>
    </row>
    <row r="1682" spans="1:18" x14ac:dyDescent="0.25">
      <c r="A1682">
        <v>559662761</v>
      </c>
      <c r="B1682" t="s">
        <v>107</v>
      </c>
      <c r="C1682" t="s">
        <v>153</v>
      </c>
      <c r="D1682">
        <v>1</v>
      </c>
      <c r="E1682">
        <v>0</v>
      </c>
      <c r="F1682">
        <v>2906.15</v>
      </c>
      <c r="G1682">
        <v>45113</v>
      </c>
      <c r="H1682" t="s">
        <v>108</v>
      </c>
      <c r="I1682" t="s">
        <v>3492</v>
      </c>
      <c r="J1682" t="s">
        <v>109</v>
      </c>
      <c r="K1682">
        <v>544.22284644194758</v>
      </c>
      <c r="L1682" t="s">
        <v>3493</v>
      </c>
      <c r="M1682" t="s">
        <v>108</v>
      </c>
      <c r="N1682" t="s">
        <v>22</v>
      </c>
      <c r="O1682" t="s">
        <v>1102</v>
      </c>
      <c r="P1682" t="str">
        <f>_xlfn.IFNA(VLOOKUP(C1682,Statusy!A:B,2,0),"Do wyrzucenia")</f>
        <v>Alza</v>
      </c>
      <c r="Q1682" t="str">
        <f t="shared" si="106"/>
        <v>Alza</v>
      </c>
      <c r="R1682" t="str">
        <f t="shared" si="107"/>
        <v>Vida</v>
      </c>
    </row>
    <row r="1683" spans="1:18" x14ac:dyDescent="0.25">
      <c r="A1683">
        <v>559662760</v>
      </c>
      <c r="B1683" t="s">
        <v>107</v>
      </c>
      <c r="C1683" t="s">
        <v>120</v>
      </c>
      <c r="D1683">
        <v>1</v>
      </c>
      <c r="E1683">
        <v>0</v>
      </c>
      <c r="F1683">
        <v>899</v>
      </c>
      <c r="G1683">
        <v>45113</v>
      </c>
      <c r="H1683" t="s">
        <v>108</v>
      </c>
      <c r="I1683" t="s">
        <v>2661</v>
      </c>
      <c r="J1683" t="s">
        <v>109</v>
      </c>
      <c r="K1683">
        <v>168.35205992509364</v>
      </c>
      <c r="L1683" t="s">
        <v>3494</v>
      </c>
      <c r="M1683" t="s">
        <v>108</v>
      </c>
      <c r="N1683" t="s">
        <v>22</v>
      </c>
      <c r="O1683" t="s">
        <v>224</v>
      </c>
      <c r="P1683" t="str">
        <f>_xlfn.IFNA(VLOOKUP(C1683,Statusy!A:B,2,0),"Do wyrzucenia")</f>
        <v>Shumee</v>
      </c>
      <c r="Q1683" t="str">
        <f t="shared" si="106"/>
        <v>Mall</v>
      </c>
      <c r="R1683" t="str">
        <f t="shared" si="107"/>
        <v>Vida</v>
      </c>
    </row>
    <row r="1684" spans="1:18" x14ac:dyDescent="0.25">
      <c r="A1684">
        <v>559662759</v>
      </c>
      <c r="B1684" t="s">
        <v>107</v>
      </c>
      <c r="C1684" t="s">
        <v>120</v>
      </c>
      <c r="D1684">
        <v>1</v>
      </c>
      <c r="E1684">
        <v>23</v>
      </c>
      <c r="F1684">
        <v>114</v>
      </c>
      <c r="G1684">
        <v>45113</v>
      </c>
      <c r="H1684" t="s">
        <v>108</v>
      </c>
      <c r="I1684" t="s">
        <v>3495</v>
      </c>
      <c r="J1684" t="s">
        <v>110</v>
      </c>
      <c r="K1684">
        <v>509.58</v>
      </c>
      <c r="L1684" t="s">
        <v>3496</v>
      </c>
      <c r="M1684" t="s">
        <v>108</v>
      </c>
      <c r="N1684" t="s">
        <v>49</v>
      </c>
      <c r="O1684" t="s">
        <v>224</v>
      </c>
      <c r="P1684" t="str">
        <f>_xlfn.IFNA(VLOOKUP(C1684,Statusy!A:B,2,0),"Do wyrzucenia")</f>
        <v>Shumee</v>
      </c>
      <c r="Q1684" t="str">
        <f t="shared" si="106"/>
        <v>Mall</v>
      </c>
      <c r="R1684" t="str">
        <f t="shared" si="107"/>
        <v>Vida</v>
      </c>
    </row>
    <row r="1685" spans="1:18" x14ac:dyDescent="0.25">
      <c r="A1685">
        <v>559658403</v>
      </c>
      <c r="B1685" t="s">
        <v>107</v>
      </c>
      <c r="C1685" t="s">
        <v>114</v>
      </c>
      <c r="D1685">
        <v>0</v>
      </c>
      <c r="E1685">
        <v>14</v>
      </c>
      <c r="F1685">
        <v>67</v>
      </c>
      <c r="G1685">
        <v>45113</v>
      </c>
      <c r="H1685" t="s">
        <v>108</v>
      </c>
      <c r="I1685" t="s">
        <v>437</v>
      </c>
      <c r="J1685" t="s">
        <v>110</v>
      </c>
      <c r="K1685">
        <v>299.49</v>
      </c>
      <c r="L1685" t="s">
        <v>3497</v>
      </c>
      <c r="M1685" t="s">
        <v>108</v>
      </c>
      <c r="N1685" t="s">
        <v>49</v>
      </c>
      <c r="O1685" t="s">
        <v>225</v>
      </c>
      <c r="P1685" t="str">
        <f>_xlfn.IFNA(VLOOKUP(C1685,Statusy!A:B,2,0),"Do wyrzucenia")</f>
        <v>Greatstore</v>
      </c>
      <c r="Q1685" t="str">
        <f t="shared" si="106"/>
        <v>Mall</v>
      </c>
      <c r="R1685" t="str">
        <f t="shared" si="107"/>
        <v>Kinghoff</v>
      </c>
    </row>
    <row r="1686" spans="1:18" x14ac:dyDescent="0.25">
      <c r="A1686">
        <v>559658402</v>
      </c>
      <c r="B1686" t="s">
        <v>107</v>
      </c>
      <c r="C1686" t="s">
        <v>114</v>
      </c>
      <c r="D1686">
        <v>0</v>
      </c>
      <c r="E1686">
        <v>14</v>
      </c>
      <c r="F1686">
        <v>59</v>
      </c>
      <c r="G1686">
        <v>45113</v>
      </c>
      <c r="H1686" t="s">
        <v>108</v>
      </c>
      <c r="I1686" t="s">
        <v>1187</v>
      </c>
      <c r="J1686" t="s">
        <v>110</v>
      </c>
      <c r="K1686">
        <v>263.72999999999996</v>
      </c>
      <c r="L1686" t="s">
        <v>3498</v>
      </c>
      <c r="M1686" t="s">
        <v>108</v>
      </c>
      <c r="N1686" t="s">
        <v>49</v>
      </c>
      <c r="O1686" t="s">
        <v>225</v>
      </c>
      <c r="P1686" t="str">
        <f>_xlfn.IFNA(VLOOKUP(C1686,Statusy!A:B,2,0),"Do wyrzucenia")</f>
        <v>Greatstore</v>
      </c>
      <c r="Q1686" t="str">
        <f t="shared" si="106"/>
        <v>Mall</v>
      </c>
      <c r="R1686" t="str">
        <f t="shared" si="107"/>
        <v>eurofirany</v>
      </c>
    </row>
    <row r="1687" spans="1:18" x14ac:dyDescent="0.25">
      <c r="A1687">
        <v>559658376</v>
      </c>
      <c r="B1687" t="s">
        <v>107</v>
      </c>
      <c r="C1687" t="s">
        <v>114</v>
      </c>
      <c r="D1687">
        <v>0</v>
      </c>
      <c r="E1687">
        <v>36</v>
      </c>
      <c r="F1687">
        <v>251</v>
      </c>
      <c r="G1687">
        <v>45113</v>
      </c>
      <c r="H1687" t="s">
        <v>108</v>
      </c>
      <c r="I1687" t="s">
        <v>470</v>
      </c>
      <c r="J1687" t="s">
        <v>110</v>
      </c>
      <c r="K1687">
        <v>1121.97</v>
      </c>
      <c r="L1687" t="s">
        <v>785</v>
      </c>
      <c r="M1687" t="s">
        <v>108</v>
      </c>
      <c r="N1687" t="s">
        <v>49</v>
      </c>
      <c r="O1687" t="s">
        <v>225</v>
      </c>
      <c r="P1687" t="str">
        <f>_xlfn.IFNA(VLOOKUP(C1687,Statusy!A:B,2,0),"Do wyrzucenia")</f>
        <v>Greatstore</v>
      </c>
      <c r="Q1687" t="str">
        <f t="shared" si="106"/>
        <v>Mall</v>
      </c>
      <c r="R1687" t="str">
        <f t="shared" si="107"/>
        <v>Vida</v>
      </c>
    </row>
    <row r="1688" spans="1:18" x14ac:dyDescent="0.25">
      <c r="A1688">
        <v>559658370</v>
      </c>
      <c r="B1688" t="s">
        <v>107</v>
      </c>
      <c r="C1688" t="s">
        <v>118</v>
      </c>
      <c r="D1688">
        <v>1</v>
      </c>
      <c r="E1688">
        <v>28</v>
      </c>
      <c r="F1688">
        <v>215</v>
      </c>
      <c r="G1688">
        <v>45113</v>
      </c>
      <c r="H1688" t="s">
        <v>108</v>
      </c>
      <c r="I1688" t="s">
        <v>751</v>
      </c>
      <c r="J1688" t="s">
        <v>110</v>
      </c>
      <c r="K1688">
        <v>961.05</v>
      </c>
      <c r="L1688" t="s">
        <v>2113</v>
      </c>
      <c r="M1688" t="s">
        <v>108</v>
      </c>
      <c r="N1688" t="s">
        <v>48</v>
      </c>
      <c r="O1688" t="s">
        <v>225</v>
      </c>
      <c r="P1688" t="str">
        <f>_xlfn.IFNA(VLOOKUP(C1688,Statusy!A:B,2,0),"Do wyrzucenia")</f>
        <v>Greatstore</v>
      </c>
      <c r="Q1688" t="str">
        <f t="shared" si="106"/>
        <v>Mall</v>
      </c>
      <c r="R1688" t="str">
        <f t="shared" si="107"/>
        <v>Vida</v>
      </c>
    </row>
    <row r="1689" spans="1:18" x14ac:dyDescent="0.25">
      <c r="A1689">
        <v>559658355</v>
      </c>
      <c r="B1689" t="s">
        <v>107</v>
      </c>
      <c r="C1689" t="s">
        <v>118</v>
      </c>
      <c r="D1689">
        <v>1</v>
      </c>
      <c r="E1689">
        <v>4.7</v>
      </c>
      <c r="F1689">
        <v>28.7</v>
      </c>
      <c r="G1689">
        <v>45113</v>
      </c>
      <c r="H1689" t="s">
        <v>108</v>
      </c>
      <c r="I1689" t="s">
        <v>180</v>
      </c>
      <c r="J1689" t="s">
        <v>110</v>
      </c>
      <c r="K1689">
        <v>128.28899999999999</v>
      </c>
      <c r="L1689" t="s">
        <v>181</v>
      </c>
      <c r="M1689" t="s">
        <v>108</v>
      </c>
      <c r="N1689" t="s">
        <v>106</v>
      </c>
      <c r="O1689" t="s">
        <v>225</v>
      </c>
      <c r="P1689" t="str">
        <f>_xlfn.IFNA(VLOOKUP(C1689,Statusy!A:B,2,0),"Do wyrzucenia")</f>
        <v>Greatstore</v>
      </c>
      <c r="Q1689" t="str">
        <f t="shared" si="106"/>
        <v>Mall</v>
      </c>
      <c r="R1689" t="str">
        <f t="shared" si="107"/>
        <v>aw</v>
      </c>
    </row>
    <row r="1690" spans="1:18" x14ac:dyDescent="0.25">
      <c r="A1690">
        <v>559657805</v>
      </c>
      <c r="B1690" t="s">
        <v>107</v>
      </c>
      <c r="C1690" t="s">
        <v>195</v>
      </c>
      <c r="D1690">
        <v>0</v>
      </c>
      <c r="E1690">
        <v>27</v>
      </c>
      <c r="F1690">
        <v>168</v>
      </c>
      <c r="G1690">
        <v>45113</v>
      </c>
      <c r="H1690" t="s">
        <v>108</v>
      </c>
      <c r="I1690" t="s">
        <v>327</v>
      </c>
      <c r="J1690" t="s">
        <v>110</v>
      </c>
      <c r="K1690">
        <v>750.95999999999992</v>
      </c>
      <c r="L1690" t="s">
        <v>3499</v>
      </c>
      <c r="M1690" t="s">
        <v>108</v>
      </c>
      <c r="N1690" t="s">
        <v>49</v>
      </c>
      <c r="O1690" t="s">
        <v>224</v>
      </c>
      <c r="P1690" t="str">
        <f>_xlfn.IFNA(VLOOKUP(C1690,Statusy!A:B,2,0),"Do wyrzucenia")</f>
        <v>Shumee</v>
      </c>
      <c r="Q1690" t="str">
        <f t="shared" si="106"/>
        <v>Mall</v>
      </c>
      <c r="R1690" t="str">
        <f t="shared" si="107"/>
        <v>Vida</v>
      </c>
    </row>
    <row r="1691" spans="1:18" x14ac:dyDescent="0.25">
      <c r="A1691">
        <v>559657778</v>
      </c>
      <c r="B1691" t="s">
        <v>107</v>
      </c>
      <c r="C1691" t="s">
        <v>195</v>
      </c>
      <c r="D1691">
        <v>0</v>
      </c>
      <c r="E1691">
        <v>20</v>
      </c>
      <c r="F1691">
        <v>82</v>
      </c>
      <c r="G1691">
        <v>45113</v>
      </c>
      <c r="H1691" t="s">
        <v>108</v>
      </c>
      <c r="I1691" t="s">
        <v>1127</v>
      </c>
      <c r="J1691" t="s">
        <v>110</v>
      </c>
      <c r="K1691">
        <v>366.53999999999996</v>
      </c>
      <c r="L1691" t="s">
        <v>1128</v>
      </c>
      <c r="M1691" t="s">
        <v>108</v>
      </c>
      <c r="N1691" t="s">
        <v>49</v>
      </c>
      <c r="O1691" t="s">
        <v>224</v>
      </c>
      <c r="P1691" t="str">
        <f>_xlfn.IFNA(VLOOKUP(C1691,Statusy!A:B,2,0),"Do wyrzucenia")</f>
        <v>Shumee</v>
      </c>
      <c r="Q1691" t="str">
        <f t="shared" si="106"/>
        <v>Mall</v>
      </c>
      <c r="R1691" t="str">
        <f t="shared" si="107"/>
        <v>Vida</v>
      </c>
    </row>
    <row r="1692" spans="1:18" x14ac:dyDescent="0.25">
      <c r="A1692">
        <v>559657777</v>
      </c>
      <c r="B1692" t="s">
        <v>107</v>
      </c>
      <c r="C1692" t="s">
        <v>195</v>
      </c>
      <c r="D1692">
        <v>0</v>
      </c>
      <c r="E1692">
        <v>0</v>
      </c>
      <c r="F1692">
        <v>87</v>
      </c>
      <c r="G1692">
        <v>45113</v>
      </c>
      <c r="H1692" t="s">
        <v>108</v>
      </c>
      <c r="I1692" t="s">
        <v>2049</v>
      </c>
      <c r="J1692" t="s">
        <v>110</v>
      </c>
      <c r="K1692">
        <v>388.89</v>
      </c>
      <c r="L1692" t="s">
        <v>2050</v>
      </c>
      <c r="M1692" t="s">
        <v>108</v>
      </c>
      <c r="N1692" t="s">
        <v>49</v>
      </c>
      <c r="O1692" t="s">
        <v>224</v>
      </c>
      <c r="P1692" t="str">
        <f>_xlfn.IFNA(VLOOKUP(C1692,Statusy!A:B,2,0),"Do wyrzucenia")</f>
        <v>Shumee</v>
      </c>
      <c r="Q1692" t="str">
        <f t="shared" si="106"/>
        <v>Mall</v>
      </c>
      <c r="R1692" t="str">
        <f t="shared" si="107"/>
        <v>Vida</v>
      </c>
    </row>
    <row r="1693" spans="1:18" x14ac:dyDescent="0.25">
      <c r="A1693">
        <v>559657774</v>
      </c>
      <c r="B1693" t="s">
        <v>107</v>
      </c>
      <c r="C1693" t="s">
        <v>195</v>
      </c>
      <c r="D1693">
        <v>0</v>
      </c>
      <c r="E1693">
        <v>23</v>
      </c>
      <c r="F1693">
        <v>111</v>
      </c>
      <c r="G1693">
        <v>45113</v>
      </c>
      <c r="H1693" t="s">
        <v>108</v>
      </c>
      <c r="I1693" t="s">
        <v>1130</v>
      </c>
      <c r="J1693" t="s">
        <v>110</v>
      </c>
      <c r="K1693">
        <v>496.16999999999996</v>
      </c>
      <c r="L1693" t="s">
        <v>1131</v>
      </c>
      <c r="M1693" t="s">
        <v>108</v>
      </c>
      <c r="N1693" t="s">
        <v>49</v>
      </c>
      <c r="O1693" t="s">
        <v>224</v>
      </c>
      <c r="P1693" t="str">
        <f>_xlfn.IFNA(VLOOKUP(C1693,Statusy!A:B,2,0),"Do wyrzucenia")</f>
        <v>Shumee</v>
      </c>
      <c r="Q1693" t="str">
        <f t="shared" si="106"/>
        <v>Mall</v>
      </c>
      <c r="R1693" t="str">
        <f t="shared" si="107"/>
        <v>Vida</v>
      </c>
    </row>
    <row r="1694" spans="1:18" x14ac:dyDescent="0.25">
      <c r="A1694">
        <v>559657608</v>
      </c>
      <c r="B1694" t="s">
        <v>107</v>
      </c>
      <c r="C1694" t="s">
        <v>195</v>
      </c>
      <c r="D1694">
        <v>0</v>
      </c>
      <c r="E1694">
        <v>39</v>
      </c>
      <c r="F1694">
        <v>344</v>
      </c>
      <c r="G1694">
        <v>45113</v>
      </c>
      <c r="H1694" t="s">
        <v>108</v>
      </c>
      <c r="I1694" t="s">
        <v>1159</v>
      </c>
      <c r="J1694" t="s">
        <v>110</v>
      </c>
      <c r="K1694">
        <v>1537.6799999999998</v>
      </c>
      <c r="L1694" t="s">
        <v>3500</v>
      </c>
      <c r="M1694" t="s">
        <v>108</v>
      </c>
      <c r="N1694" t="s">
        <v>48</v>
      </c>
      <c r="O1694" t="s">
        <v>224</v>
      </c>
      <c r="P1694" t="str">
        <f>_xlfn.IFNA(VLOOKUP(C1694,Statusy!A:B,2,0),"Do wyrzucenia")</f>
        <v>Shumee</v>
      </c>
      <c r="Q1694" t="str">
        <f t="shared" si="106"/>
        <v>Mall</v>
      </c>
      <c r="R1694" t="str">
        <f t="shared" si="107"/>
        <v>Stema</v>
      </c>
    </row>
    <row r="1695" spans="1:18" x14ac:dyDescent="0.25">
      <c r="A1695">
        <v>559657592</v>
      </c>
      <c r="B1695" t="s">
        <v>107</v>
      </c>
      <c r="C1695" t="s">
        <v>195</v>
      </c>
      <c r="D1695">
        <v>0</v>
      </c>
      <c r="E1695">
        <v>9</v>
      </c>
      <c r="F1695">
        <v>36</v>
      </c>
      <c r="G1695">
        <v>45113</v>
      </c>
      <c r="H1695" t="s">
        <v>108</v>
      </c>
      <c r="I1695" t="s">
        <v>3501</v>
      </c>
      <c r="J1695" t="s">
        <v>110</v>
      </c>
      <c r="K1695">
        <v>160.91999999999999</v>
      </c>
      <c r="L1695" t="s">
        <v>3502</v>
      </c>
      <c r="M1695" t="s">
        <v>108</v>
      </c>
      <c r="N1695" t="s">
        <v>49</v>
      </c>
      <c r="O1695" t="s">
        <v>224</v>
      </c>
      <c r="P1695" t="str">
        <f>_xlfn.IFNA(VLOOKUP(C1695,Statusy!A:B,2,0),"Do wyrzucenia")</f>
        <v>Shumee</v>
      </c>
      <c r="Q1695" t="str">
        <f t="shared" si="106"/>
        <v>Mall</v>
      </c>
      <c r="R1695" t="str">
        <f t="shared" si="107"/>
        <v>CH</v>
      </c>
    </row>
    <row r="1696" spans="1:18" x14ac:dyDescent="0.25">
      <c r="A1696">
        <v>559657589</v>
      </c>
      <c r="B1696" t="s">
        <v>107</v>
      </c>
      <c r="C1696" t="s">
        <v>153</v>
      </c>
      <c r="D1696">
        <v>1</v>
      </c>
      <c r="E1696">
        <v>0</v>
      </c>
      <c r="F1696">
        <v>744.6</v>
      </c>
      <c r="G1696">
        <v>45113</v>
      </c>
      <c r="H1696" t="s">
        <v>108</v>
      </c>
      <c r="I1696" t="s">
        <v>166</v>
      </c>
      <c r="J1696" t="s">
        <v>109</v>
      </c>
      <c r="K1696">
        <v>139.43820224719101</v>
      </c>
      <c r="L1696" t="s">
        <v>3503</v>
      </c>
      <c r="M1696" t="s">
        <v>108</v>
      </c>
      <c r="N1696" t="s">
        <v>22</v>
      </c>
      <c r="O1696" t="s">
        <v>1102</v>
      </c>
      <c r="P1696" t="str">
        <f>_xlfn.IFNA(VLOOKUP(C1696,Statusy!A:B,2,0),"Do wyrzucenia")</f>
        <v>Alza</v>
      </c>
      <c r="Q1696" t="str">
        <f t="shared" si="106"/>
        <v>Alza</v>
      </c>
      <c r="R1696" t="str">
        <f t="shared" si="107"/>
        <v>ikonka</v>
      </c>
    </row>
    <row r="1697" spans="1:18" x14ac:dyDescent="0.25">
      <c r="A1697">
        <v>559657588</v>
      </c>
      <c r="B1697" t="s">
        <v>107</v>
      </c>
      <c r="C1697" t="s">
        <v>153</v>
      </c>
      <c r="D1697">
        <v>1</v>
      </c>
      <c r="E1697">
        <v>0</v>
      </c>
      <c r="F1697">
        <v>441.15</v>
      </c>
      <c r="G1697">
        <v>45113</v>
      </c>
      <c r="H1697" t="s">
        <v>108</v>
      </c>
      <c r="I1697" t="s">
        <v>3504</v>
      </c>
      <c r="J1697" t="s">
        <v>109</v>
      </c>
      <c r="K1697">
        <v>82.612359550561806</v>
      </c>
      <c r="L1697" t="s">
        <v>3505</v>
      </c>
      <c r="M1697" t="s">
        <v>108</v>
      </c>
      <c r="N1697" t="s">
        <v>22</v>
      </c>
      <c r="O1697" t="s">
        <v>1102</v>
      </c>
      <c r="P1697" t="str">
        <f>_xlfn.IFNA(VLOOKUP(C1697,Statusy!A:B,2,0),"Do wyrzucenia")</f>
        <v>Alza</v>
      </c>
      <c r="Q1697" t="str">
        <f t="shared" si="106"/>
        <v>Alza</v>
      </c>
      <c r="R1697" t="str">
        <f t="shared" si="107"/>
        <v>Vida</v>
      </c>
    </row>
    <row r="1698" spans="1:18" x14ac:dyDescent="0.25">
      <c r="A1698">
        <v>559657587</v>
      </c>
      <c r="B1698" t="s">
        <v>107</v>
      </c>
      <c r="C1698" t="s">
        <v>153</v>
      </c>
      <c r="D1698">
        <v>1</v>
      </c>
      <c r="E1698">
        <v>0</v>
      </c>
      <c r="F1698">
        <v>636.65</v>
      </c>
      <c r="G1698">
        <v>45113</v>
      </c>
      <c r="H1698" t="s">
        <v>108</v>
      </c>
      <c r="I1698" t="s">
        <v>865</v>
      </c>
      <c r="J1698" t="s">
        <v>109</v>
      </c>
      <c r="K1698">
        <v>119.22284644194757</v>
      </c>
      <c r="L1698" t="s">
        <v>3506</v>
      </c>
      <c r="M1698" t="s">
        <v>108</v>
      </c>
      <c r="N1698" t="s">
        <v>22</v>
      </c>
      <c r="O1698" t="s">
        <v>1102</v>
      </c>
      <c r="P1698" t="str">
        <f>_xlfn.IFNA(VLOOKUP(C1698,Statusy!A:B,2,0),"Do wyrzucenia")</f>
        <v>Alza</v>
      </c>
      <c r="Q1698" t="str">
        <f t="shared" si="106"/>
        <v>Alza</v>
      </c>
      <c r="R1698" t="str">
        <f t="shared" si="107"/>
        <v>Vida</v>
      </c>
    </row>
    <row r="1699" spans="1:18" x14ac:dyDescent="0.25">
      <c r="A1699">
        <v>559657586</v>
      </c>
      <c r="B1699" t="s">
        <v>107</v>
      </c>
      <c r="C1699" t="s">
        <v>153</v>
      </c>
      <c r="D1699">
        <v>1</v>
      </c>
      <c r="E1699">
        <v>0</v>
      </c>
      <c r="F1699">
        <v>7300.66</v>
      </c>
      <c r="G1699">
        <v>45113</v>
      </c>
      <c r="H1699" t="s">
        <v>108</v>
      </c>
      <c r="I1699" t="s">
        <v>2627</v>
      </c>
      <c r="J1699" t="s">
        <v>109</v>
      </c>
      <c r="K1699">
        <v>1367.1647940074906</v>
      </c>
      <c r="L1699" t="s">
        <v>3507</v>
      </c>
      <c r="M1699" t="s">
        <v>108</v>
      </c>
      <c r="N1699" t="s">
        <v>22</v>
      </c>
      <c r="O1699" t="s">
        <v>1102</v>
      </c>
      <c r="P1699" t="str">
        <f>_xlfn.IFNA(VLOOKUP(C1699,Statusy!A:B,2,0),"Do wyrzucenia")</f>
        <v>Alza</v>
      </c>
      <c r="Q1699" t="str">
        <f t="shared" si="106"/>
        <v>Alza</v>
      </c>
      <c r="R1699" t="str">
        <f t="shared" si="107"/>
        <v>Vida</v>
      </c>
    </row>
    <row r="1700" spans="1:18" x14ac:dyDescent="0.25">
      <c r="A1700">
        <v>559629619</v>
      </c>
      <c r="B1700" t="s">
        <v>107</v>
      </c>
      <c r="C1700" t="s">
        <v>120</v>
      </c>
      <c r="D1700">
        <v>1</v>
      </c>
      <c r="E1700">
        <v>9</v>
      </c>
      <c r="F1700">
        <v>50</v>
      </c>
      <c r="G1700">
        <v>45112</v>
      </c>
      <c r="H1700" t="s">
        <v>108</v>
      </c>
      <c r="I1700" t="s">
        <v>3508</v>
      </c>
      <c r="J1700" t="s">
        <v>110</v>
      </c>
      <c r="K1700">
        <v>223.5</v>
      </c>
      <c r="L1700" t="s">
        <v>3509</v>
      </c>
      <c r="M1700" t="s">
        <v>108</v>
      </c>
      <c r="N1700" t="s">
        <v>49</v>
      </c>
      <c r="O1700" t="s">
        <v>224</v>
      </c>
      <c r="P1700" t="str">
        <f>_xlfn.IFNA(VLOOKUP(C1700,Statusy!A:B,2,0),"Do wyrzucenia")</f>
        <v>Shumee</v>
      </c>
      <c r="Q1700" t="str">
        <f t="shared" si="106"/>
        <v>Mall</v>
      </c>
      <c r="R1700" t="str">
        <f t="shared" si="107"/>
        <v>aw</v>
      </c>
    </row>
    <row r="1701" spans="1:18" x14ac:dyDescent="0.25">
      <c r="A1701">
        <v>559629604</v>
      </c>
      <c r="B1701" t="s">
        <v>107</v>
      </c>
      <c r="C1701" t="s">
        <v>153</v>
      </c>
      <c r="D1701">
        <v>1</v>
      </c>
      <c r="E1701">
        <v>0</v>
      </c>
      <c r="F1701">
        <v>1733.16</v>
      </c>
      <c r="G1701">
        <v>45112</v>
      </c>
      <c r="H1701" t="s">
        <v>108</v>
      </c>
      <c r="I1701" t="s">
        <v>715</v>
      </c>
      <c r="J1701" t="s">
        <v>109</v>
      </c>
      <c r="K1701">
        <v>324.56179775280901</v>
      </c>
      <c r="L1701" t="s">
        <v>3510</v>
      </c>
      <c r="M1701" t="s">
        <v>108</v>
      </c>
      <c r="N1701" t="s">
        <v>22</v>
      </c>
      <c r="O1701" t="s">
        <v>1102</v>
      </c>
      <c r="P1701" t="str">
        <f>_xlfn.IFNA(VLOOKUP(C1701,Statusy!A:B,2,0),"Do wyrzucenia")</f>
        <v>Alza</v>
      </c>
      <c r="Q1701" t="str">
        <f t="shared" si="106"/>
        <v>Alza</v>
      </c>
      <c r="R1701" t="str">
        <f t="shared" si="107"/>
        <v>Vida</v>
      </c>
    </row>
    <row r="1702" spans="1:18" x14ac:dyDescent="0.25">
      <c r="A1702">
        <v>559629566</v>
      </c>
      <c r="B1702" t="s">
        <v>107</v>
      </c>
      <c r="C1702" t="s">
        <v>153</v>
      </c>
      <c r="D1702">
        <v>1</v>
      </c>
      <c r="E1702">
        <v>0</v>
      </c>
      <c r="F1702">
        <v>415.65</v>
      </c>
      <c r="G1702">
        <v>45112</v>
      </c>
      <c r="H1702" t="s">
        <v>108</v>
      </c>
      <c r="I1702" t="s">
        <v>829</v>
      </c>
      <c r="J1702" t="s">
        <v>109</v>
      </c>
      <c r="K1702">
        <v>77.837078651685388</v>
      </c>
      <c r="L1702" t="s">
        <v>3511</v>
      </c>
      <c r="M1702" t="s">
        <v>108</v>
      </c>
      <c r="N1702" t="s">
        <v>22</v>
      </c>
      <c r="O1702" t="s">
        <v>1102</v>
      </c>
      <c r="P1702" t="str">
        <f>_xlfn.IFNA(VLOOKUP(C1702,Statusy!A:B,2,0),"Do wyrzucenia")</f>
        <v>Alza</v>
      </c>
      <c r="Q1702" t="str">
        <f t="shared" si="106"/>
        <v>Alza</v>
      </c>
      <c r="R1702" t="str">
        <f t="shared" si="107"/>
        <v>Vida</v>
      </c>
    </row>
    <row r="1703" spans="1:18" x14ac:dyDescent="0.25">
      <c r="A1703">
        <v>559629561</v>
      </c>
      <c r="B1703" t="s">
        <v>107</v>
      </c>
      <c r="C1703" t="s">
        <v>153</v>
      </c>
      <c r="D1703">
        <v>1</v>
      </c>
      <c r="E1703">
        <v>0</v>
      </c>
      <c r="F1703">
        <v>4221.9400000000005</v>
      </c>
      <c r="G1703">
        <v>45112</v>
      </c>
      <c r="H1703" t="s">
        <v>108</v>
      </c>
      <c r="I1703" t="s">
        <v>3512</v>
      </c>
      <c r="J1703" t="s">
        <v>109</v>
      </c>
      <c r="K1703">
        <v>790.62546816479414</v>
      </c>
      <c r="L1703" t="s">
        <v>3513</v>
      </c>
      <c r="M1703" t="s">
        <v>108</v>
      </c>
      <c r="N1703" t="s">
        <v>22</v>
      </c>
      <c r="O1703" t="s">
        <v>1102</v>
      </c>
      <c r="P1703" t="str">
        <f>_xlfn.IFNA(VLOOKUP(C1703,Statusy!A:B,2,0),"Do wyrzucenia")</f>
        <v>Alza</v>
      </c>
      <c r="Q1703" t="str">
        <f t="shared" si="106"/>
        <v>Alza</v>
      </c>
      <c r="R1703" t="str">
        <f t="shared" si="107"/>
        <v>Vida</v>
      </c>
    </row>
    <row r="1704" spans="1:18" x14ac:dyDescent="0.25">
      <c r="A1704">
        <v>559620645</v>
      </c>
      <c r="B1704" t="s">
        <v>107</v>
      </c>
      <c r="C1704" t="s">
        <v>118</v>
      </c>
      <c r="D1704">
        <v>1</v>
      </c>
      <c r="E1704">
        <v>489</v>
      </c>
      <c r="F1704">
        <v>1884</v>
      </c>
      <c r="G1704">
        <v>45112</v>
      </c>
      <c r="H1704" t="s">
        <v>108</v>
      </c>
      <c r="I1704" t="s">
        <v>859</v>
      </c>
      <c r="J1704" t="s">
        <v>109</v>
      </c>
      <c r="K1704">
        <v>352.80898876404495</v>
      </c>
      <c r="L1704" t="s">
        <v>860</v>
      </c>
      <c r="M1704" t="s">
        <v>108</v>
      </c>
      <c r="N1704" t="s">
        <v>22</v>
      </c>
      <c r="O1704" t="s">
        <v>225</v>
      </c>
      <c r="P1704" t="str">
        <f>_xlfn.IFNA(VLOOKUP(C1704,Statusy!A:B,2,0),"Do wyrzucenia")</f>
        <v>Greatstore</v>
      </c>
      <c r="Q1704" t="str">
        <f t="shared" ref="Q1704:Q1732" si="108">IF(P1704="alza","Alza",IF(P1704="Extra","Extrastore","Mall"))</f>
        <v>Mall</v>
      </c>
      <c r="R1704" t="str">
        <f t="shared" ref="R1704:R1732" si="109">IF(AND(LEN(I1704)&lt;=7,ISERROR(FIND("_",I1704))),"Vida",IFERROR(LEFT(I1704,FIND("_",I1704)-1),"Kinghoff"))</f>
        <v>Vida</v>
      </c>
    </row>
    <row r="1705" spans="1:18" x14ac:dyDescent="0.25">
      <c r="A1705">
        <v>559616886</v>
      </c>
      <c r="B1705" t="s">
        <v>107</v>
      </c>
      <c r="C1705" t="s">
        <v>153</v>
      </c>
      <c r="D1705">
        <v>1</v>
      </c>
      <c r="E1705">
        <v>0</v>
      </c>
      <c r="F1705">
        <v>3050.65</v>
      </c>
      <c r="G1705">
        <v>45112</v>
      </c>
      <c r="H1705" t="s">
        <v>108</v>
      </c>
      <c r="I1705" t="s">
        <v>3514</v>
      </c>
      <c r="J1705" t="s">
        <v>109</v>
      </c>
      <c r="K1705">
        <v>571.28277153558054</v>
      </c>
      <c r="L1705" t="s">
        <v>3515</v>
      </c>
      <c r="M1705" t="s">
        <v>108</v>
      </c>
      <c r="N1705" t="s">
        <v>22</v>
      </c>
      <c r="O1705" t="s">
        <v>1102</v>
      </c>
      <c r="P1705" t="str">
        <f>_xlfn.IFNA(VLOOKUP(C1705,Statusy!A:B,2,0),"Do wyrzucenia")</f>
        <v>Alza</v>
      </c>
      <c r="Q1705" t="str">
        <f t="shared" si="108"/>
        <v>Alza</v>
      </c>
      <c r="R1705" t="str">
        <f t="shared" si="109"/>
        <v>Vida</v>
      </c>
    </row>
    <row r="1706" spans="1:18" x14ac:dyDescent="0.25">
      <c r="A1706">
        <v>559616881</v>
      </c>
      <c r="B1706" t="s">
        <v>107</v>
      </c>
      <c r="C1706" t="s">
        <v>153</v>
      </c>
      <c r="D1706">
        <v>1</v>
      </c>
      <c r="E1706">
        <v>0</v>
      </c>
      <c r="F1706">
        <v>3348.15</v>
      </c>
      <c r="G1706">
        <v>45112</v>
      </c>
      <c r="H1706" t="s">
        <v>108</v>
      </c>
      <c r="I1706" t="s">
        <v>301</v>
      </c>
      <c r="J1706" t="s">
        <v>109</v>
      </c>
      <c r="K1706">
        <v>626.994382022472</v>
      </c>
      <c r="L1706" t="s">
        <v>3516</v>
      </c>
      <c r="M1706" t="s">
        <v>108</v>
      </c>
      <c r="N1706" t="s">
        <v>22</v>
      </c>
      <c r="O1706" t="s">
        <v>1102</v>
      </c>
      <c r="P1706" t="str">
        <f>_xlfn.IFNA(VLOOKUP(C1706,Statusy!A:B,2,0),"Do wyrzucenia")</f>
        <v>Alza</v>
      </c>
      <c r="Q1706" t="str">
        <f t="shared" si="108"/>
        <v>Alza</v>
      </c>
      <c r="R1706" t="str">
        <f t="shared" si="109"/>
        <v>Vida</v>
      </c>
    </row>
    <row r="1707" spans="1:18" x14ac:dyDescent="0.25">
      <c r="A1707">
        <v>559616852</v>
      </c>
      <c r="B1707" t="s">
        <v>107</v>
      </c>
      <c r="C1707" t="s">
        <v>153</v>
      </c>
      <c r="D1707">
        <v>1</v>
      </c>
      <c r="E1707">
        <v>0</v>
      </c>
      <c r="F1707">
        <v>577.15</v>
      </c>
      <c r="G1707">
        <v>45112</v>
      </c>
      <c r="H1707" t="s">
        <v>108</v>
      </c>
      <c r="I1707" t="s">
        <v>3517</v>
      </c>
      <c r="J1707" t="s">
        <v>109</v>
      </c>
      <c r="K1707">
        <v>108.0805243445693</v>
      </c>
      <c r="L1707" t="s">
        <v>3518</v>
      </c>
      <c r="M1707" t="s">
        <v>108</v>
      </c>
      <c r="N1707" t="s">
        <v>22</v>
      </c>
      <c r="O1707" t="s">
        <v>1102</v>
      </c>
      <c r="P1707" t="str">
        <f>_xlfn.IFNA(VLOOKUP(C1707,Statusy!A:B,2,0),"Do wyrzucenia")</f>
        <v>Alza</v>
      </c>
      <c r="Q1707" t="str">
        <f t="shared" si="108"/>
        <v>Alza</v>
      </c>
      <c r="R1707" t="str">
        <f t="shared" si="109"/>
        <v>Vida</v>
      </c>
    </row>
    <row r="1708" spans="1:18" x14ac:dyDescent="0.25">
      <c r="A1708">
        <v>559616578</v>
      </c>
      <c r="B1708" t="s">
        <v>107</v>
      </c>
      <c r="C1708" t="s">
        <v>153</v>
      </c>
      <c r="D1708">
        <v>1</v>
      </c>
      <c r="E1708">
        <v>0</v>
      </c>
      <c r="F1708">
        <v>322.14999999999998</v>
      </c>
      <c r="G1708">
        <v>45112</v>
      </c>
      <c r="H1708" t="s">
        <v>108</v>
      </c>
      <c r="I1708" t="s">
        <v>3519</v>
      </c>
      <c r="J1708" t="s">
        <v>109</v>
      </c>
      <c r="K1708">
        <v>60.327715355805246</v>
      </c>
      <c r="L1708" t="s">
        <v>3520</v>
      </c>
      <c r="M1708" t="s">
        <v>108</v>
      </c>
      <c r="N1708" t="s">
        <v>22</v>
      </c>
      <c r="O1708" t="s">
        <v>1102</v>
      </c>
      <c r="P1708" t="str">
        <f>_xlfn.IFNA(VLOOKUP(C1708,Statusy!A:B,2,0),"Do wyrzucenia")</f>
        <v>Alza</v>
      </c>
      <c r="Q1708" t="str">
        <f t="shared" si="108"/>
        <v>Alza</v>
      </c>
      <c r="R1708" t="str">
        <f t="shared" si="109"/>
        <v>Kinghoff</v>
      </c>
    </row>
    <row r="1709" spans="1:18" x14ac:dyDescent="0.25">
      <c r="A1709">
        <v>559616573</v>
      </c>
      <c r="B1709" t="s">
        <v>107</v>
      </c>
      <c r="C1709" t="s">
        <v>153</v>
      </c>
      <c r="D1709">
        <v>1</v>
      </c>
      <c r="E1709">
        <v>0</v>
      </c>
      <c r="F1709">
        <v>4334.1499999999996</v>
      </c>
      <c r="G1709">
        <v>45112</v>
      </c>
      <c r="H1709" t="s">
        <v>108</v>
      </c>
      <c r="I1709" t="s">
        <v>413</v>
      </c>
      <c r="J1709" t="s">
        <v>109</v>
      </c>
      <c r="K1709">
        <v>811.63857677902615</v>
      </c>
      <c r="L1709" t="s">
        <v>3521</v>
      </c>
      <c r="M1709" t="s">
        <v>108</v>
      </c>
      <c r="N1709" t="s">
        <v>22</v>
      </c>
      <c r="O1709" t="s">
        <v>1102</v>
      </c>
      <c r="P1709" t="str">
        <f>_xlfn.IFNA(VLOOKUP(C1709,Statusy!A:B,2,0),"Do wyrzucenia")</f>
        <v>Alza</v>
      </c>
      <c r="Q1709" t="str">
        <f t="shared" si="108"/>
        <v>Alza</v>
      </c>
      <c r="R1709" t="str">
        <f t="shared" si="109"/>
        <v>Vida</v>
      </c>
    </row>
    <row r="1710" spans="1:18" x14ac:dyDescent="0.25">
      <c r="A1710">
        <v>559616569</v>
      </c>
      <c r="B1710" t="s">
        <v>107</v>
      </c>
      <c r="C1710" t="s">
        <v>153</v>
      </c>
      <c r="D1710">
        <v>1</v>
      </c>
      <c r="E1710">
        <v>0</v>
      </c>
      <c r="F1710">
        <v>2855.15</v>
      </c>
      <c r="G1710">
        <v>45112</v>
      </c>
      <c r="H1710" t="s">
        <v>108</v>
      </c>
      <c r="I1710" t="s">
        <v>737</v>
      </c>
      <c r="J1710" t="s">
        <v>109</v>
      </c>
      <c r="K1710">
        <v>534.67228464419486</v>
      </c>
      <c r="L1710" t="s">
        <v>3522</v>
      </c>
      <c r="M1710" t="s">
        <v>108</v>
      </c>
      <c r="N1710" t="s">
        <v>22</v>
      </c>
      <c r="O1710" t="s">
        <v>1102</v>
      </c>
      <c r="P1710" t="str">
        <f>_xlfn.IFNA(VLOOKUP(C1710,Statusy!A:B,2,0),"Do wyrzucenia")</f>
        <v>Alza</v>
      </c>
      <c r="Q1710" t="str">
        <f t="shared" si="108"/>
        <v>Alza</v>
      </c>
      <c r="R1710" t="str">
        <f t="shared" si="109"/>
        <v>Vida</v>
      </c>
    </row>
    <row r="1711" spans="1:18" x14ac:dyDescent="0.25">
      <c r="A1711">
        <v>559607270</v>
      </c>
      <c r="B1711" t="s">
        <v>107</v>
      </c>
      <c r="C1711" t="s">
        <v>118</v>
      </c>
      <c r="D1711">
        <v>1</v>
      </c>
      <c r="E1711">
        <v>59</v>
      </c>
      <c r="F1711">
        <v>154</v>
      </c>
      <c r="G1711">
        <v>45112</v>
      </c>
      <c r="H1711" t="s">
        <v>108</v>
      </c>
      <c r="I1711" t="s">
        <v>3523</v>
      </c>
      <c r="J1711" t="s">
        <v>110</v>
      </c>
      <c r="K1711">
        <v>688.38</v>
      </c>
      <c r="L1711" t="s">
        <v>3524</v>
      </c>
      <c r="M1711" t="s">
        <v>108</v>
      </c>
      <c r="N1711" t="s">
        <v>49</v>
      </c>
      <c r="O1711" t="s">
        <v>225</v>
      </c>
      <c r="P1711" t="str">
        <f>_xlfn.IFNA(VLOOKUP(C1711,Statusy!A:B,2,0),"Do wyrzucenia")</f>
        <v>Greatstore</v>
      </c>
      <c r="Q1711" t="str">
        <f t="shared" si="108"/>
        <v>Mall</v>
      </c>
      <c r="R1711" t="str">
        <f t="shared" si="109"/>
        <v>Vida</v>
      </c>
    </row>
    <row r="1712" spans="1:18" x14ac:dyDescent="0.25">
      <c r="A1712">
        <v>559607251</v>
      </c>
      <c r="B1712" t="s">
        <v>107</v>
      </c>
      <c r="C1712" t="s">
        <v>118</v>
      </c>
      <c r="D1712">
        <v>1</v>
      </c>
      <c r="E1712">
        <v>4.7</v>
      </c>
      <c r="F1712">
        <v>39.700000000000003</v>
      </c>
      <c r="G1712">
        <v>45112</v>
      </c>
      <c r="H1712" t="s">
        <v>108</v>
      </c>
      <c r="I1712" t="s">
        <v>330</v>
      </c>
      <c r="J1712" t="s">
        <v>110</v>
      </c>
      <c r="K1712">
        <v>177.459</v>
      </c>
      <c r="L1712" t="s">
        <v>198</v>
      </c>
      <c r="M1712" t="s">
        <v>108</v>
      </c>
      <c r="N1712" t="s">
        <v>106</v>
      </c>
      <c r="O1712" t="s">
        <v>225</v>
      </c>
      <c r="P1712" t="str">
        <f>_xlfn.IFNA(VLOOKUP(C1712,Statusy!A:B,2,0),"Do wyrzucenia")</f>
        <v>Greatstore</v>
      </c>
      <c r="Q1712" t="str">
        <f t="shared" si="108"/>
        <v>Mall</v>
      </c>
      <c r="R1712" t="str">
        <f t="shared" si="109"/>
        <v>Kinghoff</v>
      </c>
    </row>
    <row r="1713" spans="1:18" x14ac:dyDescent="0.25">
      <c r="A1713">
        <v>559607241</v>
      </c>
      <c r="B1713" t="s">
        <v>107</v>
      </c>
      <c r="C1713" t="s">
        <v>118</v>
      </c>
      <c r="D1713">
        <v>1</v>
      </c>
      <c r="E1713">
        <v>19</v>
      </c>
      <c r="F1713">
        <v>107</v>
      </c>
      <c r="G1713">
        <v>45112</v>
      </c>
      <c r="H1713" t="s">
        <v>108</v>
      </c>
      <c r="I1713" t="s">
        <v>3525</v>
      </c>
      <c r="J1713" t="s">
        <v>110</v>
      </c>
      <c r="K1713">
        <v>478.28999999999996</v>
      </c>
      <c r="L1713" t="s">
        <v>3526</v>
      </c>
      <c r="M1713" t="s">
        <v>108</v>
      </c>
      <c r="N1713" t="s">
        <v>49</v>
      </c>
      <c r="O1713" t="s">
        <v>225</v>
      </c>
      <c r="P1713" t="str">
        <f>_xlfn.IFNA(VLOOKUP(C1713,Statusy!A:B,2,0),"Do wyrzucenia")</f>
        <v>Greatstore</v>
      </c>
      <c r="Q1713" t="str">
        <f t="shared" si="108"/>
        <v>Mall</v>
      </c>
      <c r="R1713" t="str">
        <f t="shared" si="109"/>
        <v>aw</v>
      </c>
    </row>
    <row r="1714" spans="1:18" x14ac:dyDescent="0.25">
      <c r="A1714">
        <v>559607202</v>
      </c>
      <c r="B1714" t="s">
        <v>107</v>
      </c>
      <c r="C1714" t="s">
        <v>118</v>
      </c>
      <c r="D1714">
        <v>1</v>
      </c>
      <c r="E1714">
        <v>879</v>
      </c>
      <c r="F1714">
        <v>5106</v>
      </c>
      <c r="G1714">
        <v>45112</v>
      </c>
      <c r="H1714" t="s">
        <v>108</v>
      </c>
      <c r="I1714" t="s">
        <v>3527</v>
      </c>
      <c r="J1714" t="s">
        <v>109</v>
      </c>
      <c r="K1714">
        <v>956.17977528089898</v>
      </c>
      <c r="L1714" t="s">
        <v>3528</v>
      </c>
      <c r="M1714" t="s">
        <v>108</v>
      </c>
      <c r="N1714" t="s">
        <v>22</v>
      </c>
      <c r="O1714" t="s">
        <v>225</v>
      </c>
      <c r="P1714" t="str">
        <f>_xlfn.IFNA(VLOOKUP(C1714,Statusy!A:B,2,0),"Do wyrzucenia")</f>
        <v>Greatstore</v>
      </c>
      <c r="Q1714" t="str">
        <f t="shared" si="108"/>
        <v>Mall</v>
      </c>
      <c r="R1714" t="str">
        <f t="shared" si="109"/>
        <v>Vida</v>
      </c>
    </row>
    <row r="1715" spans="1:18" x14ac:dyDescent="0.25">
      <c r="A1715">
        <v>559603342</v>
      </c>
      <c r="B1715" t="s">
        <v>107</v>
      </c>
      <c r="C1715" t="s">
        <v>120</v>
      </c>
      <c r="D1715">
        <v>1</v>
      </c>
      <c r="E1715">
        <v>620</v>
      </c>
      <c r="F1715">
        <v>6387</v>
      </c>
      <c r="G1715">
        <v>45112</v>
      </c>
      <c r="H1715" t="s">
        <v>108</v>
      </c>
      <c r="I1715" t="s">
        <v>3529</v>
      </c>
      <c r="J1715" t="s">
        <v>109</v>
      </c>
      <c r="K1715">
        <v>1196.0674157303372</v>
      </c>
      <c r="L1715" t="s">
        <v>3530</v>
      </c>
      <c r="M1715" t="s">
        <v>108</v>
      </c>
      <c r="N1715" t="s">
        <v>22</v>
      </c>
      <c r="O1715" t="s">
        <v>224</v>
      </c>
      <c r="P1715" t="str">
        <f>_xlfn.IFNA(VLOOKUP(C1715,Statusy!A:B,2,0),"Do wyrzucenia")</f>
        <v>Shumee</v>
      </c>
      <c r="Q1715" t="str">
        <f t="shared" si="108"/>
        <v>Mall</v>
      </c>
      <c r="R1715" t="str">
        <f t="shared" si="109"/>
        <v>barbecook</v>
      </c>
    </row>
    <row r="1716" spans="1:18" x14ac:dyDescent="0.25">
      <c r="A1716">
        <v>559603300</v>
      </c>
      <c r="B1716" t="s">
        <v>107</v>
      </c>
      <c r="C1716" t="s">
        <v>153</v>
      </c>
      <c r="D1716">
        <v>1</v>
      </c>
      <c r="E1716">
        <v>0</v>
      </c>
      <c r="F1716">
        <v>1231.6500000000001</v>
      </c>
      <c r="G1716">
        <v>45112</v>
      </c>
      <c r="H1716" t="s">
        <v>108</v>
      </c>
      <c r="I1716" t="s">
        <v>1820</v>
      </c>
      <c r="J1716" t="s">
        <v>109</v>
      </c>
      <c r="K1716">
        <v>230.64606741573036</v>
      </c>
      <c r="L1716" t="s">
        <v>3531</v>
      </c>
      <c r="M1716" t="s">
        <v>108</v>
      </c>
      <c r="N1716" t="s">
        <v>22</v>
      </c>
      <c r="O1716" t="s">
        <v>1102</v>
      </c>
      <c r="P1716" t="str">
        <f>_xlfn.IFNA(VLOOKUP(C1716,Statusy!A:B,2,0),"Do wyrzucenia")</f>
        <v>Alza</v>
      </c>
      <c r="Q1716" t="str">
        <f t="shared" si="108"/>
        <v>Alza</v>
      </c>
      <c r="R1716" t="str">
        <f t="shared" si="109"/>
        <v>Vida</v>
      </c>
    </row>
    <row r="1717" spans="1:18" x14ac:dyDescent="0.25">
      <c r="A1717">
        <v>559603294</v>
      </c>
      <c r="B1717" t="s">
        <v>107</v>
      </c>
      <c r="C1717" t="s">
        <v>153</v>
      </c>
      <c r="D1717">
        <v>1</v>
      </c>
      <c r="E1717">
        <v>0</v>
      </c>
      <c r="F1717">
        <v>950.3</v>
      </c>
      <c r="G1717">
        <v>45112</v>
      </c>
      <c r="H1717" t="s">
        <v>108</v>
      </c>
      <c r="I1717" t="s">
        <v>289</v>
      </c>
      <c r="J1717" t="s">
        <v>109</v>
      </c>
      <c r="K1717">
        <v>177.95880149812734</v>
      </c>
      <c r="L1717" t="s">
        <v>3532</v>
      </c>
      <c r="M1717" t="s">
        <v>108</v>
      </c>
      <c r="N1717" t="s">
        <v>22</v>
      </c>
      <c r="O1717" t="s">
        <v>1102</v>
      </c>
      <c r="P1717" t="str">
        <f>_xlfn.IFNA(VLOOKUP(C1717,Statusy!A:B,2,0),"Do wyrzucenia")</f>
        <v>Alza</v>
      </c>
      <c r="Q1717" t="str">
        <f t="shared" si="108"/>
        <v>Alza</v>
      </c>
      <c r="R1717" t="str">
        <f t="shared" si="109"/>
        <v>Vida</v>
      </c>
    </row>
    <row r="1718" spans="1:18" x14ac:dyDescent="0.25">
      <c r="A1718">
        <v>559593366</v>
      </c>
      <c r="B1718" t="s">
        <v>107</v>
      </c>
      <c r="C1718" t="s">
        <v>118</v>
      </c>
      <c r="D1718">
        <v>1</v>
      </c>
      <c r="E1718">
        <v>19</v>
      </c>
      <c r="F1718">
        <v>94</v>
      </c>
      <c r="G1718">
        <v>45112</v>
      </c>
      <c r="H1718" t="s">
        <v>108</v>
      </c>
      <c r="I1718" t="s">
        <v>3533</v>
      </c>
      <c r="J1718" t="s">
        <v>110</v>
      </c>
      <c r="K1718">
        <v>420.17999999999995</v>
      </c>
      <c r="L1718" t="s">
        <v>3534</v>
      </c>
      <c r="M1718" t="s">
        <v>108</v>
      </c>
      <c r="N1718" t="s">
        <v>49</v>
      </c>
      <c r="O1718" t="s">
        <v>225</v>
      </c>
      <c r="P1718" t="str">
        <f>_xlfn.IFNA(VLOOKUP(C1718,Statusy!A:B,2,0),"Do wyrzucenia")</f>
        <v>Greatstore</v>
      </c>
      <c r="Q1718" t="str">
        <f t="shared" si="108"/>
        <v>Mall</v>
      </c>
      <c r="R1718" t="str">
        <f t="shared" si="109"/>
        <v>Vida</v>
      </c>
    </row>
    <row r="1719" spans="1:18" x14ac:dyDescent="0.25">
      <c r="A1719">
        <v>559593359</v>
      </c>
      <c r="B1719" t="s">
        <v>107</v>
      </c>
      <c r="C1719" t="s">
        <v>118</v>
      </c>
      <c r="D1719">
        <v>1</v>
      </c>
      <c r="E1719">
        <v>3.2</v>
      </c>
      <c r="F1719">
        <v>19.2</v>
      </c>
      <c r="G1719">
        <v>45112</v>
      </c>
      <c r="H1719" t="s">
        <v>108</v>
      </c>
      <c r="I1719" t="s">
        <v>1952</v>
      </c>
      <c r="J1719" t="s">
        <v>110</v>
      </c>
      <c r="K1719">
        <v>85.823999999999998</v>
      </c>
      <c r="L1719" t="s">
        <v>1953</v>
      </c>
      <c r="M1719" t="s">
        <v>108</v>
      </c>
      <c r="N1719" t="s">
        <v>106</v>
      </c>
      <c r="O1719" t="s">
        <v>225</v>
      </c>
      <c r="P1719" t="str">
        <f>_xlfn.IFNA(VLOOKUP(C1719,Statusy!A:B,2,0),"Do wyrzucenia")</f>
        <v>Greatstore</v>
      </c>
      <c r="Q1719" t="str">
        <f t="shared" si="108"/>
        <v>Mall</v>
      </c>
      <c r="R1719" t="str">
        <f t="shared" si="109"/>
        <v>ikonka</v>
      </c>
    </row>
    <row r="1720" spans="1:18" x14ac:dyDescent="0.25">
      <c r="A1720">
        <v>559589265</v>
      </c>
      <c r="B1720" t="s">
        <v>107</v>
      </c>
      <c r="C1720" t="s">
        <v>153</v>
      </c>
      <c r="D1720">
        <v>1</v>
      </c>
      <c r="E1720">
        <v>0</v>
      </c>
      <c r="F1720">
        <v>12332.65</v>
      </c>
      <c r="G1720">
        <v>45112</v>
      </c>
      <c r="H1720" t="s">
        <v>108</v>
      </c>
      <c r="I1720" t="s">
        <v>3150</v>
      </c>
      <c r="J1720" t="s">
        <v>109</v>
      </c>
      <c r="K1720">
        <v>2309.485018726592</v>
      </c>
      <c r="L1720" t="s">
        <v>3535</v>
      </c>
      <c r="M1720" t="s">
        <v>108</v>
      </c>
      <c r="N1720" t="s">
        <v>22</v>
      </c>
      <c r="O1720" t="s">
        <v>1102</v>
      </c>
      <c r="P1720" t="str">
        <f>_xlfn.IFNA(VLOOKUP(C1720,Statusy!A:B,2,0),"Do wyrzucenia")</f>
        <v>Alza</v>
      </c>
      <c r="Q1720" t="str">
        <f t="shared" si="108"/>
        <v>Alza</v>
      </c>
      <c r="R1720" t="str">
        <f t="shared" si="109"/>
        <v>Vida</v>
      </c>
    </row>
    <row r="1721" spans="1:18" x14ac:dyDescent="0.25">
      <c r="A1721">
        <v>559589222</v>
      </c>
      <c r="B1721" t="s">
        <v>107</v>
      </c>
      <c r="C1721" t="s">
        <v>153</v>
      </c>
      <c r="D1721">
        <v>1</v>
      </c>
      <c r="E1721">
        <v>0</v>
      </c>
      <c r="F1721">
        <v>2914.65</v>
      </c>
      <c r="G1721">
        <v>45112</v>
      </c>
      <c r="H1721" t="s">
        <v>108</v>
      </c>
      <c r="I1721" t="s">
        <v>973</v>
      </c>
      <c r="J1721" t="s">
        <v>109</v>
      </c>
      <c r="K1721">
        <v>545.81460674157313</v>
      </c>
      <c r="L1721" t="s">
        <v>3536</v>
      </c>
      <c r="M1721" t="s">
        <v>108</v>
      </c>
      <c r="N1721" t="s">
        <v>22</v>
      </c>
      <c r="O1721" t="s">
        <v>1102</v>
      </c>
      <c r="P1721" t="str">
        <f>_xlfn.IFNA(VLOOKUP(C1721,Statusy!A:B,2,0),"Do wyrzucenia")</f>
        <v>Alza</v>
      </c>
      <c r="Q1721" t="str">
        <f t="shared" si="108"/>
        <v>Alza</v>
      </c>
      <c r="R1721" t="str">
        <f t="shared" si="109"/>
        <v>Vida</v>
      </c>
    </row>
    <row r="1722" spans="1:18" x14ac:dyDescent="0.25">
      <c r="A1722">
        <v>559589214</v>
      </c>
      <c r="B1722" t="s">
        <v>107</v>
      </c>
      <c r="C1722" t="s">
        <v>153</v>
      </c>
      <c r="D1722">
        <v>1</v>
      </c>
      <c r="E1722">
        <v>0</v>
      </c>
      <c r="F1722">
        <v>649.39</v>
      </c>
      <c r="G1722">
        <v>45112</v>
      </c>
      <c r="H1722" t="s">
        <v>108</v>
      </c>
      <c r="I1722" t="s">
        <v>3537</v>
      </c>
      <c r="J1722" t="s">
        <v>109</v>
      </c>
      <c r="K1722">
        <v>121.60861423220975</v>
      </c>
      <c r="L1722" t="s">
        <v>3538</v>
      </c>
      <c r="M1722" t="s">
        <v>108</v>
      </c>
      <c r="N1722" t="s">
        <v>22</v>
      </c>
      <c r="O1722" t="s">
        <v>1102</v>
      </c>
      <c r="P1722" t="str">
        <f>_xlfn.IFNA(VLOOKUP(C1722,Statusy!A:B,2,0),"Do wyrzucenia")</f>
        <v>Alza</v>
      </c>
      <c r="Q1722" t="str">
        <f t="shared" si="108"/>
        <v>Alza</v>
      </c>
      <c r="R1722" t="str">
        <f t="shared" si="109"/>
        <v>ikonka</v>
      </c>
    </row>
    <row r="1723" spans="1:18" x14ac:dyDescent="0.25">
      <c r="A1723">
        <v>559589189</v>
      </c>
      <c r="B1723" t="s">
        <v>107</v>
      </c>
      <c r="C1723" t="s">
        <v>120</v>
      </c>
      <c r="D1723">
        <v>1</v>
      </c>
      <c r="E1723">
        <v>210</v>
      </c>
      <c r="F1723">
        <v>1479</v>
      </c>
      <c r="G1723">
        <v>45112</v>
      </c>
      <c r="H1723" t="s">
        <v>108</v>
      </c>
      <c r="I1723" t="s">
        <v>3539</v>
      </c>
      <c r="J1723" t="s">
        <v>109</v>
      </c>
      <c r="K1723">
        <v>276.96629213483146</v>
      </c>
      <c r="L1723" t="s">
        <v>3540</v>
      </c>
      <c r="M1723" t="s">
        <v>108</v>
      </c>
      <c r="N1723" t="s">
        <v>22</v>
      </c>
      <c r="O1723" t="s">
        <v>224</v>
      </c>
      <c r="P1723" t="str">
        <f>_xlfn.IFNA(VLOOKUP(C1723,Statusy!A:B,2,0),"Do wyrzucenia")</f>
        <v>Shumee</v>
      </c>
      <c r="Q1723" t="str">
        <f t="shared" si="108"/>
        <v>Mall</v>
      </c>
      <c r="R1723" t="str">
        <f t="shared" si="109"/>
        <v>Vida</v>
      </c>
    </row>
    <row r="1724" spans="1:18" x14ac:dyDescent="0.25">
      <c r="A1724">
        <v>559575787</v>
      </c>
      <c r="B1724" t="s">
        <v>107</v>
      </c>
      <c r="C1724" t="s">
        <v>153</v>
      </c>
      <c r="D1724">
        <v>1</v>
      </c>
      <c r="E1724">
        <v>0</v>
      </c>
      <c r="F1724">
        <v>1325.16</v>
      </c>
      <c r="G1724">
        <v>45112</v>
      </c>
      <c r="H1724" t="s">
        <v>108</v>
      </c>
      <c r="I1724" t="s">
        <v>527</v>
      </c>
      <c r="J1724" t="s">
        <v>109</v>
      </c>
      <c r="K1724">
        <v>248.15730337078654</v>
      </c>
      <c r="L1724" t="s">
        <v>3541</v>
      </c>
      <c r="M1724" t="s">
        <v>108</v>
      </c>
      <c r="N1724" t="s">
        <v>22</v>
      </c>
      <c r="O1724" t="s">
        <v>1102</v>
      </c>
      <c r="P1724" t="str">
        <f>_xlfn.IFNA(VLOOKUP(C1724,Statusy!A:B,2,0),"Do wyrzucenia")</f>
        <v>Alza</v>
      </c>
      <c r="Q1724" t="str">
        <f t="shared" si="108"/>
        <v>Alza</v>
      </c>
      <c r="R1724" t="str">
        <f t="shared" si="109"/>
        <v>Vida</v>
      </c>
    </row>
    <row r="1725" spans="1:18" x14ac:dyDescent="0.25">
      <c r="A1725">
        <v>559575770</v>
      </c>
      <c r="B1725" t="s">
        <v>107</v>
      </c>
      <c r="C1725" t="s">
        <v>153</v>
      </c>
      <c r="D1725">
        <v>1</v>
      </c>
      <c r="E1725">
        <v>0</v>
      </c>
      <c r="F1725">
        <v>2379.15</v>
      </c>
      <c r="G1725">
        <v>45112</v>
      </c>
      <c r="H1725" t="s">
        <v>108</v>
      </c>
      <c r="I1725" t="s">
        <v>3047</v>
      </c>
      <c r="J1725" t="s">
        <v>109</v>
      </c>
      <c r="K1725">
        <v>445.53370786516859</v>
      </c>
      <c r="L1725" t="s">
        <v>3542</v>
      </c>
      <c r="M1725" t="s">
        <v>108</v>
      </c>
      <c r="N1725" t="s">
        <v>22</v>
      </c>
      <c r="O1725" t="s">
        <v>1102</v>
      </c>
      <c r="P1725" t="str">
        <f>_xlfn.IFNA(VLOOKUP(C1725,Statusy!A:B,2,0),"Do wyrzucenia")</f>
        <v>Alza</v>
      </c>
      <c r="Q1725" t="str">
        <f t="shared" si="108"/>
        <v>Alza</v>
      </c>
      <c r="R1725" t="str">
        <f t="shared" si="109"/>
        <v>Vida</v>
      </c>
    </row>
    <row r="1726" spans="1:18" x14ac:dyDescent="0.25">
      <c r="A1726">
        <v>559575760</v>
      </c>
      <c r="B1726" t="s">
        <v>107</v>
      </c>
      <c r="C1726" t="s">
        <v>153</v>
      </c>
      <c r="D1726">
        <v>1</v>
      </c>
      <c r="E1726">
        <v>0</v>
      </c>
      <c r="F1726">
        <v>2268.65</v>
      </c>
      <c r="G1726">
        <v>45112</v>
      </c>
      <c r="H1726" t="s">
        <v>108</v>
      </c>
      <c r="I1726" t="s">
        <v>3543</v>
      </c>
      <c r="J1726" t="s">
        <v>109</v>
      </c>
      <c r="K1726">
        <v>424.84082397003749</v>
      </c>
      <c r="L1726" t="s">
        <v>3544</v>
      </c>
      <c r="M1726" t="s">
        <v>108</v>
      </c>
      <c r="N1726" t="s">
        <v>22</v>
      </c>
      <c r="O1726" t="s">
        <v>1102</v>
      </c>
      <c r="P1726" t="str">
        <f>_xlfn.IFNA(VLOOKUP(C1726,Statusy!A:B,2,0),"Do wyrzucenia")</f>
        <v>Alza</v>
      </c>
      <c r="Q1726" t="str">
        <f t="shared" si="108"/>
        <v>Alza</v>
      </c>
      <c r="R1726" t="str">
        <f t="shared" si="109"/>
        <v>Vida</v>
      </c>
    </row>
    <row r="1727" spans="1:18" x14ac:dyDescent="0.25">
      <c r="A1727">
        <v>559575729</v>
      </c>
      <c r="B1727" t="s">
        <v>107</v>
      </c>
      <c r="C1727" t="s">
        <v>153</v>
      </c>
      <c r="D1727">
        <v>1</v>
      </c>
      <c r="E1727">
        <v>0</v>
      </c>
      <c r="F1727">
        <v>2013.65</v>
      </c>
      <c r="G1727">
        <v>45112</v>
      </c>
      <c r="H1727" t="s">
        <v>108</v>
      </c>
      <c r="I1727" t="s">
        <v>3545</v>
      </c>
      <c r="J1727" t="s">
        <v>109</v>
      </c>
      <c r="K1727">
        <v>377.08801498127343</v>
      </c>
      <c r="L1727" t="s">
        <v>3546</v>
      </c>
      <c r="M1727" t="s">
        <v>108</v>
      </c>
      <c r="N1727" t="s">
        <v>22</v>
      </c>
      <c r="O1727" t="s">
        <v>1102</v>
      </c>
      <c r="P1727" t="str">
        <f>_xlfn.IFNA(VLOOKUP(C1727,Statusy!A:B,2,0),"Do wyrzucenia")</f>
        <v>Alza</v>
      </c>
      <c r="Q1727" t="str">
        <f t="shared" si="108"/>
        <v>Alza</v>
      </c>
      <c r="R1727" t="str">
        <f t="shared" si="109"/>
        <v>Vida</v>
      </c>
    </row>
    <row r="1728" spans="1:18" x14ac:dyDescent="0.25">
      <c r="A1728">
        <v>559575706</v>
      </c>
      <c r="B1728" t="s">
        <v>107</v>
      </c>
      <c r="C1728" t="s">
        <v>190</v>
      </c>
      <c r="D1728">
        <v>0</v>
      </c>
      <c r="E1728">
        <v>0</v>
      </c>
      <c r="F1728">
        <v>1996.65</v>
      </c>
      <c r="G1728">
        <v>45112</v>
      </c>
      <c r="H1728" t="s">
        <v>108</v>
      </c>
      <c r="I1728" t="s">
        <v>3547</v>
      </c>
      <c r="J1728" t="s">
        <v>109</v>
      </c>
      <c r="K1728">
        <v>373.90449438202251</v>
      </c>
      <c r="L1728" t="s">
        <v>3548</v>
      </c>
      <c r="M1728" t="s">
        <v>108</v>
      </c>
      <c r="N1728" t="s">
        <v>48</v>
      </c>
      <c r="O1728" t="s">
        <v>1102</v>
      </c>
      <c r="P1728" t="str">
        <f>_xlfn.IFNA(VLOOKUP(C1728,Statusy!A:B,2,0),"Do wyrzucenia")</f>
        <v>Alza</v>
      </c>
      <c r="Q1728" t="str">
        <f t="shared" si="108"/>
        <v>Alza</v>
      </c>
      <c r="R1728" t="str">
        <f t="shared" si="109"/>
        <v>beliani</v>
      </c>
    </row>
    <row r="1729" spans="1:18" x14ac:dyDescent="0.25">
      <c r="A1729">
        <v>559566326</v>
      </c>
      <c r="B1729" t="s">
        <v>107</v>
      </c>
      <c r="C1729" t="s">
        <v>118</v>
      </c>
      <c r="D1729">
        <v>1</v>
      </c>
      <c r="E1729">
        <v>19</v>
      </c>
      <c r="F1729">
        <v>86</v>
      </c>
      <c r="G1729">
        <v>45112</v>
      </c>
      <c r="H1729" t="s">
        <v>108</v>
      </c>
      <c r="I1729" t="s">
        <v>396</v>
      </c>
      <c r="J1729" t="s">
        <v>110</v>
      </c>
      <c r="K1729">
        <v>384.41999999999996</v>
      </c>
      <c r="L1729" t="s">
        <v>204</v>
      </c>
      <c r="M1729" t="s">
        <v>108</v>
      </c>
      <c r="N1729" t="s">
        <v>49</v>
      </c>
      <c r="O1729" t="s">
        <v>225</v>
      </c>
      <c r="P1729" t="str">
        <f>_xlfn.IFNA(VLOOKUP(C1729,Statusy!A:B,2,0),"Do wyrzucenia")</f>
        <v>Greatstore</v>
      </c>
      <c r="Q1729" t="str">
        <f t="shared" si="108"/>
        <v>Mall</v>
      </c>
      <c r="R1729" t="str">
        <f t="shared" si="109"/>
        <v>Vida</v>
      </c>
    </row>
    <row r="1730" spans="1:18" x14ac:dyDescent="0.25">
      <c r="A1730">
        <v>559566305</v>
      </c>
      <c r="B1730" t="s">
        <v>107</v>
      </c>
      <c r="C1730" t="s">
        <v>118</v>
      </c>
      <c r="D1730">
        <v>1</v>
      </c>
      <c r="E1730">
        <v>16</v>
      </c>
      <c r="F1730">
        <v>75</v>
      </c>
      <c r="G1730">
        <v>45112</v>
      </c>
      <c r="H1730" t="s">
        <v>108</v>
      </c>
      <c r="I1730" t="s">
        <v>644</v>
      </c>
      <c r="J1730" t="s">
        <v>110</v>
      </c>
      <c r="K1730">
        <v>335.25</v>
      </c>
      <c r="L1730" t="s">
        <v>645</v>
      </c>
      <c r="M1730" t="s">
        <v>108</v>
      </c>
      <c r="N1730" t="s">
        <v>48</v>
      </c>
      <c r="O1730" t="s">
        <v>225</v>
      </c>
      <c r="P1730" t="str">
        <f>_xlfn.IFNA(VLOOKUP(C1730,Statusy!A:B,2,0),"Do wyrzucenia")</f>
        <v>Greatstore</v>
      </c>
      <c r="Q1730" t="str">
        <f t="shared" si="108"/>
        <v>Mall</v>
      </c>
      <c r="R1730" t="str">
        <f t="shared" si="109"/>
        <v>Vida</v>
      </c>
    </row>
    <row r="1731" spans="1:18" x14ac:dyDescent="0.25">
      <c r="A1731">
        <v>559562556</v>
      </c>
      <c r="B1731" t="s">
        <v>107</v>
      </c>
      <c r="C1731" t="s">
        <v>120</v>
      </c>
      <c r="D1731">
        <v>1</v>
      </c>
      <c r="E1731">
        <v>620</v>
      </c>
      <c r="F1731">
        <v>4829</v>
      </c>
      <c r="G1731">
        <v>45112</v>
      </c>
      <c r="H1731" t="s">
        <v>108</v>
      </c>
      <c r="I1731" t="s">
        <v>3549</v>
      </c>
      <c r="J1731" t="s">
        <v>109</v>
      </c>
      <c r="K1731">
        <v>904.30711610486901</v>
      </c>
      <c r="L1731" t="s">
        <v>3550</v>
      </c>
      <c r="M1731" t="s">
        <v>108</v>
      </c>
      <c r="N1731" t="s">
        <v>22</v>
      </c>
      <c r="O1731" t="s">
        <v>224</v>
      </c>
      <c r="P1731" t="str">
        <f>_xlfn.IFNA(VLOOKUP(C1731,Statusy!A:B,2,0),"Do wyrzucenia")</f>
        <v>Shumee</v>
      </c>
      <c r="Q1731" t="str">
        <f t="shared" si="108"/>
        <v>Mall</v>
      </c>
      <c r="R1731" t="str">
        <f t="shared" si="109"/>
        <v>Vida</v>
      </c>
    </row>
    <row r="1732" spans="1:18" x14ac:dyDescent="0.25">
      <c r="A1732">
        <v>559562550</v>
      </c>
      <c r="B1732" t="s">
        <v>107</v>
      </c>
      <c r="C1732" t="s">
        <v>190</v>
      </c>
      <c r="D1732">
        <v>0</v>
      </c>
      <c r="E1732">
        <v>0</v>
      </c>
      <c r="F1732">
        <v>2243.15</v>
      </c>
      <c r="G1732">
        <v>45112</v>
      </c>
      <c r="H1732" t="s">
        <v>108</v>
      </c>
      <c r="I1732" t="s">
        <v>416</v>
      </c>
      <c r="J1732" t="s">
        <v>109</v>
      </c>
      <c r="K1732">
        <v>420.06554307116107</v>
      </c>
      <c r="L1732" t="s">
        <v>3551</v>
      </c>
      <c r="M1732" t="s">
        <v>108</v>
      </c>
      <c r="N1732" t="s">
        <v>252</v>
      </c>
      <c r="O1732" t="s">
        <v>1102</v>
      </c>
      <c r="P1732" t="str">
        <f>_xlfn.IFNA(VLOOKUP(C1732,Statusy!A:B,2,0),"Do wyrzucenia")</f>
        <v>Alza</v>
      </c>
      <c r="Q1732" t="str">
        <f t="shared" si="108"/>
        <v>Alza</v>
      </c>
      <c r="R1732" t="str">
        <f t="shared" si="109"/>
        <v>Vida</v>
      </c>
    </row>
    <row r="1733" spans="1:18" x14ac:dyDescent="0.25">
      <c r="A1733">
        <v>559554147</v>
      </c>
      <c r="B1733" t="s">
        <v>107</v>
      </c>
      <c r="C1733" t="s">
        <v>118</v>
      </c>
      <c r="D1733">
        <v>1</v>
      </c>
      <c r="E1733">
        <v>3.9</v>
      </c>
      <c r="F1733">
        <v>43.9</v>
      </c>
      <c r="G1733">
        <v>45112</v>
      </c>
      <c r="H1733" t="s">
        <v>108</v>
      </c>
      <c r="I1733" t="s">
        <v>419</v>
      </c>
      <c r="J1733" t="s">
        <v>110</v>
      </c>
      <c r="K1733">
        <v>196.23299999999998</v>
      </c>
      <c r="L1733" t="s">
        <v>138</v>
      </c>
      <c r="M1733" t="s">
        <v>108</v>
      </c>
      <c r="N1733" t="s">
        <v>106</v>
      </c>
      <c r="O1733" t="s">
        <v>225</v>
      </c>
      <c r="P1733" t="str">
        <f>_xlfn.IFNA(VLOOKUP(C1733,Statusy!A:B,2,0),"Do wyrzucenia")</f>
        <v>Greatstore</v>
      </c>
      <c r="Q1733" t="str">
        <f t="shared" ref="Q1733:Q1761" si="110">IF(P1733="alza","Alza",IF(P1733="Extra","Extrastore","Mall"))</f>
        <v>Mall</v>
      </c>
      <c r="R1733" t="str">
        <f t="shared" ref="R1733:R1761" si="111">IF(AND(LEN(I1733)&lt;=7,ISERROR(FIND("_",I1733))),"Vida",IFERROR(LEFT(I1733,FIND("_",I1733)-1),"Kinghoff"))</f>
        <v>Vida</v>
      </c>
    </row>
    <row r="1734" spans="1:18" x14ac:dyDescent="0.25">
      <c r="A1734">
        <v>559550657</v>
      </c>
      <c r="B1734" t="s">
        <v>107</v>
      </c>
      <c r="C1734" t="s">
        <v>153</v>
      </c>
      <c r="D1734">
        <v>1</v>
      </c>
      <c r="E1734">
        <v>0</v>
      </c>
      <c r="F1734">
        <v>2021.3</v>
      </c>
      <c r="G1734">
        <v>45112</v>
      </c>
      <c r="H1734" t="s">
        <v>108</v>
      </c>
      <c r="I1734" t="s">
        <v>1258</v>
      </c>
      <c r="J1734" t="s">
        <v>109</v>
      </c>
      <c r="K1734">
        <v>378.52059925093636</v>
      </c>
      <c r="L1734" t="s">
        <v>3552</v>
      </c>
      <c r="M1734" t="s">
        <v>108</v>
      </c>
      <c r="N1734" t="s">
        <v>22</v>
      </c>
      <c r="O1734" t="s">
        <v>1102</v>
      </c>
      <c r="P1734" t="str">
        <f>_xlfn.IFNA(VLOOKUP(C1734,Statusy!A:B,2,0),"Do wyrzucenia")</f>
        <v>Alza</v>
      </c>
      <c r="Q1734" t="str">
        <f t="shared" si="110"/>
        <v>Alza</v>
      </c>
      <c r="R1734" t="str">
        <f t="shared" si="111"/>
        <v>Vida</v>
      </c>
    </row>
    <row r="1735" spans="1:18" x14ac:dyDescent="0.25">
      <c r="A1735">
        <v>559550640</v>
      </c>
      <c r="B1735" t="s">
        <v>107</v>
      </c>
      <c r="C1735" t="s">
        <v>153</v>
      </c>
      <c r="D1735">
        <v>1</v>
      </c>
      <c r="E1735">
        <v>0</v>
      </c>
      <c r="F1735">
        <v>2141.16</v>
      </c>
      <c r="G1735">
        <v>45112</v>
      </c>
      <c r="H1735" t="s">
        <v>108</v>
      </c>
      <c r="I1735" t="s">
        <v>3553</v>
      </c>
      <c r="J1735" t="s">
        <v>109</v>
      </c>
      <c r="K1735">
        <v>400.96629213483146</v>
      </c>
      <c r="L1735" t="s">
        <v>3554</v>
      </c>
      <c r="M1735" t="s">
        <v>108</v>
      </c>
      <c r="N1735" t="s">
        <v>22</v>
      </c>
      <c r="O1735" t="s">
        <v>1102</v>
      </c>
      <c r="P1735" t="str">
        <f>_xlfn.IFNA(VLOOKUP(C1735,Statusy!A:B,2,0),"Do wyrzucenia")</f>
        <v>Alza</v>
      </c>
      <c r="Q1735" t="str">
        <f t="shared" si="110"/>
        <v>Alza</v>
      </c>
      <c r="R1735" t="str">
        <f t="shared" si="111"/>
        <v>Vida</v>
      </c>
    </row>
    <row r="1736" spans="1:18" x14ac:dyDescent="0.25">
      <c r="A1736">
        <v>559550632</v>
      </c>
      <c r="B1736" t="s">
        <v>107</v>
      </c>
      <c r="C1736" t="s">
        <v>153</v>
      </c>
      <c r="D1736">
        <v>1</v>
      </c>
      <c r="E1736">
        <v>0</v>
      </c>
      <c r="F1736">
        <v>662.15</v>
      </c>
      <c r="G1736">
        <v>45112</v>
      </c>
      <c r="H1736" t="s">
        <v>108</v>
      </c>
      <c r="I1736" t="s">
        <v>3555</v>
      </c>
      <c r="J1736" t="s">
        <v>109</v>
      </c>
      <c r="K1736">
        <v>123.99812734082397</v>
      </c>
      <c r="L1736" t="s">
        <v>3556</v>
      </c>
      <c r="M1736" t="s">
        <v>108</v>
      </c>
      <c r="N1736" t="s">
        <v>22</v>
      </c>
      <c r="O1736" t="s">
        <v>1102</v>
      </c>
      <c r="P1736" t="str">
        <f>_xlfn.IFNA(VLOOKUP(C1736,Statusy!A:B,2,0),"Do wyrzucenia")</f>
        <v>Alza</v>
      </c>
      <c r="Q1736" t="str">
        <f t="shared" si="110"/>
        <v>Alza</v>
      </c>
      <c r="R1736" t="str">
        <f t="shared" si="111"/>
        <v>Vida</v>
      </c>
    </row>
    <row r="1737" spans="1:18" x14ac:dyDescent="0.25">
      <c r="A1737">
        <v>559550631</v>
      </c>
      <c r="B1737" t="s">
        <v>107</v>
      </c>
      <c r="C1737" t="s">
        <v>153</v>
      </c>
      <c r="D1737">
        <v>1</v>
      </c>
      <c r="E1737">
        <v>0</v>
      </c>
      <c r="F1737">
        <v>3271.65</v>
      </c>
      <c r="G1737">
        <v>45112</v>
      </c>
      <c r="H1737" t="s">
        <v>108</v>
      </c>
      <c r="I1737" t="s">
        <v>3557</v>
      </c>
      <c r="J1737" t="s">
        <v>109</v>
      </c>
      <c r="K1737">
        <v>612.66853932584274</v>
      </c>
      <c r="L1737" t="s">
        <v>3558</v>
      </c>
      <c r="M1737" t="s">
        <v>108</v>
      </c>
      <c r="N1737" t="s">
        <v>22</v>
      </c>
      <c r="O1737" t="s">
        <v>1102</v>
      </c>
      <c r="P1737" t="str">
        <f>_xlfn.IFNA(VLOOKUP(C1737,Statusy!A:B,2,0),"Do wyrzucenia")</f>
        <v>Alza</v>
      </c>
      <c r="Q1737" t="str">
        <f t="shared" si="110"/>
        <v>Alza</v>
      </c>
      <c r="R1737" t="str">
        <f t="shared" si="111"/>
        <v>Vida</v>
      </c>
    </row>
    <row r="1738" spans="1:18" x14ac:dyDescent="0.25">
      <c r="A1738">
        <v>559550630</v>
      </c>
      <c r="B1738" t="s">
        <v>107</v>
      </c>
      <c r="C1738" t="s">
        <v>153</v>
      </c>
      <c r="D1738">
        <v>1</v>
      </c>
      <c r="E1738">
        <v>0</v>
      </c>
      <c r="F1738">
        <v>1189.1500000000001</v>
      </c>
      <c r="G1738">
        <v>45112</v>
      </c>
      <c r="H1738" t="s">
        <v>108</v>
      </c>
      <c r="I1738" t="s">
        <v>659</v>
      </c>
      <c r="J1738" t="s">
        <v>109</v>
      </c>
      <c r="K1738">
        <v>222.68726591760304</v>
      </c>
      <c r="L1738" t="s">
        <v>3559</v>
      </c>
      <c r="M1738" t="s">
        <v>108</v>
      </c>
      <c r="N1738" t="s">
        <v>22</v>
      </c>
      <c r="O1738" t="s">
        <v>1102</v>
      </c>
      <c r="P1738" t="str">
        <f>_xlfn.IFNA(VLOOKUP(C1738,Statusy!A:B,2,0),"Do wyrzucenia")</f>
        <v>Alza</v>
      </c>
      <c r="Q1738" t="str">
        <f t="shared" si="110"/>
        <v>Alza</v>
      </c>
      <c r="R1738" t="str">
        <f t="shared" si="111"/>
        <v>Vida</v>
      </c>
    </row>
    <row r="1739" spans="1:18" x14ac:dyDescent="0.25">
      <c r="A1739">
        <v>559550629</v>
      </c>
      <c r="B1739" t="s">
        <v>107</v>
      </c>
      <c r="C1739" t="s">
        <v>153</v>
      </c>
      <c r="D1739">
        <v>1</v>
      </c>
      <c r="E1739">
        <v>0</v>
      </c>
      <c r="F1739">
        <v>2132.65</v>
      </c>
      <c r="G1739">
        <v>45112</v>
      </c>
      <c r="H1739" t="s">
        <v>108</v>
      </c>
      <c r="I1739" t="s">
        <v>3560</v>
      </c>
      <c r="J1739" t="s">
        <v>109</v>
      </c>
      <c r="K1739">
        <v>399.37265917603003</v>
      </c>
      <c r="L1739" t="s">
        <v>3561</v>
      </c>
      <c r="M1739" t="s">
        <v>108</v>
      </c>
      <c r="N1739" t="s">
        <v>22</v>
      </c>
      <c r="O1739" t="s">
        <v>1102</v>
      </c>
      <c r="P1739" t="str">
        <f>_xlfn.IFNA(VLOOKUP(C1739,Statusy!A:B,2,0),"Do wyrzucenia")</f>
        <v>Alza</v>
      </c>
      <c r="Q1739" t="str">
        <f t="shared" si="110"/>
        <v>Alza</v>
      </c>
      <c r="R1739" t="str">
        <f t="shared" si="111"/>
        <v>Vida</v>
      </c>
    </row>
    <row r="1740" spans="1:18" x14ac:dyDescent="0.25">
      <c r="A1740">
        <v>559539737</v>
      </c>
      <c r="B1740" t="s">
        <v>107</v>
      </c>
      <c r="C1740" t="s">
        <v>118</v>
      </c>
      <c r="D1740">
        <v>1</v>
      </c>
      <c r="E1740">
        <v>1759</v>
      </c>
      <c r="F1740">
        <v>13701</v>
      </c>
      <c r="G1740">
        <v>45112</v>
      </c>
      <c r="H1740" t="s">
        <v>108</v>
      </c>
      <c r="I1740" t="s">
        <v>3562</v>
      </c>
      <c r="J1740" t="s">
        <v>109</v>
      </c>
      <c r="K1740">
        <v>2565.7303370786517</v>
      </c>
      <c r="L1740" t="s">
        <v>3563</v>
      </c>
      <c r="M1740" t="s">
        <v>108</v>
      </c>
      <c r="N1740" t="s">
        <v>22</v>
      </c>
      <c r="O1740" t="s">
        <v>225</v>
      </c>
      <c r="P1740" t="str">
        <f>_xlfn.IFNA(VLOOKUP(C1740,Statusy!A:B,2,0),"Do wyrzucenia")</f>
        <v>Greatstore</v>
      </c>
      <c r="Q1740" t="str">
        <f t="shared" si="110"/>
        <v>Mall</v>
      </c>
      <c r="R1740" t="str">
        <f t="shared" si="111"/>
        <v>Vida</v>
      </c>
    </row>
    <row r="1741" spans="1:18" x14ac:dyDescent="0.25">
      <c r="A1741">
        <v>559539716</v>
      </c>
      <c r="B1741" t="s">
        <v>107</v>
      </c>
      <c r="C1741" t="s">
        <v>118</v>
      </c>
      <c r="D1741">
        <v>1</v>
      </c>
      <c r="E1741">
        <v>129</v>
      </c>
      <c r="F1741">
        <v>884</v>
      </c>
      <c r="G1741">
        <v>45112</v>
      </c>
      <c r="H1741" t="s">
        <v>108</v>
      </c>
      <c r="I1741" t="s">
        <v>1077</v>
      </c>
      <c r="J1741" t="s">
        <v>109</v>
      </c>
      <c r="K1741">
        <v>165.54307116104872</v>
      </c>
      <c r="L1741" t="s">
        <v>1078</v>
      </c>
      <c r="M1741" t="s">
        <v>108</v>
      </c>
      <c r="N1741" t="s">
        <v>22</v>
      </c>
      <c r="O1741" t="s">
        <v>225</v>
      </c>
      <c r="P1741" t="str">
        <f>_xlfn.IFNA(VLOOKUP(C1741,Statusy!A:B,2,0),"Do wyrzucenia")</f>
        <v>Greatstore</v>
      </c>
      <c r="Q1741" t="str">
        <f t="shared" si="110"/>
        <v>Mall</v>
      </c>
      <c r="R1741" t="str">
        <f t="shared" si="111"/>
        <v>Vida</v>
      </c>
    </row>
    <row r="1742" spans="1:18" x14ac:dyDescent="0.25">
      <c r="A1742">
        <v>559539141</v>
      </c>
      <c r="B1742" t="s">
        <v>107</v>
      </c>
      <c r="C1742" t="s">
        <v>120</v>
      </c>
      <c r="D1742">
        <v>1</v>
      </c>
      <c r="E1742">
        <v>20</v>
      </c>
      <c r="F1742">
        <v>106</v>
      </c>
      <c r="G1742">
        <v>45112</v>
      </c>
      <c r="H1742" t="s">
        <v>108</v>
      </c>
      <c r="I1742" t="s">
        <v>3564</v>
      </c>
      <c r="J1742" t="s">
        <v>110</v>
      </c>
      <c r="K1742">
        <v>473.82</v>
      </c>
      <c r="L1742" t="s">
        <v>3565</v>
      </c>
      <c r="M1742" t="s">
        <v>108</v>
      </c>
      <c r="N1742" t="s">
        <v>49</v>
      </c>
      <c r="O1742" t="s">
        <v>224</v>
      </c>
      <c r="P1742" t="str">
        <f>_xlfn.IFNA(VLOOKUP(C1742,Statusy!A:B,2,0),"Do wyrzucenia")</f>
        <v>Shumee</v>
      </c>
      <c r="Q1742" t="str">
        <f t="shared" si="110"/>
        <v>Mall</v>
      </c>
      <c r="R1742" t="str">
        <f t="shared" si="111"/>
        <v>Vida</v>
      </c>
    </row>
    <row r="1743" spans="1:18" x14ac:dyDescent="0.25">
      <c r="A1743">
        <v>559539120</v>
      </c>
      <c r="B1743" t="s">
        <v>107</v>
      </c>
      <c r="C1743" t="s">
        <v>153</v>
      </c>
      <c r="D1743">
        <v>1</v>
      </c>
      <c r="E1743">
        <v>0</v>
      </c>
      <c r="F1743">
        <v>2396.15</v>
      </c>
      <c r="G1743">
        <v>45112</v>
      </c>
      <c r="H1743" t="s">
        <v>108</v>
      </c>
      <c r="I1743" t="s">
        <v>3566</v>
      </c>
      <c r="J1743" t="s">
        <v>109</v>
      </c>
      <c r="K1743">
        <v>448.71722846441952</v>
      </c>
      <c r="L1743" t="s">
        <v>3567</v>
      </c>
      <c r="M1743" t="s">
        <v>108</v>
      </c>
      <c r="N1743" t="s">
        <v>22</v>
      </c>
      <c r="O1743" t="s">
        <v>1102</v>
      </c>
      <c r="P1743" t="str">
        <f>_xlfn.IFNA(VLOOKUP(C1743,Statusy!A:B,2,0),"Do wyrzucenia")</f>
        <v>Alza</v>
      </c>
      <c r="Q1743" t="str">
        <f t="shared" si="110"/>
        <v>Alza</v>
      </c>
      <c r="R1743" t="str">
        <f t="shared" si="111"/>
        <v>Vida</v>
      </c>
    </row>
    <row r="1744" spans="1:18" x14ac:dyDescent="0.25">
      <c r="A1744">
        <v>559529195</v>
      </c>
      <c r="B1744" t="s">
        <v>107</v>
      </c>
      <c r="C1744" t="s">
        <v>118</v>
      </c>
      <c r="D1744">
        <v>1</v>
      </c>
      <c r="E1744">
        <v>19</v>
      </c>
      <c r="F1744">
        <v>107</v>
      </c>
      <c r="G1744">
        <v>45112</v>
      </c>
      <c r="H1744" t="s">
        <v>108</v>
      </c>
      <c r="I1744" t="s">
        <v>3568</v>
      </c>
      <c r="J1744" t="s">
        <v>110</v>
      </c>
      <c r="K1744">
        <v>478.28999999999996</v>
      </c>
      <c r="L1744" t="s">
        <v>3569</v>
      </c>
      <c r="M1744" t="s">
        <v>108</v>
      </c>
      <c r="N1744" t="s">
        <v>49</v>
      </c>
      <c r="O1744" t="s">
        <v>225</v>
      </c>
      <c r="P1744" t="str">
        <f>_xlfn.IFNA(VLOOKUP(C1744,Statusy!A:B,2,0),"Do wyrzucenia")</f>
        <v>Greatstore</v>
      </c>
      <c r="Q1744" t="str">
        <f t="shared" si="110"/>
        <v>Mall</v>
      </c>
      <c r="R1744" t="str">
        <f t="shared" si="111"/>
        <v>Vida</v>
      </c>
    </row>
    <row r="1745" spans="1:18" x14ac:dyDescent="0.25">
      <c r="A1745">
        <v>559529158</v>
      </c>
      <c r="B1745" t="s">
        <v>107</v>
      </c>
      <c r="C1745" t="s">
        <v>118</v>
      </c>
      <c r="D1745">
        <v>1</v>
      </c>
      <c r="E1745">
        <v>24</v>
      </c>
      <c r="F1745">
        <v>162</v>
      </c>
      <c r="G1745">
        <v>45112</v>
      </c>
      <c r="H1745" t="s">
        <v>108</v>
      </c>
      <c r="I1745" t="s">
        <v>3570</v>
      </c>
      <c r="J1745" t="s">
        <v>110</v>
      </c>
      <c r="K1745">
        <v>724.14</v>
      </c>
      <c r="L1745" t="s">
        <v>3571</v>
      </c>
      <c r="M1745" t="s">
        <v>108</v>
      </c>
      <c r="N1745" t="s">
        <v>48</v>
      </c>
      <c r="O1745" t="s">
        <v>225</v>
      </c>
      <c r="P1745" t="str">
        <f>_xlfn.IFNA(VLOOKUP(C1745,Statusy!A:B,2,0),"Do wyrzucenia")</f>
        <v>Greatstore</v>
      </c>
      <c r="Q1745" t="str">
        <f t="shared" si="110"/>
        <v>Mall</v>
      </c>
      <c r="R1745" t="str">
        <f t="shared" si="111"/>
        <v>Vida</v>
      </c>
    </row>
    <row r="1746" spans="1:18" x14ac:dyDescent="0.25">
      <c r="A1746">
        <v>559528631</v>
      </c>
      <c r="B1746" t="s">
        <v>107</v>
      </c>
      <c r="C1746" t="s">
        <v>153</v>
      </c>
      <c r="D1746">
        <v>1</v>
      </c>
      <c r="E1746">
        <v>0</v>
      </c>
      <c r="F1746">
        <v>1027.6500000000001</v>
      </c>
      <c r="G1746">
        <v>45112</v>
      </c>
      <c r="H1746" t="s">
        <v>108</v>
      </c>
      <c r="I1746" t="s">
        <v>3572</v>
      </c>
      <c r="J1746" t="s">
        <v>109</v>
      </c>
      <c r="K1746">
        <v>192.44382022471913</v>
      </c>
      <c r="L1746" t="s">
        <v>3573</v>
      </c>
      <c r="M1746" t="s">
        <v>108</v>
      </c>
      <c r="N1746" t="s">
        <v>22</v>
      </c>
      <c r="O1746" t="s">
        <v>1102</v>
      </c>
      <c r="P1746" t="str">
        <f>_xlfn.IFNA(VLOOKUP(C1746,Statusy!A:B,2,0),"Do wyrzucenia")</f>
        <v>Alza</v>
      </c>
      <c r="Q1746" t="str">
        <f t="shared" si="110"/>
        <v>Alza</v>
      </c>
      <c r="R1746" t="str">
        <f t="shared" si="111"/>
        <v>Vida</v>
      </c>
    </row>
    <row r="1747" spans="1:18" x14ac:dyDescent="0.25">
      <c r="A1747">
        <v>559528628</v>
      </c>
      <c r="B1747" t="s">
        <v>107</v>
      </c>
      <c r="C1747" t="s">
        <v>153</v>
      </c>
      <c r="D1747">
        <v>1</v>
      </c>
      <c r="E1747">
        <v>0</v>
      </c>
      <c r="F1747">
        <v>594.15</v>
      </c>
      <c r="G1747">
        <v>45112</v>
      </c>
      <c r="H1747" t="s">
        <v>108</v>
      </c>
      <c r="I1747" t="s">
        <v>830</v>
      </c>
      <c r="J1747" t="s">
        <v>109</v>
      </c>
      <c r="K1747">
        <v>111.26404494382022</v>
      </c>
      <c r="L1747" t="s">
        <v>3574</v>
      </c>
      <c r="M1747" t="s">
        <v>108</v>
      </c>
      <c r="N1747" t="s">
        <v>22</v>
      </c>
      <c r="O1747" t="s">
        <v>1102</v>
      </c>
      <c r="P1747" t="str">
        <f>_xlfn.IFNA(VLOOKUP(C1747,Statusy!A:B,2,0),"Do wyrzucenia")</f>
        <v>Alza</v>
      </c>
      <c r="Q1747" t="str">
        <f t="shared" si="110"/>
        <v>Alza</v>
      </c>
      <c r="R1747" t="str">
        <f t="shared" si="111"/>
        <v>Vida</v>
      </c>
    </row>
    <row r="1748" spans="1:18" x14ac:dyDescent="0.25">
      <c r="A1748">
        <v>559520867</v>
      </c>
      <c r="B1748" t="s">
        <v>107</v>
      </c>
      <c r="C1748" t="s">
        <v>118</v>
      </c>
      <c r="D1748">
        <v>1</v>
      </c>
      <c r="E1748">
        <v>39</v>
      </c>
      <c r="F1748">
        <v>1027</v>
      </c>
      <c r="G1748">
        <v>45112</v>
      </c>
      <c r="H1748" t="s">
        <v>108</v>
      </c>
      <c r="I1748" t="s">
        <v>265</v>
      </c>
      <c r="J1748" t="s">
        <v>109</v>
      </c>
      <c r="K1748">
        <v>192.32209737827716</v>
      </c>
      <c r="L1748" t="s">
        <v>121</v>
      </c>
      <c r="M1748" t="s">
        <v>108</v>
      </c>
      <c r="N1748" t="s">
        <v>106</v>
      </c>
      <c r="O1748" t="s">
        <v>225</v>
      </c>
      <c r="P1748" t="str">
        <f>_xlfn.IFNA(VLOOKUP(C1748,Statusy!A:B,2,0),"Do wyrzucenia")</f>
        <v>Greatstore</v>
      </c>
      <c r="Q1748" t="str">
        <f t="shared" si="110"/>
        <v>Mall</v>
      </c>
      <c r="R1748" t="str">
        <f t="shared" si="111"/>
        <v>Vida</v>
      </c>
    </row>
    <row r="1749" spans="1:18" x14ac:dyDescent="0.25">
      <c r="A1749">
        <v>559518104</v>
      </c>
      <c r="B1749" t="s">
        <v>107</v>
      </c>
      <c r="C1749" t="s">
        <v>153</v>
      </c>
      <c r="D1749">
        <v>1</v>
      </c>
      <c r="E1749">
        <v>0</v>
      </c>
      <c r="F1749">
        <v>1733.16</v>
      </c>
      <c r="G1749">
        <v>45112</v>
      </c>
      <c r="H1749" t="s">
        <v>108</v>
      </c>
      <c r="I1749" t="s">
        <v>3575</v>
      </c>
      <c r="J1749" t="s">
        <v>109</v>
      </c>
      <c r="K1749">
        <v>324.56179775280901</v>
      </c>
      <c r="L1749" t="s">
        <v>3576</v>
      </c>
      <c r="M1749" t="s">
        <v>108</v>
      </c>
      <c r="N1749" t="s">
        <v>22</v>
      </c>
      <c r="O1749" t="s">
        <v>1102</v>
      </c>
      <c r="P1749" t="str">
        <f>_xlfn.IFNA(VLOOKUP(C1749,Statusy!A:B,2,0),"Do wyrzucenia")</f>
        <v>Alza</v>
      </c>
      <c r="Q1749" t="str">
        <f t="shared" si="110"/>
        <v>Alza</v>
      </c>
      <c r="R1749" t="str">
        <f t="shared" si="111"/>
        <v>Vida</v>
      </c>
    </row>
    <row r="1750" spans="1:18" x14ac:dyDescent="0.25">
      <c r="A1750">
        <v>559518100</v>
      </c>
      <c r="B1750" t="s">
        <v>107</v>
      </c>
      <c r="C1750" t="s">
        <v>120</v>
      </c>
      <c r="D1750">
        <v>1</v>
      </c>
      <c r="E1750">
        <v>65</v>
      </c>
      <c r="F1750">
        <v>185</v>
      </c>
      <c r="G1750">
        <v>45112</v>
      </c>
      <c r="H1750" t="s">
        <v>108</v>
      </c>
      <c r="I1750" t="s">
        <v>3577</v>
      </c>
      <c r="J1750" t="s">
        <v>110</v>
      </c>
      <c r="K1750">
        <v>826.94999999999993</v>
      </c>
      <c r="L1750" t="s">
        <v>3578</v>
      </c>
      <c r="M1750" t="s">
        <v>108</v>
      </c>
      <c r="N1750" t="s">
        <v>49</v>
      </c>
      <c r="O1750" t="s">
        <v>224</v>
      </c>
      <c r="P1750" t="str">
        <f>_xlfn.IFNA(VLOOKUP(C1750,Statusy!A:B,2,0),"Do wyrzucenia")</f>
        <v>Shumee</v>
      </c>
      <c r="Q1750" t="str">
        <f t="shared" si="110"/>
        <v>Mall</v>
      </c>
      <c r="R1750" t="str">
        <f t="shared" si="111"/>
        <v>Vida</v>
      </c>
    </row>
    <row r="1751" spans="1:18" x14ac:dyDescent="0.25">
      <c r="A1751">
        <v>559518093</v>
      </c>
      <c r="B1751" t="s">
        <v>107</v>
      </c>
      <c r="C1751" t="s">
        <v>153</v>
      </c>
      <c r="D1751">
        <v>1</v>
      </c>
      <c r="E1751">
        <v>0</v>
      </c>
      <c r="F1751">
        <v>466.65</v>
      </c>
      <c r="G1751">
        <v>45112</v>
      </c>
      <c r="H1751" t="s">
        <v>108</v>
      </c>
      <c r="I1751" t="s">
        <v>3579</v>
      </c>
      <c r="J1751" t="s">
        <v>109</v>
      </c>
      <c r="K1751">
        <v>87.387640449438209</v>
      </c>
      <c r="L1751" t="s">
        <v>3580</v>
      </c>
      <c r="M1751" t="s">
        <v>108</v>
      </c>
      <c r="N1751" t="s">
        <v>22</v>
      </c>
      <c r="O1751" t="s">
        <v>1102</v>
      </c>
      <c r="P1751" t="str">
        <f>_xlfn.IFNA(VLOOKUP(C1751,Statusy!A:B,2,0),"Do wyrzucenia")</f>
        <v>Alza</v>
      </c>
      <c r="Q1751" t="str">
        <f t="shared" si="110"/>
        <v>Alza</v>
      </c>
      <c r="R1751" t="str">
        <f t="shared" si="111"/>
        <v>Kinghoff</v>
      </c>
    </row>
    <row r="1752" spans="1:18" x14ac:dyDescent="0.25">
      <c r="A1752">
        <v>559518092</v>
      </c>
      <c r="B1752" t="s">
        <v>107</v>
      </c>
      <c r="C1752" t="s">
        <v>153</v>
      </c>
      <c r="D1752">
        <v>1</v>
      </c>
      <c r="E1752">
        <v>0</v>
      </c>
      <c r="F1752">
        <v>313.64</v>
      </c>
      <c r="G1752">
        <v>45112</v>
      </c>
      <c r="H1752" t="s">
        <v>108</v>
      </c>
      <c r="I1752" t="s">
        <v>3581</v>
      </c>
      <c r="J1752" t="s">
        <v>109</v>
      </c>
      <c r="K1752">
        <v>58.734082397003746</v>
      </c>
      <c r="L1752" t="s">
        <v>3582</v>
      </c>
      <c r="M1752" t="s">
        <v>108</v>
      </c>
      <c r="N1752" t="s">
        <v>22</v>
      </c>
      <c r="O1752" t="s">
        <v>1102</v>
      </c>
      <c r="P1752" t="str">
        <f>_xlfn.IFNA(VLOOKUP(C1752,Statusy!A:B,2,0),"Do wyrzucenia")</f>
        <v>Alza</v>
      </c>
      <c r="Q1752" t="str">
        <f t="shared" si="110"/>
        <v>Alza</v>
      </c>
      <c r="R1752" t="str">
        <f t="shared" si="111"/>
        <v>Vida</v>
      </c>
    </row>
    <row r="1753" spans="1:18" x14ac:dyDescent="0.25">
      <c r="A1753">
        <v>559513944</v>
      </c>
      <c r="B1753" t="s">
        <v>107</v>
      </c>
      <c r="C1753" t="s">
        <v>119</v>
      </c>
      <c r="D1753">
        <v>1</v>
      </c>
      <c r="E1753">
        <v>0</v>
      </c>
      <c r="F1753">
        <v>25790</v>
      </c>
      <c r="G1753">
        <v>45112</v>
      </c>
      <c r="H1753" t="s">
        <v>108</v>
      </c>
      <c r="I1753" t="s">
        <v>3583</v>
      </c>
      <c r="J1753" t="s">
        <v>116</v>
      </c>
      <c r="K1753">
        <v>309.48</v>
      </c>
      <c r="L1753" t="s">
        <v>3584</v>
      </c>
      <c r="M1753" t="s">
        <v>108</v>
      </c>
      <c r="N1753" t="s">
        <v>50</v>
      </c>
      <c r="O1753" t="s">
        <v>224</v>
      </c>
      <c r="P1753" t="str">
        <f>_xlfn.IFNA(VLOOKUP(C1753,Statusy!A:B,2,0),"Do wyrzucenia")</f>
        <v>Shumee</v>
      </c>
      <c r="Q1753" t="str">
        <f t="shared" si="110"/>
        <v>Mall</v>
      </c>
      <c r="R1753" t="str">
        <f t="shared" si="111"/>
        <v>aw</v>
      </c>
    </row>
    <row r="1754" spans="1:18" x14ac:dyDescent="0.25">
      <c r="A1754">
        <v>559510259</v>
      </c>
      <c r="B1754" t="s">
        <v>107</v>
      </c>
      <c r="C1754" t="s">
        <v>118</v>
      </c>
      <c r="D1754">
        <v>1</v>
      </c>
      <c r="E1754">
        <v>4.7</v>
      </c>
      <c r="F1754">
        <v>62.7</v>
      </c>
      <c r="G1754">
        <v>45112</v>
      </c>
      <c r="H1754" t="s">
        <v>108</v>
      </c>
      <c r="I1754" t="s">
        <v>125</v>
      </c>
      <c r="J1754" t="s">
        <v>110</v>
      </c>
      <c r="K1754">
        <v>280.26900000000001</v>
      </c>
      <c r="L1754" t="s">
        <v>674</v>
      </c>
      <c r="M1754" t="s">
        <v>108</v>
      </c>
      <c r="N1754" t="s">
        <v>106</v>
      </c>
      <c r="O1754" t="s">
        <v>225</v>
      </c>
      <c r="P1754" t="str">
        <f>_xlfn.IFNA(VLOOKUP(C1754,Statusy!A:B,2,0),"Do wyrzucenia")</f>
        <v>Greatstore</v>
      </c>
      <c r="Q1754" t="str">
        <f t="shared" si="110"/>
        <v>Mall</v>
      </c>
      <c r="R1754" t="str">
        <f t="shared" si="111"/>
        <v>ikonka</v>
      </c>
    </row>
    <row r="1755" spans="1:18" x14ac:dyDescent="0.25">
      <c r="A1755">
        <v>559510234</v>
      </c>
      <c r="B1755" t="s">
        <v>107</v>
      </c>
      <c r="C1755" t="s">
        <v>118</v>
      </c>
      <c r="D1755">
        <v>1</v>
      </c>
      <c r="E1755">
        <v>0</v>
      </c>
      <c r="F1755">
        <v>630</v>
      </c>
      <c r="G1755">
        <v>45112</v>
      </c>
      <c r="H1755" t="s">
        <v>108</v>
      </c>
      <c r="I1755" t="s">
        <v>454</v>
      </c>
      <c r="J1755" t="s">
        <v>109</v>
      </c>
      <c r="K1755">
        <v>117.97752808988764</v>
      </c>
      <c r="L1755" t="s">
        <v>3585</v>
      </c>
      <c r="M1755" t="s">
        <v>108</v>
      </c>
      <c r="N1755" t="s">
        <v>22</v>
      </c>
      <c r="O1755" t="s">
        <v>225</v>
      </c>
      <c r="P1755" t="str">
        <f>_xlfn.IFNA(VLOOKUP(C1755,Statusy!A:B,2,0),"Do wyrzucenia")</f>
        <v>Greatstore</v>
      </c>
      <c r="Q1755" t="str">
        <f t="shared" si="110"/>
        <v>Mall</v>
      </c>
      <c r="R1755" t="str">
        <f t="shared" si="111"/>
        <v>Vida</v>
      </c>
    </row>
    <row r="1756" spans="1:18" x14ac:dyDescent="0.25">
      <c r="A1756">
        <v>559510227</v>
      </c>
      <c r="B1756" t="s">
        <v>107</v>
      </c>
      <c r="C1756" t="s">
        <v>118</v>
      </c>
      <c r="D1756">
        <v>1</v>
      </c>
      <c r="E1756">
        <v>589</v>
      </c>
      <c r="F1756">
        <v>2380</v>
      </c>
      <c r="G1756">
        <v>45112</v>
      </c>
      <c r="H1756" t="s">
        <v>108</v>
      </c>
      <c r="I1756" t="s">
        <v>1027</v>
      </c>
      <c r="J1756" t="s">
        <v>109</v>
      </c>
      <c r="K1756">
        <v>445.6928838951311</v>
      </c>
      <c r="L1756" t="s">
        <v>3586</v>
      </c>
      <c r="M1756" t="s">
        <v>108</v>
      </c>
      <c r="N1756" t="s">
        <v>22</v>
      </c>
      <c r="O1756" t="s">
        <v>225</v>
      </c>
      <c r="P1756" t="str">
        <f>_xlfn.IFNA(VLOOKUP(C1756,Statusy!A:B,2,0),"Do wyrzucenia")</f>
        <v>Greatstore</v>
      </c>
      <c r="Q1756" t="str">
        <f t="shared" si="110"/>
        <v>Mall</v>
      </c>
      <c r="R1756" t="str">
        <f t="shared" si="111"/>
        <v>Vida</v>
      </c>
    </row>
    <row r="1757" spans="1:18" x14ac:dyDescent="0.25">
      <c r="A1757">
        <v>559510221</v>
      </c>
      <c r="B1757" t="s">
        <v>107</v>
      </c>
      <c r="C1757" t="s">
        <v>118</v>
      </c>
      <c r="D1757">
        <v>1</v>
      </c>
      <c r="E1757">
        <v>6</v>
      </c>
      <c r="F1757">
        <v>29</v>
      </c>
      <c r="G1757">
        <v>45112</v>
      </c>
      <c r="H1757" t="s">
        <v>108</v>
      </c>
      <c r="I1757" t="s">
        <v>3587</v>
      </c>
      <c r="J1757" t="s">
        <v>110</v>
      </c>
      <c r="K1757">
        <v>129.63</v>
      </c>
      <c r="L1757" t="s">
        <v>3588</v>
      </c>
      <c r="M1757" t="s">
        <v>108</v>
      </c>
      <c r="N1757" t="s">
        <v>49</v>
      </c>
      <c r="O1757" t="s">
        <v>225</v>
      </c>
      <c r="P1757" t="str">
        <f>_xlfn.IFNA(VLOOKUP(C1757,Statusy!A:B,2,0),"Do wyrzucenia")</f>
        <v>Greatstore</v>
      </c>
      <c r="Q1757" t="str">
        <f t="shared" si="110"/>
        <v>Mall</v>
      </c>
      <c r="R1757" t="str">
        <f t="shared" si="111"/>
        <v>ikonka</v>
      </c>
    </row>
    <row r="1758" spans="1:18" x14ac:dyDescent="0.25">
      <c r="A1758">
        <v>559510204</v>
      </c>
      <c r="B1758" t="s">
        <v>107</v>
      </c>
      <c r="C1758" t="s">
        <v>114</v>
      </c>
      <c r="D1758">
        <v>0</v>
      </c>
      <c r="E1758">
        <v>32</v>
      </c>
      <c r="F1758">
        <v>229</v>
      </c>
      <c r="G1758">
        <v>45112</v>
      </c>
      <c r="H1758" t="s">
        <v>108</v>
      </c>
      <c r="I1758" t="s">
        <v>3589</v>
      </c>
      <c r="J1758" t="s">
        <v>110</v>
      </c>
      <c r="K1758">
        <v>1023.63</v>
      </c>
      <c r="L1758" t="s">
        <v>3590</v>
      </c>
      <c r="M1758" t="s">
        <v>108</v>
      </c>
      <c r="N1758" t="s">
        <v>49</v>
      </c>
      <c r="O1758" t="s">
        <v>225</v>
      </c>
      <c r="P1758" t="str">
        <f>_xlfn.IFNA(VLOOKUP(C1758,Statusy!A:B,2,0),"Do wyrzucenia")</f>
        <v>Greatstore</v>
      </c>
      <c r="Q1758" t="str">
        <f t="shared" si="110"/>
        <v>Mall</v>
      </c>
      <c r="R1758" t="str">
        <f t="shared" si="111"/>
        <v>aw</v>
      </c>
    </row>
    <row r="1759" spans="1:18" x14ac:dyDescent="0.25">
      <c r="A1759">
        <v>559507487</v>
      </c>
      <c r="B1759" t="s">
        <v>107</v>
      </c>
      <c r="C1759" t="s">
        <v>153</v>
      </c>
      <c r="D1759">
        <v>1</v>
      </c>
      <c r="E1759">
        <v>0</v>
      </c>
      <c r="F1759">
        <v>687.66</v>
      </c>
      <c r="G1759">
        <v>45112</v>
      </c>
      <c r="H1759" t="s">
        <v>108</v>
      </c>
      <c r="I1759" t="s">
        <v>3591</v>
      </c>
      <c r="J1759" t="s">
        <v>109</v>
      </c>
      <c r="K1759">
        <v>128.77528089887642</v>
      </c>
      <c r="L1759" t="s">
        <v>3592</v>
      </c>
      <c r="M1759" t="s">
        <v>108</v>
      </c>
      <c r="N1759" t="s">
        <v>22</v>
      </c>
      <c r="O1759" t="s">
        <v>1102</v>
      </c>
      <c r="P1759" t="str">
        <f>_xlfn.IFNA(VLOOKUP(C1759,Statusy!A:B,2,0),"Do wyrzucenia")</f>
        <v>Alza</v>
      </c>
      <c r="Q1759" t="str">
        <f t="shared" si="110"/>
        <v>Alza</v>
      </c>
      <c r="R1759" t="str">
        <f t="shared" si="111"/>
        <v>Vida</v>
      </c>
    </row>
    <row r="1760" spans="1:18" x14ac:dyDescent="0.25">
      <c r="A1760">
        <v>559507486</v>
      </c>
      <c r="B1760" t="s">
        <v>107</v>
      </c>
      <c r="C1760" t="s">
        <v>153</v>
      </c>
      <c r="D1760">
        <v>1</v>
      </c>
      <c r="E1760">
        <v>0</v>
      </c>
      <c r="F1760">
        <v>1019.15</v>
      </c>
      <c r="G1760">
        <v>45112</v>
      </c>
      <c r="H1760" t="s">
        <v>108</v>
      </c>
      <c r="I1760" t="s">
        <v>3593</v>
      </c>
      <c r="J1760" t="s">
        <v>109</v>
      </c>
      <c r="K1760">
        <v>190.85205992509364</v>
      </c>
      <c r="L1760" t="s">
        <v>3594</v>
      </c>
      <c r="M1760" t="s">
        <v>108</v>
      </c>
      <c r="N1760" t="s">
        <v>22</v>
      </c>
      <c r="O1760" t="s">
        <v>1102</v>
      </c>
      <c r="P1760" t="str">
        <f>_xlfn.IFNA(VLOOKUP(C1760,Statusy!A:B,2,0),"Do wyrzucenia")</f>
        <v>Alza</v>
      </c>
      <c r="Q1760" t="str">
        <f t="shared" si="110"/>
        <v>Alza</v>
      </c>
      <c r="R1760" t="str">
        <f t="shared" si="111"/>
        <v>beliani</v>
      </c>
    </row>
    <row r="1761" spans="1:18" x14ac:dyDescent="0.25">
      <c r="A1761">
        <v>559507485</v>
      </c>
      <c r="B1761" t="s">
        <v>107</v>
      </c>
      <c r="C1761" t="s">
        <v>153</v>
      </c>
      <c r="D1761">
        <v>1</v>
      </c>
      <c r="E1761">
        <v>0</v>
      </c>
      <c r="F1761">
        <v>543.14</v>
      </c>
      <c r="G1761">
        <v>45112</v>
      </c>
      <c r="H1761" t="s">
        <v>108</v>
      </c>
      <c r="I1761" t="s">
        <v>1240</v>
      </c>
      <c r="J1761" t="s">
        <v>109</v>
      </c>
      <c r="K1761">
        <v>101.71161048689139</v>
      </c>
      <c r="L1761" t="s">
        <v>3595</v>
      </c>
      <c r="M1761" t="s">
        <v>108</v>
      </c>
      <c r="N1761" t="s">
        <v>22</v>
      </c>
      <c r="O1761" t="s">
        <v>1102</v>
      </c>
      <c r="P1761" t="str">
        <f>_xlfn.IFNA(VLOOKUP(C1761,Statusy!A:B,2,0),"Do wyrzucenia")</f>
        <v>Alza</v>
      </c>
      <c r="Q1761" t="str">
        <f t="shared" si="110"/>
        <v>Alza</v>
      </c>
      <c r="R1761" t="str">
        <f t="shared" si="111"/>
        <v>Vida</v>
      </c>
    </row>
    <row r="1762" spans="1:18" x14ac:dyDescent="0.25">
      <c r="A1762">
        <v>559507483</v>
      </c>
      <c r="B1762" t="s">
        <v>107</v>
      </c>
      <c r="C1762" t="s">
        <v>153</v>
      </c>
      <c r="D1762">
        <v>1</v>
      </c>
      <c r="E1762">
        <v>0</v>
      </c>
      <c r="F1762">
        <v>531.25</v>
      </c>
      <c r="G1762">
        <v>45112</v>
      </c>
      <c r="H1762" t="s">
        <v>108</v>
      </c>
      <c r="I1762" t="s">
        <v>974</v>
      </c>
      <c r="J1762" t="s">
        <v>109</v>
      </c>
      <c r="K1762">
        <v>99.485018726591761</v>
      </c>
      <c r="L1762" t="s">
        <v>3596</v>
      </c>
      <c r="M1762" t="s">
        <v>108</v>
      </c>
      <c r="N1762" t="s">
        <v>22</v>
      </c>
      <c r="O1762" t="s">
        <v>1102</v>
      </c>
      <c r="P1762" t="str">
        <f>_xlfn.IFNA(VLOOKUP(C1762,Statusy!A:B,2,0),"Do wyrzucenia")</f>
        <v>Alza</v>
      </c>
      <c r="Q1762" t="str">
        <f t="shared" ref="Q1762:Q1783" si="112">IF(P1762="alza","Alza",IF(P1762="Extra","Extrastore","Mall"))</f>
        <v>Alza</v>
      </c>
      <c r="R1762" t="str">
        <f t="shared" ref="R1762:R1783" si="113">IF(AND(LEN(I1762)&lt;=7,ISERROR(FIND("_",I1762))),"Vida",IFERROR(LEFT(I1762,FIND("_",I1762)-1),"Kinghoff"))</f>
        <v>Kinghoff</v>
      </c>
    </row>
    <row r="1763" spans="1:18" x14ac:dyDescent="0.25">
      <c r="A1763">
        <v>559507458</v>
      </c>
      <c r="B1763" t="s">
        <v>107</v>
      </c>
      <c r="C1763" t="s">
        <v>153</v>
      </c>
      <c r="D1763">
        <v>1</v>
      </c>
      <c r="E1763">
        <v>0</v>
      </c>
      <c r="F1763">
        <v>449.65</v>
      </c>
      <c r="G1763">
        <v>45112</v>
      </c>
      <c r="H1763" t="s">
        <v>108</v>
      </c>
      <c r="I1763" t="s">
        <v>1178</v>
      </c>
      <c r="J1763" t="s">
        <v>109</v>
      </c>
      <c r="K1763">
        <v>84.204119850187269</v>
      </c>
      <c r="L1763" t="s">
        <v>3597</v>
      </c>
      <c r="M1763" t="s">
        <v>108</v>
      </c>
      <c r="N1763" t="s">
        <v>22</v>
      </c>
      <c r="O1763" t="s">
        <v>1102</v>
      </c>
      <c r="P1763" t="str">
        <f>_xlfn.IFNA(VLOOKUP(C1763,Statusy!A:B,2,0),"Do wyrzucenia")</f>
        <v>Alza</v>
      </c>
      <c r="Q1763" t="str">
        <f t="shared" si="112"/>
        <v>Alza</v>
      </c>
      <c r="R1763" t="str">
        <f t="shared" si="113"/>
        <v>Vida</v>
      </c>
    </row>
    <row r="1764" spans="1:18" x14ac:dyDescent="0.25">
      <c r="A1764">
        <v>559507457</v>
      </c>
      <c r="B1764" t="s">
        <v>107</v>
      </c>
      <c r="C1764" t="s">
        <v>153</v>
      </c>
      <c r="D1764">
        <v>1</v>
      </c>
      <c r="E1764">
        <v>0</v>
      </c>
      <c r="F1764">
        <v>985.15</v>
      </c>
      <c r="G1764">
        <v>45112</v>
      </c>
      <c r="H1764" t="s">
        <v>108</v>
      </c>
      <c r="I1764" t="s">
        <v>1073</v>
      </c>
      <c r="J1764" t="s">
        <v>109</v>
      </c>
      <c r="K1764">
        <v>184.48501872659176</v>
      </c>
      <c r="L1764" t="s">
        <v>3598</v>
      </c>
      <c r="M1764" t="s">
        <v>108</v>
      </c>
      <c r="N1764" t="s">
        <v>22</v>
      </c>
      <c r="O1764" t="s">
        <v>1102</v>
      </c>
      <c r="P1764" t="str">
        <f>_xlfn.IFNA(VLOOKUP(C1764,Statusy!A:B,2,0),"Do wyrzucenia")</f>
        <v>Alza</v>
      </c>
      <c r="Q1764" t="str">
        <f t="shared" si="112"/>
        <v>Alza</v>
      </c>
      <c r="R1764" t="str">
        <f t="shared" si="113"/>
        <v>Vida</v>
      </c>
    </row>
    <row r="1765" spans="1:18" x14ac:dyDescent="0.25">
      <c r="A1765">
        <v>559507455</v>
      </c>
      <c r="B1765" t="s">
        <v>107</v>
      </c>
      <c r="C1765" t="s">
        <v>153</v>
      </c>
      <c r="D1765">
        <v>1</v>
      </c>
      <c r="E1765">
        <v>0</v>
      </c>
      <c r="F1765">
        <v>441.15</v>
      </c>
      <c r="G1765">
        <v>45112</v>
      </c>
      <c r="H1765" t="s">
        <v>108</v>
      </c>
      <c r="I1765" t="s">
        <v>3599</v>
      </c>
      <c r="J1765" t="s">
        <v>109</v>
      </c>
      <c r="K1765">
        <v>82.612359550561806</v>
      </c>
      <c r="L1765" t="s">
        <v>3600</v>
      </c>
      <c r="M1765" t="s">
        <v>108</v>
      </c>
      <c r="N1765" t="s">
        <v>22</v>
      </c>
      <c r="O1765" t="s">
        <v>1102</v>
      </c>
      <c r="P1765" t="str">
        <f>_xlfn.IFNA(VLOOKUP(C1765,Statusy!A:B,2,0),"Do wyrzucenia")</f>
        <v>Alza</v>
      </c>
      <c r="Q1765" t="str">
        <f t="shared" si="112"/>
        <v>Alza</v>
      </c>
      <c r="R1765" t="str">
        <f t="shared" si="113"/>
        <v>Vida</v>
      </c>
    </row>
    <row r="1766" spans="1:18" x14ac:dyDescent="0.25">
      <c r="A1766">
        <v>559507453</v>
      </c>
      <c r="B1766" t="s">
        <v>107</v>
      </c>
      <c r="C1766" t="s">
        <v>153</v>
      </c>
      <c r="D1766">
        <v>1</v>
      </c>
      <c r="E1766">
        <v>0</v>
      </c>
      <c r="F1766">
        <v>840.65</v>
      </c>
      <c r="G1766">
        <v>45112</v>
      </c>
      <c r="H1766" t="s">
        <v>108</v>
      </c>
      <c r="I1766" t="s">
        <v>345</v>
      </c>
      <c r="J1766" t="s">
        <v>109</v>
      </c>
      <c r="K1766">
        <v>157.42509363295881</v>
      </c>
      <c r="L1766" t="s">
        <v>3601</v>
      </c>
      <c r="M1766" t="s">
        <v>108</v>
      </c>
      <c r="N1766" t="s">
        <v>22</v>
      </c>
      <c r="O1766" t="s">
        <v>1102</v>
      </c>
      <c r="P1766" t="str">
        <f>_xlfn.IFNA(VLOOKUP(C1766,Statusy!A:B,2,0),"Do wyrzucenia")</f>
        <v>Alza</v>
      </c>
      <c r="Q1766" t="str">
        <f t="shared" si="112"/>
        <v>Alza</v>
      </c>
      <c r="R1766" t="str">
        <f t="shared" si="113"/>
        <v>Vida</v>
      </c>
    </row>
    <row r="1767" spans="1:18" x14ac:dyDescent="0.25">
      <c r="A1767">
        <v>559489599</v>
      </c>
      <c r="B1767" t="s">
        <v>107</v>
      </c>
      <c r="C1767" t="s">
        <v>118</v>
      </c>
      <c r="D1767">
        <v>1</v>
      </c>
      <c r="E1767">
        <v>32</v>
      </c>
      <c r="F1767">
        <v>229</v>
      </c>
      <c r="G1767">
        <v>45112</v>
      </c>
      <c r="H1767" t="s">
        <v>108</v>
      </c>
      <c r="I1767" t="s">
        <v>3589</v>
      </c>
      <c r="J1767" t="s">
        <v>110</v>
      </c>
      <c r="K1767">
        <v>1023.63</v>
      </c>
      <c r="L1767" t="s">
        <v>3590</v>
      </c>
      <c r="M1767" t="s">
        <v>108</v>
      </c>
      <c r="N1767" t="s">
        <v>49</v>
      </c>
      <c r="O1767" t="s">
        <v>225</v>
      </c>
      <c r="P1767" t="str">
        <f>_xlfn.IFNA(VLOOKUP(C1767,Statusy!A:B,2,0),"Do wyrzucenia")</f>
        <v>Greatstore</v>
      </c>
      <c r="Q1767" t="str">
        <f t="shared" si="112"/>
        <v>Mall</v>
      </c>
      <c r="R1767" t="str">
        <f t="shared" si="113"/>
        <v>aw</v>
      </c>
    </row>
    <row r="1768" spans="1:18" x14ac:dyDescent="0.25">
      <c r="A1768">
        <v>559489466</v>
      </c>
      <c r="B1768" t="s">
        <v>107</v>
      </c>
      <c r="C1768" t="s">
        <v>118</v>
      </c>
      <c r="D1768">
        <v>1</v>
      </c>
      <c r="E1768">
        <v>0</v>
      </c>
      <c r="F1768">
        <v>600</v>
      </c>
      <c r="G1768">
        <v>45112</v>
      </c>
      <c r="H1768" t="s">
        <v>108</v>
      </c>
      <c r="I1768" t="s">
        <v>307</v>
      </c>
      <c r="J1768" t="s">
        <v>109</v>
      </c>
      <c r="K1768">
        <v>112.35955056179776</v>
      </c>
      <c r="L1768" t="s">
        <v>201</v>
      </c>
      <c r="M1768" t="s">
        <v>108</v>
      </c>
      <c r="N1768" t="s">
        <v>106</v>
      </c>
      <c r="O1768" t="s">
        <v>225</v>
      </c>
      <c r="P1768" t="str">
        <f>_xlfn.IFNA(VLOOKUP(C1768,Statusy!A:B,2,0),"Do wyrzucenia")</f>
        <v>Greatstore</v>
      </c>
      <c r="Q1768" t="str">
        <f t="shared" si="112"/>
        <v>Mall</v>
      </c>
      <c r="R1768" t="str">
        <f t="shared" si="113"/>
        <v>Kinghoff</v>
      </c>
    </row>
    <row r="1769" spans="1:18" x14ac:dyDescent="0.25">
      <c r="A1769">
        <v>559487295</v>
      </c>
      <c r="B1769" t="s">
        <v>107</v>
      </c>
      <c r="C1769" t="s">
        <v>153</v>
      </c>
      <c r="D1769">
        <v>1</v>
      </c>
      <c r="E1769">
        <v>0</v>
      </c>
      <c r="F1769">
        <v>1495.15</v>
      </c>
      <c r="G1769">
        <v>45112</v>
      </c>
      <c r="H1769" t="s">
        <v>108</v>
      </c>
      <c r="I1769" t="s">
        <v>698</v>
      </c>
      <c r="J1769" t="s">
        <v>109</v>
      </c>
      <c r="K1769">
        <v>279.99063670411988</v>
      </c>
      <c r="L1769" t="s">
        <v>3602</v>
      </c>
      <c r="M1769" t="s">
        <v>108</v>
      </c>
      <c r="N1769" t="s">
        <v>22</v>
      </c>
      <c r="O1769" t="s">
        <v>1102</v>
      </c>
      <c r="P1769" t="str">
        <f>_xlfn.IFNA(VLOOKUP(C1769,Statusy!A:B,2,0),"Do wyrzucenia")</f>
        <v>Alza</v>
      </c>
      <c r="Q1769" t="str">
        <f t="shared" si="112"/>
        <v>Alza</v>
      </c>
      <c r="R1769" t="str">
        <f t="shared" si="113"/>
        <v>Vida</v>
      </c>
    </row>
    <row r="1770" spans="1:18" x14ac:dyDescent="0.25">
      <c r="A1770">
        <v>559487285</v>
      </c>
      <c r="B1770" t="s">
        <v>107</v>
      </c>
      <c r="C1770" t="s">
        <v>153</v>
      </c>
      <c r="D1770">
        <v>1</v>
      </c>
      <c r="E1770">
        <v>0</v>
      </c>
      <c r="F1770">
        <v>441.15</v>
      </c>
      <c r="G1770">
        <v>45112</v>
      </c>
      <c r="H1770" t="s">
        <v>108</v>
      </c>
      <c r="I1770" t="s">
        <v>3603</v>
      </c>
      <c r="J1770" t="s">
        <v>109</v>
      </c>
      <c r="K1770">
        <v>82.612359550561806</v>
      </c>
      <c r="L1770" t="s">
        <v>3604</v>
      </c>
      <c r="M1770" t="s">
        <v>108</v>
      </c>
      <c r="N1770" t="s">
        <v>22</v>
      </c>
      <c r="O1770" t="s">
        <v>1102</v>
      </c>
      <c r="P1770" t="str">
        <f>_xlfn.IFNA(VLOOKUP(C1770,Statusy!A:B,2,0),"Do wyrzucenia")</f>
        <v>Alza</v>
      </c>
      <c r="Q1770" t="str">
        <f t="shared" si="112"/>
        <v>Alza</v>
      </c>
      <c r="R1770" t="str">
        <f t="shared" si="113"/>
        <v>Vida</v>
      </c>
    </row>
    <row r="1771" spans="1:18" x14ac:dyDescent="0.25">
      <c r="A1771">
        <v>559487284</v>
      </c>
      <c r="B1771" t="s">
        <v>107</v>
      </c>
      <c r="C1771" t="s">
        <v>153</v>
      </c>
      <c r="D1771">
        <v>1</v>
      </c>
      <c r="E1771">
        <v>0</v>
      </c>
      <c r="F1771">
        <v>9833.65</v>
      </c>
      <c r="G1771">
        <v>45112</v>
      </c>
      <c r="H1771" t="s">
        <v>108</v>
      </c>
      <c r="I1771" t="s">
        <v>2979</v>
      </c>
      <c r="J1771" t="s">
        <v>109</v>
      </c>
      <c r="K1771">
        <v>1841.5074906367042</v>
      </c>
      <c r="L1771" t="s">
        <v>3605</v>
      </c>
      <c r="M1771" t="s">
        <v>108</v>
      </c>
      <c r="N1771" t="s">
        <v>22</v>
      </c>
      <c r="O1771" t="s">
        <v>1102</v>
      </c>
      <c r="P1771" t="str">
        <f>_xlfn.IFNA(VLOOKUP(C1771,Statusy!A:B,2,0),"Do wyrzucenia")</f>
        <v>Alza</v>
      </c>
      <c r="Q1771" t="str">
        <f t="shared" si="112"/>
        <v>Alza</v>
      </c>
      <c r="R1771" t="str">
        <f t="shared" si="113"/>
        <v>Vida</v>
      </c>
    </row>
    <row r="1772" spans="1:18" x14ac:dyDescent="0.25">
      <c r="A1772">
        <v>559479345</v>
      </c>
      <c r="B1772" t="s">
        <v>107</v>
      </c>
      <c r="C1772" t="s">
        <v>118</v>
      </c>
      <c r="D1772">
        <v>1</v>
      </c>
      <c r="E1772">
        <v>24</v>
      </c>
      <c r="F1772">
        <v>159</v>
      </c>
      <c r="G1772">
        <v>45112</v>
      </c>
      <c r="H1772" t="s">
        <v>108</v>
      </c>
      <c r="I1772" t="s">
        <v>1570</v>
      </c>
      <c r="J1772" t="s">
        <v>110</v>
      </c>
      <c r="K1772">
        <v>710.7299999999999</v>
      </c>
      <c r="L1772" t="s">
        <v>3606</v>
      </c>
      <c r="M1772" t="s">
        <v>108</v>
      </c>
      <c r="N1772" t="s">
        <v>48</v>
      </c>
      <c r="O1772" t="s">
        <v>225</v>
      </c>
      <c r="P1772" t="str">
        <f>_xlfn.IFNA(VLOOKUP(C1772,Statusy!A:B,2,0),"Do wyrzucenia")</f>
        <v>Greatstore</v>
      </c>
      <c r="Q1772" t="str">
        <f t="shared" si="112"/>
        <v>Mall</v>
      </c>
      <c r="R1772" t="str">
        <f t="shared" si="113"/>
        <v>Vida</v>
      </c>
    </row>
    <row r="1773" spans="1:18" x14ac:dyDescent="0.25">
      <c r="A1773">
        <v>559476773</v>
      </c>
      <c r="B1773" t="s">
        <v>107</v>
      </c>
      <c r="C1773" t="s">
        <v>153</v>
      </c>
      <c r="D1773">
        <v>1</v>
      </c>
      <c r="E1773">
        <v>0</v>
      </c>
      <c r="F1773">
        <v>3381.3</v>
      </c>
      <c r="G1773">
        <v>45112</v>
      </c>
      <c r="H1773" t="s">
        <v>108</v>
      </c>
      <c r="I1773" t="s">
        <v>957</v>
      </c>
      <c r="J1773" t="s">
        <v>109</v>
      </c>
      <c r="K1773">
        <v>633.20224719101134</v>
      </c>
      <c r="L1773" t="s">
        <v>3607</v>
      </c>
      <c r="M1773" t="s">
        <v>108</v>
      </c>
      <c r="N1773" t="s">
        <v>22</v>
      </c>
      <c r="O1773" t="s">
        <v>1102</v>
      </c>
      <c r="P1773" t="str">
        <f>_xlfn.IFNA(VLOOKUP(C1773,Statusy!A:B,2,0),"Do wyrzucenia")</f>
        <v>Alza</v>
      </c>
      <c r="Q1773" t="str">
        <f t="shared" si="112"/>
        <v>Alza</v>
      </c>
      <c r="R1773" t="str">
        <f t="shared" si="113"/>
        <v>Vida</v>
      </c>
    </row>
    <row r="1774" spans="1:18" x14ac:dyDescent="0.25">
      <c r="A1774">
        <v>559476767</v>
      </c>
      <c r="B1774" t="s">
        <v>107</v>
      </c>
      <c r="C1774" t="s">
        <v>153</v>
      </c>
      <c r="D1774">
        <v>1</v>
      </c>
      <c r="E1774">
        <v>0</v>
      </c>
      <c r="F1774">
        <v>296.66000000000003</v>
      </c>
      <c r="G1774">
        <v>45112</v>
      </c>
      <c r="H1774" t="s">
        <v>108</v>
      </c>
      <c r="I1774" t="s">
        <v>811</v>
      </c>
      <c r="J1774" t="s">
        <v>109</v>
      </c>
      <c r="K1774">
        <v>55.55430711610488</v>
      </c>
      <c r="L1774" t="s">
        <v>3608</v>
      </c>
      <c r="M1774" t="s">
        <v>108</v>
      </c>
      <c r="N1774" t="s">
        <v>22</v>
      </c>
      <c r="O1774" t="s">
        <v>1102</v>
      </c>
      <c r="P1774" t="str">
        <f>_xlfn.IFNA(VLOOKUP(C1774,Statusy!A:B,2,0),"Do wyrzucenia")</f>
        <v>Alza</v>
      </c>
      <c r="Q1774" t="str">
        <f t="shared" si="112"/>
        <v>Alza</v>
      </c>
      <c r="R1774" t="str">
        <f t="shared" si="113"/>
        <v>Kinghoff</v>
      </c>
    </row>
    <row r="1775" spans="1:18" x14ac:dyDescent="0.25">
      <c r="A1775">
        <v>559469903</v>
      </c>
      <c r="B1775" t="s">
        <v>107</v>
      </c>
      <c r="C1775" t="s">
        <v>118</v>
      </c>
      <c r="D1775">
        <v>1</v>
      </c>
      <c r="E1775">
        <v>60</v>
      </c>
      <c r="F1775">
        <v>125</v>
      </c>
      <c r="G1775">
        <v>45112</v>
      </c>
      <c r="H1775" t="s">
        <v>108</v>
      </c>
      <c r="I1775" t="s">
        <v>3609</v>
      </c>
      <c r="J1775" t="s">
        <v>110</v>
      </c>
      <c r="K1775">
        <v>558.75</v>
      </c>
      <c r="L1775" t="s">
        <v>3610</v>
      </c>
      <c r="M1775" t="s">
        <v>108</v>
      </c>
      <c r="N1775" t="s">
        <v>49</v>
      </c>
      <c r="O1775" t="s">
        <v>225</v>
      </c>
      <c r="P1775" t="str">
        <f>_xlfn.IFNA(VLOOKUP(C1775,Statusy!A:B,2,0),"Do wyrzucenia")</f>
        <v>Greatstore</v>
      </c>
      <c r="Q1775" t="str">
        <f t="shared" si="112"/>
        <v>Mall</v>
      </c>
      <c r="R1775" t="str">
        <f t="shared" si="113"/>
        <v>Vida</v>
      </c>
    </row>
    <row r="1776" spans="1:18" x14ac:dyDescent="0.25">
      <c r="A1776">
        <v>559469894</v>
      </c>
      <c r="B1776" t="s">
        <v>107</v>
      </c>
      <c r="C1776" t="s">
        <v>118</v>
      </c>
      <c r="D1776">
        <v>1</v>
      </c>
      <c r="E1776">
        <v>1.5</v>
      </c>
      <c r="F1776">
        <v>12.5</v>
      </c>
      <c r="G1776">
        <v>45112</v>
      </c>
      <c r="H1776" t="s">
        <v>108</v>
      </c>
      <c r="I1776" t="s">
        <v>1280</v>
      </c>
      <c r="J1776" t="s">
        <v>110</v>
      </c>
      <c r="K1776">
        <v>55.875</v>
      </c>
      <c r="L1776" t="s">
        <v>1358</v>
      </c>
      <c r="M1776" t="s">
        <v>108</v>
      </c>
      <c r="N1776" t="s">
        <v>106</v>
      </c>
      <c r="O1776" t="s">
        <v>225</v>
      </c>
      <c r="P1776" t="str">
        <f>_xlfn.IFNA(VLOOKUP(C1776,Statusy!A:B,2,0),"Do wyrzucenia")</f>
        <v>Greatstore</v>
      </c>
      <c r="Q1776" t="str">
        <f t="shared" si="112"/>
        <v>Mall</v>
      </c>
      <c r="R1776" t="str">
        <f t="shared" si="113"/>
        <v>ikonka</v>
      </c>
    </row>
    <row r="1777" spans="1:18" x14ac:dyDescent="0.25">
      <c r="A1777">
        <v>559469814</v>
      </c>
      <c r="B1777" t="s">
        <v>107</v>
      </c>
      <c r="C1777" t="s">
        <v>118</v>
      </c>
      <c r="D1777">
        <v>1</v>
      </c>
      <c r="E1777">
        <v>0</v>
      </c>
      <c r="F1777">
        <v>318</v>
      </c>
      <c r="G1777">
        <v>45112</v>
      </c>
      <c r="H1777" t="s">
        <v>108</v>
      </c>
      <c r="I1777" t="s">
        <v>3611</v>
      </c>
      <c r="J1777" t="s">
        <v>109</v>
      </c>
      <c r="K1777">
        <v>59.550561797752813</v>
      </c>
      <c r="L1777" t="s">
        <v>3612</v>
      </c>
      <c r="M1777" t="s">
        <v>108</v>
      </c>
      <c r="N1777" t="s">
        <v>22</v>
      </c>
      <c r="O1777" t="s">
        <v>225</v>
      </c>
      <c r="P1777" t="str">
        <f>_xlfn.IFNA(VLOOKUP(C1777,Statusy!A:B,2,0),"Do wyrzucenia")</f>
        <v>Greatstore</v>
      </c>
      <c r="Q1777" t="str">
        <f t="shared" si="112"/>
        <v>Mall</v>
      </c>
      <c r="R1777" t="str">
        <f t="shared" si="113"/>
        <v>Kokiska</v>
      </c>
    </row>
    <row r="1778" spans="1:18" x14ac:dyDescent="0.25">
      <c r="A1778">
        <v>559467110</v>
      </c>
      <c r="B1778" t="s">
        <v>107</v>
      </c>
      <c r="C1778" t="s">
        <v>153</v>
      </c>
      <c r="D1778">
        <v>1</v>
      </c>
      <c r="E1778">
        <v>0</v>
      </c>
      <c r="F1778">
        <v>452.2</v>
      </c>
      <c r="G1778">
        <v>45112</v>
      </c>
      <c r="H1778" t="s">
        <v>108</v>
      </c>
      <c r="I1778" t="s">
        <v>3613</v>
      </c>
      <c r="J1778" t="s">
        <v>109</v>
      </c>
      <c r="K1778">
        <v>84.68164794007491</v>
      </c>
      <c r="L1778" t="s">
        <v>3614</v>
      </c>
      <c r="M1778" t="s">
        <v>108</v>
      </c>
      <c r="N1778" t="s">
        <v>22</v>
      </c>
      <c r="O1778" t="s">
        <v>1102</v>
      </c>
      <c r="P1778" t="str">
        <f>_xlfn.IFNA(VLOOKUP(C1778,Statusy!A:B,2,0),"Do wyrzucenia")</f>
        <v>Alza</v>
      </c>
      <c r="Q1778" t="str">
        <f t="shared" si="112"/>
        <v>Alza</v>
      </c>
      <c r="R1778" t="str">
        <f t="shared" si="113"/>
        <v>Kinghoff</v>
      </c>
    </row>
    <row r="1779" spans="1:18" x14ac:dyDescent="0.25">
      <c r="A1779">
        <v>559467109</v>
      </c>
      <c r="B1779" t="s">
        <v>107</v>
      </c>
      <c r="C1779" t="s">
        <v>153</v>
      </c>
      <c r="D1779">
        <v>1</v>
      </c>
      <c r="E1779">
        <v>0</v>
      </c>
      <c r="F1779">
        <v>5991.65</v>
      </c>
      <c r="G1779">
        <v>45112</v>
      </c>
      <c r="H1779" t="s">
        <v>108</v>
      </c>
      <c r="I1779" t="s">
        <v>813</v>
      </c>
      <c r="J1779" t="s">
        <v>109</v>
      </c>
      <c r="K1779">
        <v>1122.0318352059926</v>
      </c>
      <c r="L1779" t="s">
        <v>3615</v>
      </c>
      <c r="M1779" t="s">
        <v>108</v>
      </c>
      <c r="N1779" t="s">
        <v>22</v>
      </c>
      <c r="O1779" t="s">
        <v>1102</v>
      </c>
      <c r="P1779" t="str">
        <f>_xlfn.IFNA(VLOOKUP(C1779,Statusy!A:B,2,0),"Do wyrzucenia")</f>
        <v>Alza</v>
      </c>
      <c r="Q1779" t="str">
        <f t="shared" si="112"/>
        <v>Alza</v>
      </c>
      <c r="R1779" t="str">
        <f t="shared" si="113"/>
        <v>Vida</v>
      </c>
    </row>
    <row r="1780" spans="1:18" x14ac:dyDescent="0.25">
      <c r="A1780">
        <v>559467105</v>
      </c>
      <c r="B1780" t="s">
        <v>107</v>
      </c>
      <c r="C1780" t="s">
        <v>153</v>
      </c>
      <c r="D1780">
        <v>1</v>
      </c>
      <c r="E1780">
        <v>0</v>
      </c>
      <c r="F1780">
        <v>908.65</v>
      </c>
      <c r="G1780">
        <v>45112</v>
      </c>
      <c r="H1780" t="s">
        <v>108</v>
      </c>
      <c r="I1780" t="s">
        <v>787</v>
      </c>
      <c r="J1780" t="s">
        <v>109</v>
      </c>
      <c r="K1780">
        <v>170.15917602996257</v>
      </c>
      <c r="L1780" t="s">
        <v>3616</v>
      </c>
      <c r="M1780" t="s">
        <v>108</v>
      </c>
      <c r="N1780" t="s">
        <v>22</v>
      </c>
      <c r="O1780" t="s">
        <v>1102</v>
      </c>
      <c r="P1780" t="str">
        <f>_xlfn.IFNA(VLOOKUP(C1780,Statusy!A:B,2,0),"Do wyrzucenia")</f>
        <v>Alza</v>
      </c>
      <c r="Q1780" t="str">
        <f t="shared" si="112"/>
        <v>Alza</v>
      </c>
      <c r="R1780" t="str">
        <f t="shared" si="113"/>
        <v>Vida</v>
      </c>
    </row>
    <row r="1781" spans="1:18" x14ac:dyDescent="0.25">
      <c r="A1781">
        <v>559467085</v>
      </c>
      <c r="B1781" t="s">
        <v>107</v>
      </c>
      <c r="C1781" t="s">
        <v>153</v>
      </c>
      <c r="D1781">
        <v>1</v>
      </c>
      <c r="E1781">
        <v>0</v>
      </c>
      <c r="F1781">
        <v>554.20000000000005</v>
      </c>
      <c r="G1781">
        <v>45112</v>
      </c>
      <c r="H1781" t="s">
        <v>108</v>
      </c>
      <c r="I1781" t="s">
        <v>309</v>
      </c>
      <c r="J1781" t="s">
        <v>109</v>
      </c>
      <c r="K1781">
        <v>103.78277153558054</v>
      </c>
      <c r="L1781" t="s">
        <v>3617</v>
      </c>
      <c r="M1781" t="s">
        <v>108</v>
      </c>
      <c r="N1781" t="s">
        <v>22</v>
      </c>
      <c r="O1781" t="s">
        <v>1102</v>
      </c>
      <c r="P1781" t="str">
        <f>_xlfn.IFNA(VLOOKUP(C1781,Statusy!A:B,2,0),"Do wyrzucenia")</f>
        <v>Alza</v>
      </c>
      <c r="Q1781" t="str">
        <f t="shared" si="112"/>
        <v>Alza</v>
      </c>
      <c r="R1781" t="str">
        <f t="shared" si="113"/>
        <v>Kinghoff</v>
      </c>
    </row>
    <row r="1782" spans="1:18" x14ac:dyDescent="0.25">
      <c r="A1782">
        <v>559467084</v>
      </c>
      <c r="B1782" t="s">
        <v>107</v>
      </c>
      <c r="C1782" t="s">
        <v>153</v>
      </c>
      <c r="D1782">
        <v>1</v>
      </c>
      <c r="E1782">
        <v>0</v>
      </c>
      <c r="F1782">
        <v>735.24</v>
      </c>
      <c r="G1782">
        <v>45112</v>
      </c>
      <c r="H1782" t="s">
        <v>108</v>
      </c>
      <c r="I1782" t="s">
        <v>793</v>
      </c>
      <c r="J1782" t="s">
        <v>109</v>
      </c>
      <c r="K1782">
        <v>137.68539325842698</v>
      </c>
      <c r="L1782" t="s">
        <v>3618</v>
      </c>
      <c r="M1782" t="s">
        <v>108</v>
      </c>
      <c r="N1782" t="s">
        <v>22</v>
      </c>
      <c r="O1782" t="s">
        <v>1102</v>
      </c>
      <c r="P1782" t="str">
        <f>_xlfn.IFNA(VLOOKUP(C1782,Statusy!A:B,2,0),"Do wyrzucenia")</f>
        <v>Alza</v>
      </c>
      <c r="Q1782" t="str">
        <f t="shared" si="112"/>
        <v>Alza</v>
      </c>
      <c r="R1782" t="str">
        <f t="shared" si="113"/>
        <v>Kinghoff</v>
      </c>
    </row>
    <row r="1783" spans="1:18" x14ac:dyDescent="0.25">
      <c r="A1783">
        <v>559459250</v>
      </c>
      <c r="B1783" t="s">
        <v>107</v>
      </c>
      <c r="C1783" t="s">
        <v>118</v>
      </c>
      <c r="D1783">
        <v>1</v>
      </c>
      <c r="E1783">
        <v>52</v>
      </c>
      <c r="F1783">
        <v>688</v>
      </c>
      <c r="G1783">
        <v>45112</v>
      </c>
      <c r="H1783" t="s">
        <v>108</v>
      </c>
      <c r="I1783" t="s">
        <v>3619</v>
      </c>
      <c r="J1783" t="s">
        <v>110</v>
      </c>
      <c r="K1783">
        <v>3075.3599999999997</v>
      </c>
      <c r="L1783" t="s">
        <v>3620</v>
      </c>
      <c r="M1783" t="s">
        <v>108</v>
      </c>
      <c r="N1783" t="s">
        <v>49</v>
      </c>
      <c r="O1783" t="s">
        <v>225</v>
      </c>
      <c r="P1783" t="str">
        <f>_xlfn.IFNA(VLOOKUP(C1783,Statusy!A:B,2,0),"Do wyrzucenia")</f>
        <v>Greatstore</v>
      </c>
      <c r="Q1783" t="str">
        <f t="shared" si="112"/>
        <v>Mall</v>
      </c>
      <c r="R1783" t="str">
        <f t="shared" si="113"/>
        <v>Vida</v>
      </c>
    </row>
    <row r="1784" spans="1:18" x14ac:dyDescent="0.25">
      <c r="A1784">
        <v>559459223</v>
      </c>
      <c r="B1784" t="s">
        <v>107</v>
      </c>
      <c r="C1784" t="s">
        <v>118</v>
      </c>
      <c r="D1784">
        <v>1</v>
      </c>
      <c r="E1784">
        <v>24</v>
      </c>
      <c r="F1784">
        <v>133</v>
      </c>
      <c r="G1784">
        <v>45112</v>
      </c>
      <c r="H1784" t="s">
        <v>108</v>
      </c>
      <c r="I1784" t="s">
        <v>3621</v>
      </c>
      <c r="J1784" t="s">
        <v>110</v>
      </c>
      <c r="K1784">
        <v>594.51</v>
      </c>
      <c r="L1784" t="s">
        <v>3622</v>
      </c>
      <c r="M1784" t="s">
        <v>108</v>
      </c>
      <c r="N1784" t="s">
        <v>49</v>
      </c>
      <c r="O1784" t="s">
        <v>225</v>
      </c>
      <c r="P1784" t="str">
        <f>_xlfn.IFNA(VLOOKUP(C1784,Statusy!A:B,2,0),"Do wyrzucenia")</f>
        <v>Greatstore</v>
      </c>
      <c r="Q1784" t="str">
        <f t="shared" ref="Q1784:Q1821" si="114">IF(P1784="alza","Alza",IF(P1784="Extra","Extrastore","Mall"))</f>
        <v>Mall</v>
      </c>
      <c r="R1784" t="str">
        <f t="shared" ref="R1784:R1821" si="115">IF(AND(LEN(I1784)&lt;=7,ISERROR(FIND("_",I1784))),"Vida",IFERROR(LEFT(I1784,FIND("_",I1784)-1),"Kinghoff"))</f>
        <v>Vida</v>
      </c>
    </row>
    <row r="1785" spans="1:18" x14ac:dyDescent="0.25">
      <c r="A1785">
        <v>559459203</v>
      </c>
      <c r="B1785" t="s">
        <v>107</v>
      </c>
      <c r="C1785" t="s">
        <v>118</v>
      </c>
      <c r="D1785">
        <v>1</v>
      </c>
      <c r="E1785">
        <v>0</v>
      </c>
      <c r="F1785">
        <v>20</v>
      </c>
      <c r="G1785">
        <v>45112</v>
      </c>
      <c r="H1785" t="s">
        <v>108</v>
      </c>
      <c r="I1785" t="s">
        <v>559</v>
      </c>
      <c r="J1785" t="s">
        <v>110</v>
      </c>
      <c r="K1785">
        <v>89.399999999999991</v>
      </c>
      <c r="L1785" t="s">
        <v>1193</v>
      </c>
      <c r="M1785" t="s">
        <v>108</v>
      </c>
      <c r="N1785" t="s">
        <v>106</v>
      </c>
      <c r="O1785" t="s">
        <v>225</v>
      </c>
      <c r="P1785" t="str">
        <f>_xlfn.IFNA(VLOOKUP(C1785,Statusy!A:B,2,0),"Do wyrzucenia")</f>
        <v>Greatstore</v>
      </c>
      <c r="Q1785" t="str">
        <f t="shared" si="114"/>
        <v>Mall</v>
      </c>
      <c r="R1785" t="str">
        <f t="shared" si="115"/>
        <v>Vida</v>
      </c>
    </row>
    <row r="1786" spans="1:18" x14ac:dyDescent="0.25">
      <c r="A1786">
        <v>559459174</v>
      </c>
      <c r="B1786" t="s">
        <v>107</v>
      </c>
      <c r="C1786" t="s">
        <v>118</v>
      </c>
      <c r="D1786">
        <v>1</v>
      </c>
      <c r="E1786">
        <v>98</v>
      </c>
      <c r="F1786">
        <v>1221</v>
      </c>
      <c r="G1786">
        <v>45112</v>
      </c>
      <c r="H1786" t="s">
        <v>108</v>
      </c>
      <c r="I1786" t="s">
        <v>3623</v>
      </c>
      <c r="J1786" t="s">
        <v>109</v>
      </c>
      <c r="K1786">
        <v>228.65168539325845</v>
      </c>
      <c r="L1786" t="s">
        <v>3624</v>
      </c>
      <c r="M1786" t="s">
        <v>108</v>
      </c>
      <c r="N1786" t="s">
        <v>106</v>
      </c>
      <c r="O1786" t="s">
        <v>225</v>
      </c>
      <c r="P1786" t="str">
        <f>_xlfn.IFNA(VLOOKUP(C1786,Statusy!A:B,2,0),"Do wyrzucenia")</f>
        <v>Greatstore</v>
      </c>
      <c r="Q1786" t="str">
        <f t="shared" si="114"/>
        <v>Mall</v>
      </c>
      <c r="R1786" t="str">
        <f t="shared" si="115"/>
        <v>ikonka</v>
      </c>
    </row>
    <row r="1787" spans="1:18" x14ac:dyDescent="0.25">
      <c r="A1787">
        <v>559459101</v>
      </c>
      <c r="B1787" t="s">
        <v>107</v>
      </c>
      <c r="C1787" t="s">
        <v>114</v>
      </c>
      <c r="D1787">
        <v>0</v>
      </c>
      <c r="E1787">
        <v>419</v>
      </c>
      <c r="F1787">
        <v>5969</v>
      </c>
      <c r="G1787">
        <v>45112</v>
      </c>
      <c r="H1787" t="s">
        <v>108</v>
      </c>
      <c r="I1787" t="s">
        <v>3625</v>
      </c>
      <c r="J1787" t="s">
        <v>109</v>
      </c>
      <c r="K1787">
        <v>1117.7902621722847</v>
      </c>
      <c r="L1787" t="s">
        <v>3626</v>
      </c>
      <c r="M1787" t="s">
        <v>108</v>
      </c>
      <c r="N1787" t="s">
        <v>22</v>
      </c>
      <c r="O1787" t="s">
        <v>225</v>
      </c>
      <c r="P1787" t="str">
        <f>_xlfn.IFNA(VLOOKUP(C1787,Statusy!A:B,2,0),"Do wyrzucenia")</f>
        <v>Greatstore</v>
      </c>
      <c r="Q1787" t="str">
        <f t="shared" si="114"/>
        <v>Mall</v>
      </c>
      <c r="R1787" t="str">
        <f t="shared" si="115"/>
        <v>Vida</v>
      </c>
    </row>
    <row r="1788" spans="1:18" x14ac:dyDescent="0.25">
      <c r="A1788">
        <v>559456265</v>
      </c>
      <c r="B1788" t="s">
        <v>107</v>
      </c>
      <c r="C1788" t="s">
        <v>153</v>
      </c>
      <c r="D1788">
        <v>1</v>
      </c>
      <c r="E1788">
        <v>0</v>
      </c>
      <c r="F1788">
        <v>509.16</v>
      </c>
      <c r="G1788">
        <v>45112</v>
      </c>
      <c r="H1788" t="s">
        <v>108</v>
      </c>
      <c r="I1788" t="s">
        <v>3627</v>
      </c>
      <c r="J1788" t="s">
        <v>109</v>
      </c>
      <c r="K1788">
        <v>95.348314606741582</v>
      </c>
      <c r="L1788" t="s">
        <v>3628</v>
      </c>
      <c r="M1788" t="s">
        <v>108</v>
      </c>
      <c r="N1788" t="s">
        <v>22</v>
      </c>
      <c r="O1788" t="s">
        <v>1102</v>
      </c>
      <c r="P1788" t="str">
        <f>_xlfn.IFNA(VLOOKUP(C1788,Statusy!A:B,2,0),"Do wyrzucenia")</f>
        <v>Alza</v>
      </c>
      <c r="Q1788" t="str">
        <f t="shared" si="114"/>
        <v>Alza</v>
      </c>
      <c r="R1788" t="str">
        <f t="shared" si="115"/>
        <v>Vida</v>
      </c>
    </row>
    <row r="1789" spans="1:18" x14ac:dyDescent="0.25">
      <c r="A1789">
        <v>559456244</v>
      </c>
      <c r="B1789" t="s">
        <v>107</v>
      </c>
      <c r="C1789" t="s">
        <v>153</v>
      </c>
      <c r="D1789">
        <v>1</v>
      </c>
      <c r="E1789">
        <v>0</v>
      </c>
      <c r="F1789">
        <v>6883.3</v>
      </c>
      <c r="G1789">
        <v>45112</v>
      </c>
      <c r="H1789" t="s">
        <v>108</v>
      </c>
      <c r="I1789" t="s">
        <v>1224</v>
      </c>
      <c r="J1789" t="s">
        <v>109</v>
      </c>
      <c r="K1789">
        <v>1289.0074906367042</v>
      </c>
      <c r="L1789" t="s">
        <v>3629</v>
      </c>
      <c r="M1789" t="s">
        <v>108</v>
      </c>
      <c r="N1789" t="s">
        <v>48</v>
      </c>
      <c r="O1789" t="s">
        <v>1102</v>
      </c>
      <c r="P1789" t="str">
        <f>_xlfn.IFNA(VLOOKUP(C1789,Statusy!A:B,2,0),"Do wyrzucenia")</f>
        <v>Alza</v>
      </c>
      <c r="Q1789" t="str">
        <f t="shared" si="114"/>
        <v>Alza</v>
      </c>
      <c r="R1789" t="str">
        <f t="shared" si="115"/>
        <v>Vida</v>
      </c>
    </row>
    <row r="1790" spans="1:18" x14ac:dyDescent="0.25">
      <c r="A1790">
        <v>559456235</v>
      </c>
      <c r="B1790" t="s">
        <v>107</v>
      </c>
      <c r="C1790" t="s">
        <v>120</v>
      </c>
      <c r="D1790">
        <v>1</v>
      </c>
      <c r="E1790">
        <v>35</v>
      </c>
      <c r="F1790">
        <v>85</v>
      </c>
      <c r="G1790">
        <v>45112</v>
      </c>
      <c r="H1790" t="s">
        <v>108</v>
      </c>
      <c r="I1790" t="s">
        <v>540</v>
      </c>
      <c r="J1790" t="s">
        <v>110</v>
      </c>
      <c r="K1790">
        <v>379.95</v>
      </c>
      <c r="L1790" t="s">
        <v>3630</v>
      </c>
      <c r="M1790" t="s">
        <v>108</v>
      </c>
      <c r="N1790" t="s">
        <v>48</v>
      </c>
      <c r="O1790" t="s">
        <v>224</v>
      </c>
      <c r="P1790" t="str">
        <f>_xlfn.IFNA(VLOOKUP(C1790,Statusy!A:B,2,0),"Do wyrzucenia")</f>
        <v>Shumee</v>
      </c>
      <c r="Q1790" t="str">
        <f t="shared" si="114"/>
        <v>Mall</v>
      </c>
      <c r="R1790" t="str">
        <f t="shared" si="115"/>
        <v>Vida</v>
      </c>
    </row>
    <row r="1791" spans="1:18" x14ac:dyDescent="0.25">
      <c r="A1791">
        <v>559456224</v>
      </c>
      <c r="B1791" t="s">
        <v>107</v>
      </c>
      <c r="C1791" t="s">
        <v>153</v>
      </c>
      <c r="D1791">
        <v>1</v>
      </c>
      <c r="E1791">
        <v>0</v>
      </c>
      <c r="F1791">
        <v>933.3</v>
      </c>
      <c r="G1791">
        <v>45112</v>
      </c>
      <c r="H1791" t="s">
        <v>108</v>
      </c>
      <c r="I1791" t="s">
        <v>1007</v>
      </c>
      <c r="J1791" t="s">
        <v>109</v>
      </c>
      <c r="K1791">
        <v>174.77528089887642</v>
      </c>
      <c r="L1791" t="s">
        <v>3631</v>
      </c>
      <c r="M1791" t="s">
        <v>108</v>
      </c>
      <c r="N1791" t="s">
        <v>22</v>
      </c>
      <c r="O1791" t="s">
        <v>1102</v>
      </c>
      <c r="P1791" t="str">
        <f>_xlfn.IFNA(VLOOKUP(C1791,Statusy!A:B,2,0),"Do wyrzucenia")</f>
        <v>Alza</v>
      </c>
      <c r="Q1791" t="str">
        <f t="shared" si="114"/>
        <v>Alza</v>
      </c>
      <c r="R1791" t="str">
        <f t="shared" si="115"/>
        <v>Vida</v>
      </c>
    </row>
    <row r="1792" spans="1:18" x14ac:dyDescent="0.25">
      <c r="A1792">
        <v>559456222</v>
      </c>
      <c r="B1792" t="s">
        <v>107</v>
      </c>
      <c r="C1792" t="s">
        <v>120</v>
      </c>
      <c r="D1792">
        <v>1</v>
      </c>
      <c r="E1792">
        <v>0</v>
      </c>
      <c r="F1792">
        <v>2079</v>
      </c>
      <c r="G1792">
        <v>45112</v>
      </c>
      <c r="H1792" t="s">
        <v>108</v>
      </c>
      <c r="I1792" t="s">
        <v>3632</v>
      </c>
      <c r="J1792" t="s">
        <v>109</v>
      </c>
      <c r="K1792">
        <v>389.32584269662925</v>
      </c>
      <c r="L1792" t="s">
        <v>3633</v>
      </c>
      <c r="M1792" t="s">
        <v>108</v>
      </c>
      <c r="N1792" t="s">
        <v>22</v>
      </c>
      <c r="O1792" t="s">
        <v>224</v>
      </c>
      <c r="P1792" t="str">
        <f>_xlfn.IFNA(VLOOKUP(C1792,Statusy!A:B,2,0),"Do wyrzucenia")</f>
        <v>Shumee</v>
      </c>
      <c r="Q1792" t="str">
        <f t="shared" si="114"/>
        <v>Mall</v>
      </c>
      <c r="R1792" t="str">
        <f t="shared" si="115"/>
        <v>Vida</v>
      </c>
    </row>
    <row r="1793" spans="1:18" x14ac:dyDescent="0.25">
      <c r="A1793">
        <v>559456211</v>
      </c>
      <c r="B1793" t="s">
        <v>107</v>
      </c>
      <c r="C1793" t="s">
        <v>153</v>
      </c>
      <c r="D1793">
        <v>1</v>
      </c>
      <c r="E1793">
        <v>0</v>
      </c>
      <c r="F1793">
        <v>1002.15</v>
      </c>
      <c r="G1793">
        <v>45112</v>
      </c>
      <c r="H1793" t="s">
        <v>108</v>
      </c>
      <c r="I1793" t="s">
        <v>319</v>
      </c>
      <c r="J1793" t="s">
        <v>109</v>
      </c>
      <c r="K1793">
        <v>187.66853932584272</v>
      </c>
      <c r="L1793" t="s">
        <v>3634</v>
      </c>
      <c r="M1793" t="s">
        <v>108</v>
      </c>
      <c r="N1793" t="s">
        <v>48</v>
      </c>
      <c r="O1793" t="s">
        <v>1102</v>
      </c>
      <c r="P1793" t="str">
        <f>_xlfn.IFNA(VLOOKUP(C1793,Statusy!A:B,2,0),"Do wyrzucenia")</f>
        <v>Alza</v>
      </c>
      <c r="Q1793" t="str">
        <f t="shared" si="114"/>
        <v>Alza</v>
      </c>
      <c r="R1793" t="str">
        <f t="shared" si="115"/>
        <v>Vida</v>
      </c>
    </row>
    <row r="1794" spans="1:18" x14ac:dyDescent="0.25">
      <c r="A1794">
        <v>559456207</v>
      </c>
      <c r="B1794" t="s">
        <v>107</v>
      </c>
      <c r="C1794" t="s">
        <v>153</v>
      </c>
      <c r="D1794">
        <v>1</v>
      </c>
      <c r="E1794">
        <v>0</v>
      </c>
      <c r="F1794">
        <v>2004.3</v>
      </c>
      <c r="G1794">
        <v>45112</v>
      </c>
      <c r="H1794" t="s">
        <v>108</v>
      </c>
      <c r="I1794" t="s">
        <v>3635</v>
      </c>
      <c r="J1794" t="s">
        <v>109</v>
      </c>
      <c r="K1794">
        <v>375.33707865168543</v>
      </c>
      <c r="L1794" t="s">
        <v>3636</v>
      </c>
      <c r="M1794" t="s">
        <v>108</v>
      </c>
      <c r="N1794" t="s">
        <v>22</v>
      </c>
      <c r="O1794" t="s">
        <v>1102</v>
      </c>
      <c r="P1794" t="str">
        <f>_xlfn.IFNA(VLOOKUP(C1794,Statusy!A:B,2,0),"Do wyrzucenia")</f>
        <v>Alza</v>
      </c>
      <c r="Q1794" t="str">
        <f t="shared" si="114"/>
        <v>Alza</v>
      </c>
      <c r="R1794" t="str">
        <f t="shared" si="115"/>
        <v>Vida</v>
      </c>
    </row>
    <row r="1795" spans="1:18" x14ac:dyDescent="0.25">
      <c r="A1795">
        <v>559456203</v>
      </c>
      <c r="B1795" t="s">
        <v>107</v>
      </c>
      <c r="C1795" t="s">
        <v>153</v>
      </c>
      <c r="D1795">
        <v>1</v>
      </c>
      <c r="E1795">
        <v>0</v>
      </c>
      <c r="F1795">
        <v>2957.16</v>
      </c>
      <c r="G1795">
        <v>45112</v>
      </c>
      <c r="H1795" t="s">
        <v>108</v>
      </c>
      <c r="I1795" t="s">
        <v>604</v>
      </c>
      <c r="J1795" t="s">
        <v>109</v>
      </c>
      <c r="K1795">
        <v>553.77528089887642</v>
      </c>
      <c r="L1795" t="s">
        <v>3637</v>
      </c>
      <c r="M1795" t="s">
        <v>108</v>
      </c>
      <c r="N1795" t="s">
        <v>22</v>
      </c>
      <c r="O1795" t="s">
        <v>1102</v>
      </c>
      <c r="P1795" t="str">
        <f>_xlfn.IFNA(VLOOKUP(C1795,Statusy!A:B,2,0),"Do wyrzucenia")</f>
        <v>Alza</v>
      </c>
      <c r="Q1795" t="str">
        <f t="shared" si="114"/>
        <v>Alza</v>
      </c>
      <c r="R1795" t="str">
        <f t="shared" si="115"/>
        <v>Vida</v>
      </c>
    </row>
    <row r="1796" spans="1:18" x14ac:dyDescent="0.25">
      <c r="A1796">
        <v>559456201</v>
      </c>
      <c r="B1796" t="s">
        <v>1106</v>
      </c>
      <c r="C1796" t="s">
        <v>119</v>
      </c>
      <c r="D1796">
        <v>1</v>
      </c>
      <c r="E1796">
        <v>0</v>
      </c>
      <c r="F1796">
        <v>1295</v>
      </c>
      <c r="G1796">
        <v>45112</v>
      </c>
      <c r="H1796" t="s">
        <v>108</v>
      </c>
      <c r="I1796" t="s">
        <v>3638</v>
      </c>
      <c r="J1796" t="s">
        <v>251</v>
      </c>
      <c r="K1796">
        <v>1295</v>
      </c>
      <c r="L1796" t="s">
        <v>3639</v>
      </c>
      <c r="M1796" t="s">
        <v>108</v>
      </c>
      <c r="N1796" t="s">
        <v>106</v>
      </c>
      <c r="O1796" t="s">
        <v>224</v>
      </c>
      <c r="P1796" t="str">
        <f>_xlfn.IFNA(VLOOKUP(C1796,Statusy!A:B,2,0),"Do wyrzucenia")</f>
        <v>Shumee</v>
      </c>
      <c r="Q1796" t="str">
        <f t="shared" si="114"/>
        <v>Mall</v>
      </c>
      <c r="R1796" t="str">
        <f t="shared" si="115"/>
        <v>Vida</v>
      </c>
    </row>
    <row r="1797" spans="1:18" x14ac:dyDescent="0.25">
      <c r="A1797">
        <v>559456190</v>
      </c>
      <c r="B1797" t="s">
        <v>107</v>
      </c>
      <c r="C1797" t="s">
        <v>120</v>
      </c>
      <c r="D1797">
        <v>1</v>
      </c>
      <c r="E1797">
        <v>0</v>
      </c>
      <c r="F1797">
        <v>20</v>
      </c>
      <c r="G1797">
        <v>45112</v>
      </c>
      <c r="H1797" t="s">
        <v>108</v>
      </c>
      <c r="I1797" t="s">
        <v>423</v>
      </c>
      <c r="J1797" t="s">
        <v>110</v>
      </c>
      <c r="K1797">
        <v>89.399999999999991</v>
      </c>
      <c r="L1797" t="s">
        <v>184</v>
      </c>
      <c r="M1797" t="s">
        <v>108</v>
      </c>
      <c r="N1797" t="s">
        <v>49</v>
      </c>
      <c r="O1797" t="s">
        <v>224</v>
      </c>
      <c r="P1797" t="str">
        <f>_xlfn.IFNA(VLOOKUP(C1797,Statusy!A:B,2,0),"Do wyrzucenia")</f>
        <v>Shumee</v>
      </c>
      <c r="Q1797" t="str">
        <f t="shared" si="114"/>
        <v>Mall</v>
      </c>
      <c r="R1797" t="str">
        <f t="shared" si="115"/>
        <v>Vida</v>
      </c>
    </row>
    <row r="1798" spans="1:18" x14ac:dyDescent="0.25">
      <c r="A1798">
        <v>559456189</v>
      </c>
      <c r="B1798" t="s">
        <v>107</v>
      </c>
      <c r="C1798" t="s">
        <v>153</v>
      </c>
      <c r="D1798">
        <v>1</v>
      </c>
      <c r="E1798">
        <v>0</v>
      </c>
      <c r="F1798">
        <v>2311.15</v>
      </c>
      <c r="G1798">
        <v>45112</v>
      </c>
      <c r="H1798" t="s">
        <v>108</v>
      </c>
      <c r="I1798" t="s">
        <v>639</v>
      </c>
      <c r="J1798" t="s">
        <v>109</v>
      </c>
      <c r="K1798">
        <v>432.79962546816483</v>
      </c>
      <c r="L1798" t="s">
        <v>3640</v>
      </c>
      <c r="M1798" t="s">
        <v>108</v>
      </c>
      <c r="N1798" t="s">
        <v>22</v>
      </c>
      <c r="O1798" t="s">
        <v>1102</v>
      </c>
      <c r="P1798" t="str">
        <f>_xlfn.IFNA(VLOOKUP(C1798,Statusy!A:B,2,0),"Do wyrzucenia")</f>
        <v>Alza</v>
      </c>
      <c r="Q1798" t="str">
        <f t="shared" si="114"/>
        <v>Alza</v>
      </c>
      <c r="R1798" t="str">
        <f t="shared" si="115"/>
        <v>Vida</v>
      </c>
    </row>
    <row r="1799" spans="1:18" x14ac:dyDescent="0.25">
      <c r="A1799">
        <v>559456182</v>
      </c>
      <c r="B1799" t="s">
        <v>107</v>
      </c>
      <c r="C1799" t="s">
        <v>120</v>
      </c>
      <c r="D1799">
        <v>1</v>
      </c>
      <c r="E1799">
        <v>210</v>
      </c>
      <c r="F1799">
        <v>1809</v>
      </c>
      <c r="G1799">
        <v>45112</v>
      </c>
      <c r="H1799" t="s">
        <v>108</v>
      </c>
      <c r="I1799" t="s">
        <v>516</v>
      </c>
      <c r="J1799" t="s">
        <v>109</v>
      </c>
      <c r="K1799">
        <v>338.76404494382024</v>
      </c>
      <c r="L1799" t="s">
        <v>517</v>
      </c>
      <c r="M1799" t="s">
        <v>108</v>
      </c>
      <c r="N1799" t="s">
        <v>22</v>
      </c>
      <c r="O1799" t="s">
        <v>224</v>
      </c>
      <c r="P1799" t="str">
        <f>_xlfn.IFNA(VLOOKUP(C1799,Statusy!A:B,2,0),"Do wyrzucenia")</f>
        <v>Shumee</v>
      </c>
      <c r="Q1799" t="str">
        <f t="shared" si="114"/>
        <v>Mall</v>
      </c>
      <c r="R1799" t="str">
        <f t="shared" si="115"/>
        <v>Vida</v>
      </c>
    </row>
    <row r="1800" spans="1:18" x14ac:dyDescent="0.25">
      <c r="A1800">
        <v>559456181</v>
      </c>
      <c r="B1800" t="s">
        <v>107</v>
      </c>
      <c r="C1800" t="s">
        <v>120</v>
      </c>
      <c r="D1800">
        <v>1</v>
      </c>
      <c r="E1800">
        <v>59</v>
      </c>
      <c r="F1800">
        <v>116</v>
      </c>
      <c r="G1800">
        <v>45112</v>
      </c>
      <c r="H1800" t="s">
        <v>108</v>
      </c>
      <c r="I1800" t="s">
        <v>3641</v>
      </c>
      <c r="J1800" t="s">
        <v>110</v>
      </c>
      <c r="K1800">
        <v>518.52</v>
      </c>
      <c r="L1800" t="s">
        <v>3642</v>
      </c>
      <c r="M1800" t="s">
        <v>108</v>
      </c>
      <c r="N1800" t="s">
        <v>49</v>
      </c>
      <c r="O1800" t="s">
        <v>224</v>
      </c>
      <c r="P1800" t="str">
        <f>_xlfn.IFNA(VLOOKUP(C1800,Statusy!A:B,2,0),"Do wyrzucenia")</f>
        <v>Shumee</v>
      </c>
      <c r="Q1800" t="str">
        <f t="shared" si="114"/>
        <v>Mall</v>
      </c>
      <c r="R1800" t="str">
        <f t="shared" si="115"/>
        <v>Vida</v>
      </c>
    </row>
    <row r="1801" spans="1:18" x14ac:dyDescent="0.25">
      <c r="A1801">
        <v>559456153</v>
      </c>
      <c r="B1801" t="s">
        <v>107</v>
      </c>
      <c r="C1801" t="s">
        <v>153</v>
      </c>
      <c r="D1801">
        <v>1</v>
      </c>
      <c r="E1801">
        <v>0</v>
      </c>
      <c r="F1801">
        <v>2812.65</v>
      </c>
      <c r="G1801">
        <v>45112</v>
      </c>
      <c r="H1801" t="s">
        <v>108</v>
      </c>
      <c r="I1801" t="s">
        <v>3643</v>
      </c>
      <c r="J1801" t="s">
        <v>109</v>
      </c>
      <c r="K1801">
        <v>526.71348314606746</v>
      </c>
      <c r="L1801" t="s">
        <v>3644</v>
      </c>
      <c r="M1801" t="s">
        <v>108</v>
      </c>
      <c r="N1801" t="s">
        <v>48</v>
      </c>
      <c r="O1801" t="s">
        <v>1102</v>
      </c>
      <c r="P1801" t="str">
        <f>_xlfn.IFNA(VLOOKUP(C1801,Statusy!A:B,2,0),"Do wyrzucenia")</f>
        <v>Alza</v>
      </c>
      <c r="Q1801" t="str">
        <f t="shared" si="114"/>
        <v>Alza</v>
      </c>
      <c r="R1801" t="str">
        <f t="shared" si="115"/>
        <v>beliani</v>
      </c>
    </row>
    <row r="1802" spans="1:18" x14ac:dyDescent="0.25">
      <c r="A1802">
        <v>559456152</v>
      </c>
      <c r="B1802" t="s">
        <v>107</v>
      </c>
      <c r="C1802" t="s">
        <v>153</v>
      </c>
      <c r="D1802">
        <v>1</v>
      </c>
      <c r="E1802">
        <v>0</v>
      </c>
      <c r="F1802">
        <v>874.65</v>
      </c>
      <c r="G1802">
        <v>45112</v>
      </c>
      <c r="H1802" t="s">
        <v>108</v>
      </c>
      <c r="I1802" t="s">
        <v>867</v>
      </c>
      <c r="J1802" t="s">
        <v>109</v>
      </c>
      <c r="K1802">
        <v>163.79213483146069</v>
      </c>
      <c r="L1802" t="s">
        <v>3645</v>
      </c>
      <c r="M1802" t="s">
        <v>108</v>
      </c>
      <c r="N1802" t="s">
        <v>22</v>
      </c>
      <c r="O1802" t="s">
        <v>1102</v>
      </c>
      <c r="P1802" t="str">
        <f>_xlfn.IFNA(VLOOKUP(C1802,Statusy!A:B,2,0),"Do wyrzucenia")</f>
        <v>Alza</v>
      </c>
      <c r="Q1802" t="str">
        <f t="shared" si="114"/>
        <v>Alza</v>
      </c>
      <c r="R1802" t="str">
        <f t="shared" si="115"/>
        <v>Vida</v>
      </c>
    </row>
    <row r="1803" spans="1:18" x14ac:dyDescent="0.25">
      <c r="A1803">
        <v>559456147</v>
      </c>
      <c r="B1803" t="s">
        <v>107</v>
      </c>
      <c r="C1803" t="s">
        <v>153</v>
      </c>
      <c r="D1803">
        <v>1</v>
      </c>
      <c r="E1803">
        <v>0</v>
      </c>
      <c r="F1803">
        <v>2923.15</v>
      </c>
      <c r="G1803">
        <v>45112</v>
      </c>
      <c r="H1803" t="s">
        <v>108</v>
      </c>
      <c r="I1803" t="s">
        <v>1898</v>
      </c>
      <c r="J1803" t="s">
        <v>109</v>
      </c>
      <c r="K1803">
        <v>547.40636704119856</v>
      </c>
      <c r="L1803" t="s">
        <v>3646</v>
      </c>
      <c r="M1803" t="s">
        <v>108</v>
      </c>
      <c r="N1803" t="s">
        <v>22</v>
      </c>
      <c r="O1803" t="s">
        <v>1102</v>
      </c>
      <c r="P1803" t="str">
        <f>_xlfn.IFNA(VLOOKUP(C1803,Statusy!A:B,2,0),"Do wyrzucenia")</f>
        <v>Alza</v>
      </c>
      <c r="Q1803" t="str">
        <f t="shared" si="114"/>
        <v>Alza</v>
      </c>
      <c r="R1803" t="str">
        <f t="shared" si="115"/>
        <v>Vida</v>
      </c>
    </row>
    <row r="1804" spans="1:18" x14ac:dyDescent="0.25">
      <c r="A1804">
        <v>559456143</v>
      </c>
      <c r="B1804" t="s">
        <v>107</v>
      </c>
      <c r="C1804" t="s">
        <v>153</v>
      </c>
      <c r="D1804">
        <v>1</v>
      </c>
      <c r="E1804">
        <v>0</v>
      </c>
      <c r="F1804">
        <v>2413.15</v>
      </c>
      <c r="G1804">
        <v>45112</v>
      </c>
      <c r="H1804" t="s">
        <v>108</v>
      </c>
      <c r="I1804" t="s">
        <v>3647</v>
      </c>
      <c r="J1804" t="s">
        <v>109</v>
      </c>
      <c r="K1804">
        <v>451.90074906367045</v>
      </c>
      <c r="L1804" t="s">
        <v>3648</v>
      </c>
      <c r="M1804" t="s">
        <v>108</v>
      </c>
      <c r="N1804" t="s">
        <v>22</v>
      </c>
      <c r="O1804" t="s">
        <v>1102</v>
      </c>
      <c r="P1804" t="str">
        <f>_xlfn.IFNA(VLOOKUP(C1804,Statusy!A:B,2,0),"Do wyrzucenia")</f>
        <v>Alza</v>
      </c>
      <c r="Q1804" t="str">
        <f t="shared" si="114"/>
        <v>Alza</v>
      </c>
      <c r="R1804" t="str">
        <f t="shared" si="115"/>
        <v>Vida</v>
      </c>
    </row>
    <row r="1805" spans="1:18" x14ac:dyDescent="0.25">
      <c r="A1805">
        <v>559456131</v>
      </c>
      <c r="B1805" t="s">
        <v>107</v>
      </c>
      <c r="C1805" t="s">
        <v>153</v>
      </c>
      <c r="D1805">
        <v>1</v>
      </c>
      <c r="E1805">
        <v>0</v>
      </c>
      <c r="F1805">
        <v>781.15</v>
      </c>
      <c r="G1805">
        <v>45112</v>
      </c>
      <c r="H1805" t="s">
        <v>108</v>
      </c>
      <c r="I1805" t="s">
        <v>268</v>
      </c>
      <c r="J1805" t="s">
        <v>109</v>
      </c>
      <c r="K1805">
        <v>146.28277153558054</v>
      </c>
      <c r="L1805" t="s">
        <v>3649</v>
      </c>
      <c r="M1805" t="s">
        <v>108</v>
      </c>
      <c r="N1805" t="s">
        <v>22</v>
      </c>
      <c r="O1805" t="s">
        <v>1102</v>
      </c>
      <c r="P1805" t="str">
        <f>_xlfn.IFNA(VLOOKUP(C1805,Statusy!A:B,2,0),"Do wyrzucenia")</f>
        <v>Alza</v>
      </c>
      <c r="Q1805" t="str">
        <f t="shared" si="114"/>
        <v>Alza</v>
      </c>
      <c r="R1805" t="str">
        <f t="shared" si="115"/>
        <v>Vida</v>
      </c>
    </row>
    <row r="1806" spans="1:18" x14ac:dyDescent="0.25">
      <c r="A1806">
        <v>559445164</v>
      </c>
      <c r="B1806" t="s">
        <v>1106</v>
      </c>
      <c r="C1806" t="s">
        <v>148</v>
      </c>
      <c r="D1806">
        <v>1</v>
      </c>
      <c r="E1806">
        <v>0</v>
      </c>
      <c r="F1806">
        <v>255</v>
      </c>
      <c r="G1806">
        <v>45112</v>
      </c>
      <c r="H1806" t="s">
        <v>108</v>
      </c>
      <c r="I1806" t="s">
        <v>378</v>
      </c>
      <c r="J1806" t="s">
        <v>251</v>
      </c>
      <c r="K1806">
        <v>255</v>
      </c>
      <c r="L1806" t="s">
        <v>3650</v>
      </c>
      <c r="M1806" t="s">
        <v>108</v>
      </c>
      <c r="N1806" t="s">
        <v>106</v>
      </c>
      <c r="O1806" t="s">
        <v>1108</v>
      </c>
      <c r="P1806" t="str">
        <f>_xlfn.IFNA(VLOOKUP(C1806,Statusy!A:B,2,0),"Do wyrzucenia")</f>
        <v>Shumee</v>
      </c>
      <c r="Q1806" t="str">
        <f t="shared" si="114"/>
        <v>Mall</v>
      </c>
      <c r="R1806" t="str">
        <f t="shared" si="115"/>
        <v>Vida</v>
      </c>
    </row>
    <row r="1807" spans="1:18" x14ac:dyDescent="0.25">
      <c r="A1807">
        <v>559444874</v>
      </c>
      <c r="B1807" t="s">
        <v>147</v>
      </c>
      <c r="C1807" t="s">
        <v>245</v>
      </c>
      <c r="D1807">
        <v>1</v>
      </c>
      <c r="E1807">
        <v>3000</v>
      </c>
      <c r="F1807">
        <v>221100</v>
      </c>
      <c r="G1807">
        <v>45112</v>
      </c>
      <c r="H1807" t="s">
        <v>156</v>
      </c>
      <c r="I1807" t="s">
        <v>513</v>
      </c>
      <c r="J1807" t="s">
        <v>116</v>
      </c>
      <c r="K1807">
        <v>2653.2000000000003</v>
      </c>
      <c r="L1807" t="s">
        <v>1</v>
      </c>
      <c r="M1807" t="s">
        <v>1</v>
      </c>
      <c r="N1807" t="s">
        <v>50</v>
      </c>
      <c r="O1807" t="s">
        <v>1101</v>
      </c>
      <c r="P1807" t="str">
        <f>_xlfn.IFNA(VLOOKUP(C1807,Statusy!A:B,2,0),"Do wyrzucenia")</f>
        <v>Extra</v>
      </c>
      <c r="Q1807" t="str">
        <f t="shared" si="114"/>
        <v>Extrastore</v>
      </c>
      <c r="R1807" t="str">
        <f t="shared" si="115"/>
        <v>lean</v>
      </c>
    </row>
    <row r="1808" spans="1:18" x14ac:dyDescent="0.25">
      <c r="A1808">
        <v>559424293</v>
      </c>
      <c r="B1808" t="s">
        <v>107</v>
      </c>
      <c r="C1808" t="s">
        <v>118</v>
      </c>
      <c r="D1808">
        <v>1</v>
      </c>
      <c r="E1808">
        <v>6</v>
      </c>
      <c r="F1808">
        <v>29</v>
      </c>
      <c r="G1808">
        <v>45112</v>
      </c>
      <c r="H1808" t="s">
        <v>108</v>
      </c>
      <c r="I1808" t="s">
        <v>3587</v>
      </c>
      <c r="J1808" t="s">
        <v>110</v>
      </c>
      <c r="K1808">
        <v>129.63</v>
      </c>
      <c r="L1808" t="s">
        <v>3588</v>
      </c>
      <c r="M1808" t="s">
        <v>108</v>
      </c>
      <c r="N1808" t="s">
        <v>49</v>
      </c>
      <c r="O1808" t="s">
        <v>225</v>
      </c>
      <c r="P1808" t="str">
        <f>_xlfn.IFNA(VLOOKUP(C1808,Statusy!A:B,2,0),"Do wyrzucenia")</f>
        <v>Greatstore</v>
      </c>
      <c r="Q1808" t="str">
        <f t="shared" si="114"/>
        <v>Mall</v>
      </c>
      <c r="R1808" t="str">
        <f t="shared" si="115"/>
        <v>ikonka</v>
      </c>
    </row>
    <row r="1809" spans="1:18" x14ac:dyDescent="0.25">
      <c r="A1809">
        <v>559424271</v>
      </c>
      <c r="B1809" t="s">
        <v>107</v>
      </c>
      <c r="C1809" t="s">
        <v>118</v>
      </c>
      <c r="D1809">
        <v>1</v>
      </c>
      <c r="E1809">
        <v>419</v>
      </c>
      <c r="F1809">
        <v>5969</v>
      </c>
      <c r="G1809">
        <v>45112</v>
      </c>
      <c r="H1809" t="s">
        <v>108</v>
      </c>
      <c r="I1809" t="s">
        <v>3625</v>
      </c>
      <c r="J1809" t="s">
        <v>109</v>
      </c>
      <c r="K1809">
        <v>1117.7902621722847</v>
      </c>
      <c r="L1809" t="s">
        <v>3626</v>
      </c>
      <c r="M1809" t="s">
        <v>108</v>
      </c>
      <c r="N1809" t="s">
        <v>22</v>
      </c>
      <c r="O1809" t="s">
        <v>225</v>
      </c>
      <c r="P1809" t="str">
        <f>_xlfn.IFNA(VLOOKUP(C1809,Statusy!A:B,2,0),"Do wyrzucenia")</f>
        <v>Greatstore</v>
      </c>
      <c r="Q1809" t="str">
        <f t="shared" si="114"/>
        <v>Mall</v>
      </c>
      <c r="R1809" t="str">
        <f t="shared" si="115"/>
        <v>Vida</v>
      </c>
    </row>
    <row r="1810" spans="1:18" x14ac:dyDescent="0.25">
      <c r="A1810">
        <v>559424084</v>
      </c>
      <c r="B1810" t="s">
        <v>1107</v>
      </c>
      <c r="C1810" t="s">
        <v>192</v>
      </c>
      <c r="D1810">
        <v>0</v>
      </c>
      <c r="E1810">
        <v>0</v>
      </c>
      <c r="F1810">
        <v>535</v>
      </c>
      <c r="G1810">
        <v>45112</v>
      </c>
      <c r="H1810" t="s">
        <v>108</v>
      </c>
      <c r="I1810" t="s">
        <v>3651</v>
      </c>
      <c r="J1810" t="s">
        <v>251</v>
      </c>
      <c r="K1810">
        <v>535</v>
      </c>
      <c r="L1810" t="s">
        <v>3652</v>
      </c>
      <c r="M1810" t="s">
        <v>108</v>
      </c>
      <c r="N1810" t="s">
        <v>106</v>
      </c>
      <c r="O1810" t="s">
        <v>1108</v>
      </c>
      <c r="P1810" t="str">
        <f>_xlfn.IFNA(VLOOKUP(C1810,Statusy!A:B,2,0),"Do wyrzucenia")</f>
        <v>Shumee</v>
      </c>
      <c r="Q1810" t="str">
        <f t="shared" si="114"/>
        <v>Mall</v>
      </c>
      <c r="R1810" t="str">
        <f t="shared" si="115"/>
        <v>Vida</v>
      </c>
    </row>
    <row r="1811" spans="1:18" x14ac:dyDescent="0.25">
      <c r="A1811">
        <v>559420559</v>
      </c>
      <c r="B1811" t="s">
        <v>107</v>
      </c>
      <c r="C1811" t="s">
        <v>153</v>
      </c>
      <c r="D1811">
        <v>1</v>
      </c>
      <c r="E1811">
        <v>0</v>
      </c>
      <c r="F1811">
        <v>1750.16</v>
      </c>
      <c r="G1811">
        <v>45112</v>
      </c>
      <c r="H1811" t="s">
        <v>108</v>
      </c>
      <c r="I1811" t="s">
        <v>468</v>
      </c>
      <c r="J1811" t="s">
        <v>109</v>
      </c>
      <c r="K1811">
        <v>327.74531835205994</v>
      </c>
      <c r="L1811" t="s">
        <v>3653</v>
      </c>
      <c r="M1811" t="s">
        <v>108</v>
      </c>
      <c r="N1811" t="s">
        <v>22</v>
      </c>
      <c r="O1811" t="s">
        <v>1102</v>
      </c>
      <c r="P1811" t="str">
        <f>_xlfn.IFNA(VLOOKUP(C1811,Statusy!A:B,2,0),"Do wyrzucenia")</f>
        <v>Alza</v>
      </c>
      <c r="Q1811" t="str">
        <f t="shared" si="114"/>
        <v>Alza</v>
      </c>
      <c r="R1811" t="str">
        <f t="shared" si="115"/>
        <v>Vida</v>
      </c>
    </row>
    <row r="1812" spans="1:18" x14ac:dyDescent="0.25">
      <c r="A1812">
        <v>559420557</v>
      </c>
      <c r="B1812" t="s">
        <v>107</v>
      </c>
      <c r="C1812" t="s">
        <v>153</v>
      </c>
      <c r="D1812">
        <v>1</v>
      </c>
      <c r="E1812">
        <v>0</v>
      </c>
      <c r="F1812">
        <v>4937.6499999999996</v>
      </c>
      <c r="G1812">
        <v>45112</v>
      </c>
      <c r="H1812" t="s">
        <v>108</v>
      </c>
      <c r="I1812" t="s">
        <v>313</v>
      </c>
      <c r="J1812" t="s">
        <v>109</v>
      </c>
      <c r="K1812">
        <v>924.65355805243451</v>
      </c>
      <c r="L1812" t="s">
        <v>3654</v>
      </c>
      <c r="M1812" t="s">
        <v>108</v>
      </c>
      <c r="N1812" t="s">
        <v>22</v>
      </c>
      <c r="O1812" t="s">
        <v>1102</v>
      </c>
      <c r="P1812" t="str">
        <f>_xlfn.IFNA(VLOOKUP(C1812,Statusy!A:B,2,0),"Do wyrzucenia")</f>
        <v>Alza</v>
      </c>
      <c r="Q1812" t="str">
        <f t="shared" si="114"/>
        <v>Alza</v>
      </c>
      <c r="R1812" t="str">
        <f t="shared" si="115"/>
        <v>Vida</v>
      </c>
    </row>
    <row r="1813" spans="1:18" x14ac:dyDescent="0.25">
      <c r="A1813">
        <v>559420550</v>
      </c>
      <c r="B1813" t="s">
        <v>107</v>
      </c>
      <c r="C1813" t="s">
        <v>153</v>
      </c>
      <c r="D1813">
        <v>1</v>
      </c>
      <c r="E1813">
        <v>0</v>
      </c>
      <c r="F1813">
        <v>1971.15</v>
      </c>
      <c r="G1813">
        <v>45112</v>
      </c>
      <c r="H1813" t="s">
        <v>108</v>
      </c>
      <c r="I1813" t="s">
        <v>3655</v>
      </c>
      <c r="J1813" t="s">
        <v>109</v>
      </c>
      <c r="K1813">
        <v>369.12921348314609</v>
      </c>
      <c r="L1813" t="s">
        <v>3656</v>
      </c>
      <c r="M1813" t="s">
        <v>108</v>
      </c>
      <c r="N1813" t="s">
        <v>22</v>
      </c>
      <c r="O1813" t="s">
        <v>1102</v>
      </c>
      <c r="P1813" t="str">
        <f>_xlfn.IFNA(VLOOKUP(C1813,Statusy!A:B,2,0),"Do wyrzucenia")</f>
        <v>Alza</v>
      </c>
      <c r="Q1813" t="str">
        <f t="shared" si="114"/>
        <v>Alza</v>
      </c>
      <c r="R1813" t="str">
        <f t="shared" si="115"/>
        <v>Vida</v>
      </c>
    </row>
    <row r="1814" spans="1:18" x14ac:dyDescent="0.25">
      <c r="A1814">
        <v>559420548</v>
      </c>
      <c r="B1814" t="s">
        <v>107</v>
      </c>
      <c r="C1814" t="s">
        <v>153</v>
      </c>
      <c r="D1814">
        <v>1</v>
      </c>
      <c r="E1814">
        <v>0</v>
      </c>
      <c r="F1814">
        <v>5328.65</v>
      </c>
      <c r="G1814">
        <v>45112</v>
      </c>
      <c r="H1814" t="s">
        <v>108</v>
      </c>
      <c r="I1814" t="s">
        <v>369</v>
      </c>
      <c r="J1814" t="s">
        <v>109</v>
      </c>
      <c r="K1814">
        <v>997.87453183520597</v>
      </c>
      <c r="L1814" t="s">
        <v>3657</v>
      </c>
      <c r="M1814" t="s">
        <v>108</v>
      </c>
      <c r="N1814" t="s">
        <v>22</v>
      </c>
      <c r="O1814" t="s">
        <v>1102</v>
      </c>
      <c r="P1814" t="str">
        <f>_xlfn.IFNA(VLOOKUP(C1814,Statusy!A:B,2,0),"Do wyrzucenia")</f>
        <v>Alza</v>
      </c>
      <c r="Q1814" t="str">
        <f t="shared" si="114"/>
        <v>Alza</v>
      </c>
      <c r="R1814" t="str">
        <f t="shared" si="115"/>
        <v>Vida</v>
      </c>
    </row>
    <row r="1815" spans="1:18" x14ac:dyDescent="0.25">
      <c r="A1815">
        <v>559410146</v>
      </c>
      <c r="B1815" t="s">
        <v>107</v>
      </c>
      <c r="C1815" t="s">
        <v>118</v>
      </c>
      <c r="D1815">
        <v>1</v>
      </c>
      <c r="E1815">
        <v>19</v>
      </c>
      <c r="F1815">
        <v>109</v>
      </c>
      <c r="G1815">
        <v>45112</v>
      </c>
      <c r="H1815" t="s">
        <v>108</v>
      </c>
      <c r="I1815" t="s">
        <v>3658</v>
      </c>
      <c r="J1815" t="s">
        <v>110</v>
      </c>
      <c r="K1815">
        <v>487.22999999999996</v>
      </c>
      <c r="L1815" t="s">
        <v>3659</v>
      </c>
      <c r="M1815" t="s">
        <v>108</v>
      </c>
      <c r="N1815" t="s">
        <v>49</v>
      </c>
      <c r="O1815" t="s">
        <v>225</v>
      </c>
      <c r="P1815" t="str">
        <f>_xlfn.IFNA(VLOOKUP(C1815,Statusy!A:B,2,0),"Do wyrzucenia")</f>
        <v>Greatstore</v>
      </c>
      <c r="Q1815" t="str">
        <f t="shared" si="114"/>
        <v>Mall</v>
      </c>
      <c r="R1815" t="str">
        <f t="shared" si="115"/>
        <v>Vida</v>
      </c>
    </row>
    <row r="1816" spans="1:18" x14ac:dyDescent="0.25">
      <c r="A1816">
        <v>559409903</v>
      </c>
      <c r="B1816" t="s">
        <v>107</v>
      </c>
      <c r="C1816" t="s">
        <v>118</v>
      </c>
      <c r="D1816">
        <v>1</v>
      </c>
      <c r="E1816">
        <v>129</v>
      </c>
      <c r="F1816">
        <v>1370</v>
      </c>
      <c r="G1816">
        <v>45112</v>
      </c>
      <c r="H1816" t="s">
        <v>108</v>
      </c>
      <c r="I1816" t="s">
        <v>493</v>
      </c>
      <c r="J1816" t="s">
        <v>109</v>
      </c>
      <c r="K1816">
        <v>256.55430711610489</v>
      </c>
      <c r="L1816" t="s">
        <v>950</v>
      </c>
      <c r="M1816" t="s">
        <v>108</v>
      </c>
      <c r="N1816" t="s">
        <v>22</v>
      </c>
      <c r="O1816" t="s">
        <v>225</v>
      </c>
      <c r="P1816" t="str">
        <f>_xlfn.IFNA(VLOOKUP(C1816,Statusy!A:B,2,0),"Do wyrzucenia")</f>
        <v>Greatstore</v>
      </c>
      <c r="Q1816" t="str">
        <f t="shared" si="114"/>
        <v>Mall</v>
      </c>
      <c r="R1816" t="str">
        <f t="shared" si="115"/>
        <v>Vida</v>
      </c>
    </row>
    <row r="1817" spans="1:18" x14ac:dyDescent="0.25">
      <c r="A1817">
        <v>559409890</v>
      </c>
      <c r="B1817" t="s">
        <v>107</v>
      </c>
      <c r="C1817" t="s">
        <v>118</v>
      </c>
      <c r="D1817">
        <v>1</v>
      </c>
      <c r="E1817">
        <v>7500</v>
      </c>
      <c r="F1817">
        <v>203566</v>
      </c>
      <c r="G1817">
        <v>45112</v>
      </c>
      <c r="H1817" t="s">
        <v>108</v>
      </c>
      <c r="I1817" t="s">
        <v>1100</v>
      </c>
      <c r="J1817" t="s">
        <v>116</v>
      </c>
      <c r="K1817">
        <v>2442.7919999999999</v>
      </c>
      <c r="L1817" t="s">
        <v>3660</v>
      </c>
      <c r="M1817" t="s">
        <v>108</v>
      </c>
      <c r="N1817" t="s">
        <v>50</v>
      </c>
      <c r="O1817" t="s">
        <v>225</v>
      </c>
      <c r="P1817" t="str">
        <f>_xlfn.IFNA(VLOOKUP(C1817,Statusy!A:B,2,0),"Do wyrzucenia")</f>
        <v>Greatstore</v>
      </c>
      <c r="Q1817" t="str">
        <f t="shared" si="114"/>
        <v>Mall</v>
      </c>
      <c r="R1817" t="str">
        <f t="shared" si="115"/>
        <v>Vida</v>
      </c>
    </row>
    <row r="1818" spans="1:18" x14ac:dyDescent="0.25">
      <c r="A1818">
        <v>559409873</v>
      </c>
      <c r="B1818" t="s">
        <v>107</v>
      </c>
      <c r="C1818" t="s">
        <v>118</v>
      </c>
      <c r="D1818">
        <v>1</v>
      </c>
      <c r="E1818">
        <v>0</v>
      </c>
      <c r="F1818">
        <v>119</v>
      </c>
      <c r="G1818">
        <v>45112</v>
      </c>
      <c r="H1818" t="s">
        <v>108</v>
      </c>
      <c r="I1818" t="s">
        <v>3661</v>
      </c>
      <c r="J1818" t="s">
        <v>109</v>
      </c>
      <c r="K1818">
        <v>22.284644194756556</v>
      </c>
      <c r="L1818" t="s">
        <v>3662</v>
      </c>
      <c r="M1818" t="s">
        <v>108</v>
      </c>
      <c r="N1818" t="s">
        <v>106</v>
      </c>
      <c r="O1818" t="s">
        <v>225</v>
      </c>
      <c r="P1818" t="str">
        <f>_xlfn.IFNA(VLOOKUP(C1818,Statusy!A:B,2,0),"Do wyrzucenia")</f>
        <v>Greatstore</v>
      </c>
      <c r="Q1818" t="str">
        <f t="shared" si="114"/>
        <v>Mall</v>
      </c>
      <c r="R1818" t="str">
        <f t="shared" si="115"/>
        <v>Vida</v>
      </c>
    </row>
    <row r="1819" spans="1:18" x14ac:dyDescent="0.25">
      <c r="A1819">
        <v>559407634</v>
      </c>
      <c r="B1819" t="s">
        <v>107</v>
      </c>
      <c r="C1819" t="s">
        <v>190</v>
      </c>
      <c r="D1819">
        <v>0</v>
      </c>
      <c r="E1819">
        <v>0</v>
      </c>
      <c r="F1819">
        <v>458.15</v>
      </c>
      <c r="G1819">
        <v>45112</v>
      </c>
      <c r="H1819" t="s">
        <v>108</v>
      </c>
      <c r="I1819" t="s">
        <v>503</v>
      </c>
      <c r="J1819" t="s">
        <v>109</v>
      </c>
      <c r="K1819">
        <v>85.795880149812731</v>
      </c>
      <c r="L1819" t="s">
        <v>3663</v>
      </c>
      <c r="M1819" t="s">
        <v>108</v>
      </c>
      <c r="N1819" t="s">
        <v>252</v>
      </c>
      <c r="O1819" t="s">
        <v>1102</v>
      </c>
      <c r="P1819" t="str">
        <f>_xlfn.IFNA(VLOOKUP(C1819,Statusy!A:B,2,0),"Do wyrzucenia")</f>
        <v>Alza</v>
      </c>
      <c r="Q1819" t="str">
        <f t="shared" si="114"/>
        <v>Alza</v>
      </c>
      <c r="R1819" t="str">
        <f t="shared" si="115"/>
        <v>Vida</v>
      </c>
    </row>
    <row r="1820" spans="1:18" x14ac:dyDescent="0.25">
      <c r="A1820">
        <v>559407035</v>
      </c>
      <c r="B1820" t="s">
        <v>107</v>
      </c>
      <c r="C1820" t="s">
        <v>120</v>
      </c>
      <c r="D1820">
        <v>1</v>
      </c>
      <c r="E1820">
        <v>33</v>
      </c>
      <c r="F1820">
        <v>203</v>
      </c>
      <c r="G1820">
        <v>45112</v>
      </c>
      <c r="H1820" t="s">
        <v>108</v>
      </c>
      <c r="I1820" t="s">
        <v>714</v>
      </c>
      <c r="J1820" t="s">
        <v>110</v>
      </c>
      <c r="K1820">
        <v>907.41</v>
      </c>
      <c r="L1820" t="s">
        <v>3664</v>
      </c>
      <c r="M1820" t="s">
        <v>108</v>
      </c>
      <c r="N1820" t="s">
        <v>48</v>
      </c>
      <c r="O1820" t="s">
        <v>224</v>
      </c>
      <c r="P1820" t="str">
        <f>_xlfn.IFNA(VLOOKUP(C1820,Statusy!A:B,2,0),"Do wyrzucenia")</f>
        <v>Shumee</v>
      </c>
      <c r="Q1820" t="str">
        <f t="shared" si="114"/>
        <v>Mall</v>
      </c>
      <c r="R1820" t="str">
        <f t="shared" si="115"/>
        <v>Vida</v>
      </c>
    </row>
    <row r="1821" spans="1:18" x14ac:dyDescent="0.25">
      <c r="A1821">
        <v>559407019</v>
      </c>
      <c r="B1821" t="s">
        <v>107</v>
      </c>
      <c r="C1821" t="s">
        <v>153</v>
      </c>
      <c r="D1821">
        <v>1</v>
      </c>
      <c r="E1821">
        <v>0</v>
      </c>
      <c r="F1821">
        <v>327.24</v>
      </c>
      <c r="G1821">
        <v>45112</v>
      </c>
      <c r="H1821" t="s">
        <v>108</v>
      </c>
      <c r="I1821" t="s">
        <v>3665</v>
      </c>
      <c r="J1821" t="s">
        <v>109</v>
      </c>
      <c r="K1821">
        <v>61.2808988764045</v>
      </c>
      <c r="L1821" t="s">
        <v>3666</v>
      </c>
      <c r="M1821" t="s">
        <v>108</v>
      </c>
      <c r="N1821" t="s">
        <v>22</v>
      </c>
      <c r="O1821" t="s">
        <v>1102</v>
      </c>
      <c r="P1821" t="str">
        <f>_xlfn.IFNA(VLOOKUP(C1821,Statusy!A:B,2,0),"Do wyrzucenia")</f>
        <v>Alza</v>
      </c>
      <c r="Q1821" t="str">
        <f t="shared" si="114"/>
        <v>Alza</v>
      </c>
      <c r="R1821" t="str">
        <f t="shared" si="115"/>
        <v>Kinghoff</v>
      </c>
    </row>
    <row r="1822" spans="1:18" x14ac:dyDescent="0.25">
      <c r="A1822">
        <v>559395884</v>
      </c>
      <c r="B1822" t="s">
        <v>107</v>
      </c>
      <c r="C1822" t="s">
        <v>118</v>
      </c>
      <c r="D1822">
        <v>1</v>
      </c>
      <c r="E1822">
        <v>489</v>
      </c>
      <c r="F1822">
        <v>1369</v>
      </c>
      <c r="G1822">
        <v>45112</v>
      </c>
      <c r="H1822" t="s">
        <v>108</v>
      </c>
      <c r="I1822" t="s">
        <v>3667</v>
      </c>
      <c r="J1822" t="s">
        <v>109</v>
      </c>
      <c r="K1822">
        <v>256.36704119850191</v>
      </c>
      <c r="L1822" t="s">
        <v>3668</v>
      </c>
      <c r="M1822" t="s">
        <v>108</v>
      </c>
      <c r="N1822" t="s">
        <v>22</v>
      </c>
      <c r="O1822" t="s">
        <v>225</v>
      </c>
      <c r="P1822" t="str">
        <f>_xlfn.IFNA(VLOOKUP(C1822,Statusy!A:B,2,0),"Do wyrzucenia")</f>
        <v>Greatstore</v>
      </c>
      <c r="Q1822" t="str">
        <f t="shared" ref="Q1822:Q1851" si="116">IF(P1822="alza","Alza",IF(P1822="Extra","Extrastore","Mall"))</f>
        <v>Mall</v>
      </c>
      <c r="R1822" t="str">
        <f t="shared" ref="R1822:R1851" si="117">IF(AND(LEN(I1822)&lt;=7,ISERROR(FIND("_",I1822))),"Vida",IFERROR(LEFT(I1822,FIND("_",I1822)-1),"Kinghoff"))</f>
        <v>Vida</v>
      </c>
    </row>
    <row r="1823" spans="1:18" x14ac:dyDescent="0.25">
      <c r="A1823">
        <v>559395853</v>
      </c>
      <c r="B1823" t="s">
        <v>107</v>
      </c>
      <c r="C1823" t="s">
        <v>118</v>
      </c>
      <c r="D1823">
        <v>1</v>
      </c>
      <c r="E1823">
        <v>749</v>
      </c>
      <c r="F1823">
        <v>3644</v>
      </c>
      <c r="G1823">
        <v>45112</v>
      </c>
      <c r="H1823" t="s">
        <v>108</v>
      </c>
      <c r="I1823" t="s">
        <v>3669</v>
      </c>
      <c r="J1823" t="s">
        <v>109</v>
      </c>
      <c r="K1823">
        <v>682.39700374531844</v>
      </c>
      <c r="L1823" t="s">
        <v>3670</v>
      </c>
      <c r="M1823" t="s">
        <v>108</v>
      </c>
      <c r="N1823" t="s">
        <v>22</v>
      </c>
      <c r="O1823" t="s">
        <v>225</v>
      </c>
      <c r="P1823" t="str">
        <f>_xlfn.IFNA(VLOOKUP(C1823,Statusy!A:B,2,0),"Do wyrzucenia")</f>
        <v>Greatstore</v>
      </c>
      <c r="Q1823" t="str">
        <f t="shared" si="116"/>
        <v>Mall</v>
      </c>
      <c r="R1823" t="str">
        <f t="shared" si="117"/>
        <v>Vida</v>
      </c>
    </row>
    <row r="1824" spans="1:18" x14ac:dyDescent="0.25">
      <c r="A1824">
        <v>559395743</v>
      </c>
      <c r="B1824" t="s">
        <v>107</v>
      </c>
      <c r="C1824" t="s">
        <v>118</v>
      </c>
      <c r="D1824">
        <v>1</v>
      </c>
      <c r="E1824">
        <v>489</v>
      </c>
      <c r="F1824">
        <v>1403</v>
      </c>
      <c r="G1824">
        <v>45112</v>
      </c>
      <c r="H1824" t="s">
        <v>108</v>
      </c>
      <c r="I1824" t="s">
        <v>294</v>
      </c>
      <c r="J1824" t="s">
        <v>109</v>
      </c>
      <c r="K1824">
        <v>262.73408239700376</v>
      </c>
      <c r="L1824" t="s">
        <v>654</v>
      </c>
      <c r="M1824" t="s">
        <v>108</v>
      </c>
      <c r="N1824" t="s">
        <v>22</v>
      </c>
      <c r="O1824" t="s">
        <v>225</v>
      </c>
      <c r="P1824" t="str">
        <f>_xlfn.IFNA(VLOOKUP(C1824,Statusy!A:B,2,0),"Do wyrzucenia")</f>
        <v>Greatstore</v>
      </c>
      <c r="Q1824" t="str">
        <f t="shared" si="116"/>
        <v>Mall</v>
      </c>
      <c r="R1824" t="str">
        <f t="shared" si="117"/>
        <v>Vida</v>
      </c>
    </row>
    <row r="1825" spans="1:18" x14ac:dyDescent="0.25">
      <c r="A1825">
        <v>559393111</v>
      </c>
      <c r="B1825" t="s">
        <v>107</v>
      </c>
      <c r="C1825" t="s">
        <v>195</v>
      </c>
      <c r="D1825">
        <v>0</v>
      </c>
      <c r="E1825">
        <v>87</v>
      </c>
      <c r="F1825">
        <v>309</v>
      </c>
      <c r="G1825">
        <v>45112</v>
      </c>
      <c r="H1825" t="s">
        <v>108</v>
      </c>
      <c r="I1825" t="s">
        <v>3671</v>
      </c>
      <c r="J1825" t="s">
        <v>110</v>
      </c>
      <c r="K1825">
        <v>1381.23</v>
      </c>
      <c r="L1825" t="s">
        <v>3672</v>
      </c>
      <c r="M1825" t="s">
        <v>108</v>
      </c>
      <c r="N1825" t="s">
        <v>48</v>
      </c>
      <c r="O1825" t="s">
        <v>224</v>
      </c>
      <c r="P1825" t="str">
        <f>_xlfn.IFNA(VLOOKUP(C1825,Statusy!A:B,2,0),"Do wyrzucenia")</f>
        <v>Shumee</v>
      </c>
      <c r="Q1825" t="str">
        <f t="shared" si="116"/>
        <v>Mall</v>
      </c>
      <c r="R1825" t="str">
        <f t="shared" si="117"/>
        <v>Vida</v>
      </c>
    </row>
    <row r="1826" spans="1:18" x14ac:dyDescent="0.25">
      <c r="A1826">
        <v>559393100</v>
      </c>
      <c r="B1826" t="s">
        <v>107</v>
      </c>
      <c r="C1826" t="s">
        <v>153</v>
      </c>
      <c r="D1826">
        <v>1</v>
      </c>
      <c r="E1826">
        <v>0</v>
      </c>
      <c r="F1826">
        <v>7513.14</v>
      </c>
      <c r="G1826">
        <v>45112</v>
      </c>
      <c r="H1826" t="s">
        <v>108</v>
      </c>
      <c r="I1826" t="s">
        <v>395</v>
      </c>
      <c r="J1826" t="s">
        <v>109</v>
      </c>
      <c r="K1826">
        <v>1406.9550561797755</v>
      </c>
      <c r="L1826" t="s">
        <v>3673</v>
      </c>
      <c r="M1826" t="s">
        <v>108</v>
      </c>
      <c r="N1826" t="s">
        <v>22</v>
      </c>
      <c r="O1826" t="s">
        <v>1102</v>
      </c>
      <c r="P1826" t="str">
        <f>_xlfn.IFNA(VLOOKUP(C1826,Statusy!A:B,2,0),"Do wyrzucenia")</f>
        <v>Alza</v>
      </c>
      <c r="Q1826" t="str">
        <f t="shared" si="116"/>
        <v>Alza</v>
      </c>
      <c r="R1826" t="str">
        <f t="shared" si="117"/>
        <v>Vida</v>
      </c>
    </row>
    <row r="1827" spans="1:18" x14ac:dyDescent="0.25">
      <c r="A1827">
        <v>559393094</v>
      </c>
      <c r="B1827" t="s">
        <v>107</v>
      </c>
      <c r="C1827" t="s">
        <v>120</v>
      </c>
      <c r="D1827">
        <v>1</v>
      </c>
      <c r="E1827">
        <v>40</v>
      </c>
      <c r="F1827">
        <v>76</v>
      </c>
      <c r="G1827">
        <v>45112</v>
      </c>
      <c r="H1827" t="s">
        <v>108</v>
      </c>
      <c r="I1827" t="s">
        <v>3674</v>
      </c>
      <c r="J1827" t="s">
        <v>110</v>
      </c>
      <c r="K1827">
        <v>339.71999999999997</v>
      </c>
      <c r="L1827" t="s">
        <v>3675</v>
      </c>
      <c r="M1827" t="s">
        <v>108</v>
      </c>
      <c r="N1827" t="s">
        <v>49</v>
      </c>
      <c r="O1827" t="s">
        <v>224</v>
      </c>
      <c r="P1827" t="str">
        <f>_xlfn.IFNA(VLOOKUP(C1827,Statusy!A:B,2,0),"Do wyrzucenia")</f>
        <v>Shumee</v>
      </c>
      <c r="Q1827" t="str">
        <f t="shared" si="116"/>
        <v>Mall</v>
      </c>
      <c r="R1827" t="str">
        <f t="shared" si="117"/>
        <v>Vida</v>
      </c>
    </row>
    <row r="1828" spans="1:18" x14ac:dyDescent="0.25">
      <c r="A1828">
        <v>559393092</v>
      </c>
      <c r="B1828" t="s">
        <v>107</v>
      </c>
      <c r="C1828" t="s">
        <v>120</v>
      </c>
      <c r="D1828">
        <v>1</v>
      </c>
      <c r="E1828">
        <v>23</v>
      </c>
      <c r="F1828">
        <v>113</v>
      </c>
      <c r="G1828">
        <v>45112</v>
      </c>
      <c r="H1828" t="s">
        <v>108</v>
      </c>
      <c r="I1828" t="s">
        <v>3676</v>
      </c>
      <c r="J1828" t="s">
        <v>110</v>
      </c>
      <c r="K1828">
        <v>505.10999999999996</v>
      </c>
      <c r="L1828" t="s">
        <v>3677</v>
      </c>
      <c r="M1828" t="s">
        <v>108</v>
      </c>
      <c r="N1828" t="s">
        <v>49</v>
      </c>
      <c r="O1828" t="s">
        <v>224</v>
      </c>
      <c r="P1828" t="str">
        <f>_xlfn.IFNA(VLOOKUP(C1828,Statusy!A:B,2,0),"Do wyrzucenia")</f>
        <v>Shumee</v>
      </c>
      <c r="Q1828" t="str">
        <f t="shared" si="116"/>
        <v>Mall</v>
      </c>
      <c r="R1828" t="str">
        <f t="shared" si="117"/>
        <v>Vida</v>
      </c>
    </row>
    <row r="1829" spans="1:18" x14ac:dyDescent="0.25">
      <c r="A1829">
        <v>559393086</v>
      </c>
      <c r="B1829" t="s">
        <v>107</v>
      </c>
      <c r="C1829" t="s">
        <v>153</v>
      </c>
      <c r="D1829">
        <v>1</v>
      </c>
      <c r="E1829">
        <v>0</v>
      </c>
      <c r="F1829">
        <v>2192.14</v>
      </c>
      <c r="G1829">
        <v>45112</v>
      </c>
      <c r="H1829" t="s">
        <v>108</v>
      </c>
      <c r="I1829" t="s">
        <v>283</v>
      </c>
      <c r="J1829" t="s">
        <v>109</v>
      </c>
      <c r="K1829">
        <v>410.51310861423224</v>
      </c>
      <c r="L1829" t="s">
        <v>3678</v>
      </c>
      <c r="M1829" t="s">
        <v>108</v>
      </c>
      <c r="N1829" t="s">
        <v>22</v>
      </c>
      <c r="O1829" t="s">
        <v>1102</v>
      </c>
      <c r="P1829" t="str">
        <f>_xlfn.IFNA(VLOOKUP(C1829,Statusy!A:B,2,0),"Do wyrzucenia")</f>
        <v>Alza</v>
      </c>
      <c r="Q1829" t="str">
        <f t="shared" si="116"/>
        <v>Alza</v>
      </c>
      <c r="R1829" t="str">
        <f t="shared" si="117"/>
        <v>Vida</v>
      </c>
    </row>
    <row r="1830" spans="1:18" x14ac:dyDescent="0.25">
      <c r="A1830">
        <v>559393059</v>
      </c>
      <c r="B1830" t="s">
        <v>107</v>
      </c>
      <c r="C1830" t="s">
        <v>153</v>
      </c>
      <c r="D1830">
        <v>1</v>
      </c>
      <c r="E1830">
        <v>0</v>
      </c>
      <c r="F1830">
        <v>6263.65</v>
      </c>
      <c r="G1830">
        <v>45112</v>
      </c>
      <c r="H1830" t="s">
        <v>108</v>
      </c>
      <c r="I1830" t="s">
        <v>1628</v>
      </c>
      <c r="J1830" t="s">
        <v>109</v>
      </c>
      <c r="K1830">
        <v>1172.9681647940074</v>
      </c>
      <c r="L1830" t="s">
        <v>3679</v>
      </c>
      <c r="M1830" t="s">
        <v>108</v>
      </c>
      <c r="N1830" t="s">
        <v>22</v>
      </c>
      <c r="O1830" t="s">
        <v>1102</v>
      </c>
      <c r="P1830" t="str">
        <f>_xlfn.IFNA(VLOOKUP(C1830,Statusy!A:B,2,0),"Do wyrzucenia")</f>
        <v>Alza</v>
      </c>
      <c r="Q1830" t="str">
        <f t="shared" si="116"/>
        <v>Alza</v>
      </c>
      <c r="R1830" t="str">
        <f t="shared" si="117"/>
        <v>Vida</v>
      </c>
    </row>
    <row r="1831" spans="1:18" x14ac:dyDescent="0.25">
      <c r="A1831">
        <v>559382088</v>
      </c>
      <c r="B1831" t="s">
        <v>107</v>
      </c>
      <c r="C1831" t="s">
        <v>118</v>
      </c>
      <c r="D1831">
        <v>1</v>
      </c>
      <c r="E1831">
        <v>1.5</v>
      </c>
      <c r="F1831">
        <v>288.39999999999998</v>
      </c>
      <c r="G1831">
        <v>45112</v>
      </c>
      <c r="H1831" t="s">
        <v>108</v>
      </c>
      <c r="I1831" t="s">
        <v>3680</v>
      </c>
      <c r="J1831" t="s">
        <v>110</v>
      </c>
      <c r="K1831">
        <v>1289.1479999999999</v>
      </c>
      <c r="L1831" t="s">
        <v>3681</v>
      </c>
      <c r="M1831" t="s">
        <v>108</v>
      </c>
      <c r="N1831" t="s">
        <v>106</v>
      </c>
      <c r="O1831" t="s">
        <v>225</v>
      </c>
      <c r="P1831" t="str">
        <f>_xlfn.IFNA(VLOOKUP(C1831,Statusy!A:B,2,0),"Do wyrzucenia")</f>
        <v>Greatstore</v>
      </c>
      <c r="Q1831" t="str">
        <f t="shared" si="116"/>
        <v>Mall</v>
      </c>
      <c r="R1831" t="str">
        <f t="shared" si="117"/>
        <v>o</v>
      </c>
    </row>
    <row r="1832" spans="1:18" x14ac:dyDescent="0.25">
      <c r="A1832">
        <v>559381769</v>
      </c>
      <c r="B1832" t="s">
        <v>107</v>
      </c>
      <c r="C1832" t="s">
        <v>118</v>
      </c>
      <c r="D1832">
        <v>1</v>
      </c>
      <c r="E1832">
        <v>92</v>
      </c>
      <c r="F1832">
        <v>611</v>
      </c>
      <c r="G1832">
        <v>45112</v>
      </c>
      <c r="H1832" t="s">
        <v>108</v>
      </c>
      <c r="I1832" t="s">
        <v>3150</v>
      </c>
      <c r="J1832" t="s">
        <v>110</v>
      </c>
      <c r="K1832">
        <v>2731.17</v>
      </c>
      <c r="L1832" t="s">
        <v>3682</v>
      </c>
      <c r="M1832" t="s">
        <v>108</v>
      </c>
      <c r="N1832" t="s">
        <v>48</v>
      </c>
      <c r="O1832" t="s">
        <v>225</v>
      </c>
      <c r="P1832" t="str">
        <f>_xlfn.IFNA(VLOOKUP(C1832,Statusy!A:B,2,0),"Do wyrzucenia")</f>
        <v>Greatstore</v>
      </c>
      <c r="Q1832" t="str">
        <f t="shared" si="116"/>
        <v>Mall</v>
      </c>
      <c r="R1832" t="str">
        <f t="shared" si="117"/>
        <v>Vida</v>
      </c>
    </row>
    <row r="1833" spans="1:18" x14ac:dyDescent="0.25">
      <c r="A1833">
        <v>559378563</v>
      </c>
      <c r="B1833" t="s">
        <v>107</v>
      </c>
      <c r="C1833" t="s">
        <v>190</v>
      </c>
      <c r="D1833">
        <v>0</v>
      </c>
      <c r="E1833">
        <v>0</v>
      </c>
      <c r="F1833">
        <v>3399.14</v>
      </c>
      <c r="G1833">
        <v>45112</v>
      </c>
      <c r="H1833" t="s">
        <v>108</v>
      </c>
      <c r="I1833" t="s">
        <v>792</v>
      </c>
      <c r="J1833" t="s">
        <v>109</v>
      </c>
      <c r="K1833">
        <v>636.54307116104872</v>
      </c>
      <c r="L1833" t="s">
        <v>3683</v>
      </c>
      <c r="M1833" t="s">
        <v>108</v>
      </c>
      <c r="N1833" t="s">
        <v>252</v>
      </c>
      <c r="O1833" t="s">
        <v>1102</v>
      </c>
      <c r="P1833" t="str">
        <f>_xlfn.IFNA(VLOOKUP(C1833,Statusy!A:B,2,0),"Do wyrzucenia")</f>
        <v>Alza</v>
      </c>
      <c r="Q1833" t="str">
        <f t="shared" si="116"/>
        <v>Alza</v>
      </c>
      <c r="R1833" t="str">
        <f t="shared" si="117"/>
        <v>Vida</v>
      </c>
    </row>
    <row r="1834" spans="1:18" x14ac:dyDescent="0.25">
      <c r="A1834">
        <v>559378535</v>
      </c>
      <c r="B1834" t="s">
        <v>107</v>
      </c>
      <c r="C1834" t="s">
        <v>120</v>
      </c>
      <c r="D1834">
        <v>1</v>
      </c>
      <c r="E1834">
        <v>9</v>
      </c>
      <c r="F1834">
        <v>33</v>
      </c>
      <c r="G1834">
        <v>45112</v>
      </c>
      <c r="H1834" t="s">
        <v>108</v>
      </c>
      <c r="I1834" t="s">
        <v>1218</v>
      </c>
      <c r="J1834" t="s">
        <v>110</v>
      </c>
      <c r="K1834">
        <v>147.51</v>
      </c>
      <c r="L1834" t="s">
        <v>3684</v>
      </c>
      <c r="M1834" t="s">
        <v>108</v>
      </c>
      <c r="N1834" t="s">
        <v>49</v>
      </c>
      <c r="O1834" t="s">
        <v>224</v>
      </c>
      <c r="P1834" t="str">
        <f>_xlfn.IFNA(VLOOKUP(C1834,Statusy!A:B,2,0),"Do wyrzucenia")</f>
        <v>Shumee</v>
      </c>
      <c r="Q1834" t="str">
        <f t="shared" si="116"/>
        <v>Mall</v>
      </c>
      <c r="R1834" t="str">
        <f t="shared" si="117"/>
        <v>Kinghoff</v>
      </c>
    </row>
    <row r="1835" spans="1:18" x14ac:dyDescent="0.25">
      <c r="A1835">
        <v>559378534</v>
      </c>
      <c r="B1835" t="s">
        <v>107</v>
      </c>
      <c r="C1835" t="s">
        <v>120</v>
      </c>
      <c r="D1835">
        <v>1</v>
      </c>
      <c r="E1835">
        <v>87</v>
      </c>
      <c r="F1835">
        <v>299</v>
      </c>
      <c r="G1835">
        <v>45112</v>
      </c>
      <c r="H1835" t="s">
        <v>108</v>
      </c>
      <c r="I1835" t="s">
        <v>1735</v>
      </c>
      <c r="J1835" t="s">
        <v>110</v>
      </c>
      <c r="K1835">
        <v>1336.53</v>
      </c>
      <c r="L1835" t="s">
        <v>3685</v>
      </c>
      <c r="M1835" t="s">
        <v>108</v>
      </c>
      <c r="N1835" t="s">
        <v>48</v>
      </c>
      <c r="O1835" t="s">
        <v>224</v>
      </c>
      <c r="P1835" t="str">
        <f>_xlfn.IFNA(VLOOKUP(C1835,Statusy!A:B,2,0),"Do wyrzucenia")</f>
        <v>Shumee</v>
      </c>
      <c r="Q1835" t="str">
        <f t="shared" si="116"/>
        <v>Mall</v>
      </c>
      <c r="R1835" t="str">
        <f t="shared" si="117"/>
        <v>Vida</v>
      </c>
    </row>
    <row r="1836" spans="1:18" x14ac:dyDescent="0.25">
      <c r="A1836">
        <v>559378531</v>
      </c>
      <c r="B1836" t="s">
        <v>107</v>
      </c>
      <c r="C1836" t="s">
        <v>190</v>
      </c>
      <c r="D1836">
        <v>0</v>
      </c>
      <c r="E1836">
        <v>0</v>
      </c>
      <c r="F1836">
        <v>3399.14</v>
      </c>
      <c r="G1836">
        <v>45112</v>
      </c>
      <c r="H1836" t="s">
        <v>108</v>
      </c>
      <c r="I1836" t="s">
        <v>920</v>
      </c>
      <c r="J1836" t="s">
        <v>109</v>
      </c>
      <c r="K1836">
        <v>636.54307116104872</v>
      </c>
      <c r="L1836" t="s">
        <v>3686</v>
      </c>
      <c r="M1836" t="s">
        <v>108</v>
      </c>
      <c r="N1836" t="s">
        <v>252</v>
      </c>
      <c r="O1836" t="s">
        <v>1102</v>
      </c>
      <c r="P1836" t="str">
        <f>_xlfn.IFNA(VLOOKUP(C1836,Statusy!A:B,2,0),"Do wyrzucenia")</f>
        <v>Alza</v>
      </c>
      <c r="Q1836" t="str">
        <f t="shared" si="116"/>
        <v>Alza</v>
      </c>
      <c r="R1836" t="str">
        <f t="shared" si="117"/>
        <v>Vida</v>
      </c>
    </row>
    <row r="1837" spans="1:18" x14ac:dyDescent="0.25">
      <c r="A1837">
        <v>559368405</v>
      </c>
      <c r="B1837" t="s">
        <v>107</v>
      </c>
      <c r="C1837" t="s">
        <v>118</v>
      </c>
      <c r="D1837">
        <v>1</v>
      </c>
      <c r="E1837">
        <v>7500</v>
      </c>
      <c r="F1837">
        <v>130066</v>
      </c>
      <c r="G1837">
        <v>45112</v>
      </c>
      <c r="H1837" t="s">
        <v>108</v>
      </c>
      <c r="I1837" t="s">
        <v>3687</v>
      </c>
      <c r="J1837" t="s">
        <v>116</v>
      </c>
      <c r="K1837">
        <v>1560.7920000000001</v>
      </c>
      <c r="L1837" t="s">
        <v>3688</v>
      </c>
      <c r="M1837" t="s">
        <v>108</v>
      </c>
      <c r="N1837" t="s">
        <v>50</v>
      </c>
      <c r="O1837" t="s">
        <v>225</v>
      </c>
      <c r="P1837" t="str">
        <f>_xlfn.IFNA(VLOOKUP(C1837,Statusy!A:B,2,0),"Do wyrzucenia")</f>
        <v>Greatstore</v>
      </c>
      <c r="Q1837" t="str">
        <f t="shared" si="116"/>
        <v>Mall</v>
      </c>
      <c r="R1837" t="str">
        <f t="shared" si="117"/>
        <v>Vida</v>
      </c>
    </row>
    <row r="1838" spans="1:18" x14ac:dyDescent="0.25">
      <c r="A1838">
        <v>559368048</v>
      </c>
      <c r="B1838" t="s">
        <v>107</v>
      </c>
      <c r="C1838" t="s">
        <v>118</v>
      </c>
      <c r="D1838">
        <v>1</v>
      </c>
      <c r="E1838">
        <v>59</v>
      </c>
      <c r="F1838">
        <v>377</v>
      </c>
      <c r="G1838">
        <v>45112</v>
      </c>
      <c r="H1838" t="s">
        <v>108</v>
      </c>
      <c r="I1838" t="s">
        <v>3689</v>
      </c>
      <c r="J1838" t="s">
        <v>109</v>
      </c>
      <c r="K1838">
        <v>70.599250936329597</v>
      </c>
      <c r="L1838" t="s">
        <v>3690</v>
      </c>
      <c r="M1838" t="s">
        <v>108</v>
      </c>
      <c r="N1838" t="s">
        <v>106</v>
      </c>
      <c r="O1838" t="s">
        <v>225</v>
      </c>
      <c r="P1838" t="str">
        <f>_xlfn.IFNA(VLOOKUP(C1838,Statusy!A:B,2,0),"Do wyrzucenia")</f>
        <v>Greatstore</v>
      </c>
      <c r="Q1838" t="str">
        <f t="shared" si="116"/>
        <v>Mall</v>
      </c>
      <c r="R1838" t="str">
        <f t="shared" si="117"/>
        <v>Kinghoff</v>
      </c>
    </row>
    <row r="1839" spans="1:18" x14ac:dyDescent="0.25">
      <c r="A1839">
        <v>559365942</v>
      </c>
      <c r="B1839" t="s">
        <v>1110</v>
      </c>
      <c r="C1839" t="s">
        <v>119</v>
      </c>
      <c r="D1839">
        <v>1</v>
      </c>
      <c r="E1839">
        <v>0</v>
      </c>
      <c r="F1839">
        <v>395</v>
      </c>
      <c r="G1839">
        <v>45112</v>
      </c>
      <c r="H1839" t="s">
        <v>108</v>
      </c>
      <c r="I1839" t="s">
        <v>342</v>
      </c>
      <c r="J1839" t="s">
        <v>251</v>
      </c>
      <c r="K1839">
        <v>395</v>
      </c>
      <c r="L1839" t="s">
        <v>3691</v>
      </c>
      <c r="M1839" t="s">
        <v>108</v>
      </c>
      <c r="N1839" t="s">
        <v>106</v>
      </c>
      <c r="O1839" t="s">
        <v>224</v>
      </c>
      <c r="P1839" t="str">
        <f>_xlfn.IFNA(VLOOKUP(C1839,Statusy!A:B,2,0),"Do wyrzucenia")</f>
        <v>Shumee</v>
      </c>
      <c r="Q1839" t="str">
        <f t="shared" si="116"/>
        <v>Mall</v>
      </c>
      <c r="R1839" t="str">
        <f t="shared" si="117"/>
        <v>Vida</v>
      </c>
    </row>
    <row r="1840" spans="1:18" x14ac:dyDescent="0.25">
      <c r="A1840">
        <v>559364113</v>
      </c>
      <c r="B1840" t="s">
        <v>107</v>
      </c>
      <c r="C1840" t="s">
        <v>120</v>
      </c>
      <c r="D1840">
        <v>1</v>
      </c>
      <c r="E1840">
        <v>0</v>
      </c>
      <c r="F1840">
        <v>41</v>
      </c>
      <c r="G1840">
        <v>45112</v>
      </c>
      <c r="H1840" t="s">
        <v>108</v>
      </c>
      <c r="I1840" t="s">
        <v>3692</v>
      </c>
      <c r="J1840" t="s">
        <v>110</v>
      </c>
      <c r="K1840">
        <v>183.26999999999998</v>
      </c>
      <c r="L1840" t="s">
        <v>3693</v>
      </c>
      <c r="M1840" t="s">
        <v>108</v>
      </c>
      <c r="N1840" t="s">
        <v>106</v>
      </c>
      <c r="O1840" t="s">
        <v>224</v>
      </c>
      <c r="P1840" t="str">
        <f>_xlfn.IFNA(VLOOKUP(C1840,Statusy!A:B,2,0),"Do wyrzucenia")</f>
        <v>Shumee</v>
      </c>
      <c r="Q1840" t="str">
        <f t="shared" si="116"/>
        <v>Mall</v>
      </c>
      <c r="R1840" t="str">
        <f t="shared" si="117"/>
        <v>adler</v>
      </c>
    </row>
    <row r="1841" spans="1:18" x14ac:dyDescent="0.25">
      <c r="A1841">
        <v>559364104</v>
      </c>
      <c r="B1841" t="s">
        <v>107</v>
      </c>
      <c r="C1841" t="s">
        <v>153</v>
      </c>
      <c r="D1841">
        <v>1</v>
      </c>
      <c r="E1841">
        <v>0</v>
      </c>
      <c r="F1841">
        <v>1809.65</v>
      </c>
      <c r="G1841">
        <v>45112</v>
      </c>
      <c r="H1841" t="s">
        <v>108</v>
      </c>
      <c r="I1841" t="s">
        <v>802</v>
      </c>
      <c r="J1841" t="s">
        <v>109</v>
      </c>
      <c r="K1841">
        <v>338.88576779026221</v>
      </c>
      <c r="L1841" t="s">
        <v>3694</v>
      </c>
      <c r="M1841" t="s">
        <v>108</v>
      </c>
      <c r="N1841" t="s">
        <v>22</v>
      </c>
      <c r="O1841" t="s">
        <v>1102</v>
      </c>
      <c r="P1841" t="str">
        <f>_xlfn.IFNA(VLOOKUP(C1841,Statusy!A:B,2,0),"Do wyrzucenia")</f>
        <v>Alza</v>
      </c>
      <c r="Q1841" t="str">
        <f t="shared" si="116"/>
        <v>Alza</v>
      </c>
      <c r="R1841" t="str">
        <f t="shared" si="117"/>
        <v>Vida</v>
      </c>
    </row>
    <row r="1842" spans="1:18" x14ac:dyDescent="0.25">
      <c r="A1842">
        <v>559364100</v>
      </c>
      <c r="B1842" t="s">
        <v>107</v>
      </c>
      <c r="C1842" t="s">
        <v>120</v>
      </c>
      <c r="D1842">
        <v>1</v>
      </c>
      <c r="E1842">
        <v>59</v>
      </c>
      <c r="F1842">
        <v>125</v>
      </c>
      <c r="G1842">
        <v>45112</v>
      </c>
      <c r="H1842" t="s">
        <v>108</v>
      </c>
      <c r="I1842" t="s">
        <v>284</v>
      </c>
      <c r="J1842" t="s">
        <v>110</v>
      </c>
      <c r="K1842">
        <v>558.75</v>
      </c>
      <c r="L1842" t="s">
        <v>183</v>
      </c>
      <c r="M1842" t="s">
        <v>108</v>
      </c>
      <c r="N1842" t="s">
        <v>49</v>
      </c>
      <c r="O1842" t="s">
        <v>224</v>
      </c>
      <c r="P1842" t="str">
        <f>_xlfn.IFNA(VLOOKUP(C1842,Statusy!A:B,2,0),"Do wyrzucenia")</f>
        <v>Shumee</v>
      </c>
      <c r="Q1842" t="str">
        <f t="shared" si="116"/>
        <v>Mall</v>
      </c>
      <c r="R1842" t="str">
        <f t="shared" si="117"/>
        <v>Vida</v>
      </c>
    </row>
    <row r="1843" spans="1:18" x14ac:dyDescent="0.25">
      <c r="A1843">
        <v>559364096</v>
      </c>
      <c r="B1843" t="s">
        <v>107</v>
      </c>
      <c r="C1843" t="s">
        <v>153</v>
      </c>
      <c r="D1843">
        <v>1</v>
      </c>
      <c r="E1843">
        <v>0</v>
      </c>
      <c r="F1843">
        <v>2999.65</v>
      </c>
      <c r="G1843">
        <v>45112</v>
      </c>
      <c r="H1843" t="s">
        <v>108</v>
      </c>
      <c r="I1843" t="s">
        <v>3695</v>
      </c>
      <c r="J1843" t="s">
        <v>109</v>
      </c>
      <c r="K1843">
        <v>561.73220973782782</v>
      </c>
      <c r="L1843" t="s">
        <v>3696</v>
      </c>
      <c r="M1843" t="s">
        <v>108</v>
      </c>
      <c r="N1843" t="s">
        <v>22</v>
      </c>
      <c r="O1843" t="s">
        <v>1102</v>
      </c>
      <c r="P1843" t="str">
        <f>_xlfn.IFNA(VLOOKUP(C1843,Statusy!A:B,2,0),"Do wyrzucenia")</f>
        <v>Alza</v>
      </c>
      <c r="Q1843" t="str">
        <f t="shared" si="116"/>
        <v>Alza</v>
      </c>
      <c r="R1843" t="str">
        <f t="shared" si="117"/>
        <v>Vida</v>
      </c>
    </row>
    <row r="1844" spans="1:18" x14ac:dyDescent="0.25">
      <c r="A1844">
        <v>559364094</v>
      </c>
      <c r="B1844" t="s">
        <v>107</v>
      </c>
      <c r="C1844" t="s">
        <v>153</v>
      </c>
      <c r="D1844">
        <v>1</v>
      </c>
      <c r="E1844">
        <v>0</v>
      </c>
      <c r="F1844">
        <v>2650.32</v>
      </c>
      <c r="G1844">
        <v>45112</v>
      </c>
      <c r="H1844" t="s">
        <v>108</v>
      </c>
      <c r="I1844" t="s">
        <v>329</v>
      </c>
      <c r="J1844" t="s">
        <v>109</v>
      </c>
      <c r="K1844">
        <v>496.31460674157307</v>
      </c>
      <c r="L1844" t="s">
        <v>3697</v>
      </c>
      <c r="M1844" t="s">
        <v>108</v>
      </c>
      <c r="N1844" t="s">
        <v>22</v>
      </c>
      <c r="O1844" t="s">
        <v>1102</v>
      </c>
      <c r="P1844" t="str">
        <f>_xlfn.IFNA(VLOOKUP(C1844,Statusy!A:B,2,0),"Do wyrzucenia")</f>
        <v>Alza</v>
      </c>
      <c r="Q1844" t="str">
        <f t="shared" si="116"/>
        <v>Alza</v>
      </c>
      <c r="R1844" t="str">
        <f t="shared" si="117"/>
        <v>Vida</v>
      </c>
    </row>
    <row r="1845" spans="1:18" x14ac:dyDescent="0.25">
      <c r="A1845">
        <v>559364086</v>
      </c>
      <c r="B1845" t="s">
        <v>107</v>
      </c>
      <c r="C1845" t="s">
        <v>153</v>
      </c>
      <c r="D1845">
        <v>1</v>
      </c>
      <c r="E1845">
        <v>0</v>
      </c>
      <c r="F1845">
        <v>900.16</v>
      </c>
      <c r="G1845">
        <v>45112</v>
      </c>
      <c r="H1845" t="s">
        <v>108</v>
      </c>
      <c r="I1845" t="s">
        <v>292</v>
      </c>
      <c r="J1845" t="s">
        <v>109</v>
      </c>
      <c r="K1845">
        <v>168.5692883895131</v>
      </c>
      <c r="L1845" t="s">
        <v>3698</v>
      </c>
      <c r="M1845" t="s">
        <v>108</v>
      </c>
      <c r="N1845" t="s">
        <v>22</v>
      </c>
      <c r="O1845" t="s">
        <v>1102</v>
      </c>
      <c r="P1845" t="str">
        <f>_xlfn.IFNA(VLOOKUP(C1845,Statusy!A:B,2,0),"Do wyrzucenia")</f>
        <v>Alza</v>
      </c>
      <c r="Q1845" t="str">
        <f t="shared" si="116"/>
        <v>Alza</v>
      </c>
      <c r="R1845" t="str">
        <f t="shared" si="117"/>
        <v>Vida</v>
      </c>
    </row>
    <row r="1846" spans="1:18" x14ac:dyDescent="0.25">
      <c r="A1846">
        <v>559354164</v>
      </c>
      <c r="B1846" t="s">
        <v>107</v>
      </c>
      <c r="C1846" t="s">
        <v>114</v>
      </c>
      <c r="D1846">
        <v>0</v>
      </c>
      <c r="E1846">
        <v>24</v>
      </c>
      <c r="F1846">
        <v>149</v>
      </c>
      <c r="G1846">
        <v>45112</v>
      </c>
      <c r="H1846" t="s">
        <v>108</v>
      </c>
      <c r="I1846" t="s">
        <v>472</v>
      </c>
      <c r="J1846" t="s">
        <v>110</v>
      </c>
      <c r="K1846">
        <v>666.03</v>
      </c>
      <c r="L1846" t="s">
        <v>1094</v>
      </c>
      <c r="M1846" t="s">
        <v>108</v>
      </c>
      <c r="N1846" t="s">
        <v>49</v>
      </c>
      <c r="O1846" t="s">
        <v>225</v>
      </c>
      <c r="P1846" t="str">
        <f>_xlfn.IFNA(VLOOKUP(C1846,Statusy!A:B,2,0),"Do wyrzucenia")</f>
        <v>Greatstore</v>
      </c>
      <c r="Q1846" t="str">
        <f t="shared" si="116"/>
        <v>Mall</v>
      </c>
      <c r="R1846" t="str">
        <f t="shared" si="117"/>
        <v>Vida</v>
      </c>
    </row>
    <row r="1847" spans="1:18" x14ac:dyDescent="0.25">
      <c r="A1847">
        <v>559354143</v>
      </c>
      <c r="B1847" t="s">
        <v>107</v>
      </c>
      <c r="C1847" t="s">
        <v>114</v>
      </c>
      <c r="D1847">
        <v>0</v>
      </c>
      <c r="E1847">
        <v>24</v>
      </c>
      <c r="F1847">
        <v>149</v>
      </c>
      <c r="G1847">
        <v>45112</v>
      </c>
      <c r="H1847" t="s">
        <v>108</v>
      </c>
      <c r="I1847" t="s">
        <v>472</v>
      </c>
      <c r="J1847" t="s">
        <v>110</v>
      </c>
      <c r="K1847">
        <v>666.03</v>
      </c>
      <c r="L1847" t="s">
        <v>1094</v>
      </c>
      <c r="M1847" t="s">
        <v>108</v>
      </c>
      <c r="N1847" t="s">
        <v>49</v>
      </c>
      <c r="O1847" t="s">
        <v>225</v>
      </c>
      <c r="P1847" t="str">
        <f>_xlfn.IFNA(VLOOKUP(C1847,Statusy!A:B,2,0),"Do wyrzucenia")</f>
        <v>Greatstore</v>
      </c>
      <c r="Q1847" t="str">
        <f t="shared" si="116"/>
        <v>Mall</v>
      </c>
      <c r="R1847" t="str">
        <f t="shared" si="117"/>
        <v>Vida</v>
      </c>
    </row>
    <row r="1848" spans="1:18" x14ac:dyDescent="0.25">
      <c r="A1848">
        <v>559353289</v>
      </c>
      <c r="B1848" t="s">
        <v>107</v>
      </c>
      <c r="C1848" t="s">
        <v>118</v>
      </c>
      <c r="D1848">
        <v>1</v>
      </c>
      <c r="E1848">
        <v>29</v>
      </c>
      <c r="F1848">
        <v>62</v>
      </c>
      <c r="G1848">
        <v>45112</v>
      </c>
      <c r="H1848" t="s">
        <v>108</v>
      </c>
      <c r="I1848" t="s">
        <v>3462</v>
      </c>
      <c r="J1848" t="s">
        <v>110</v>
      </c>
      <c r="K1848">
        <v>277.14</v>
      </c>
      <c r="L1848" t="s">
        <v>3699</v>
      </c>
      <c r="M1848" t="s">
        <v>108</v>
      </c>
      <c r="N1848" t="s">
        <v>48</v>
      </c>
      <c r="O1848" t="s">
        <v>225</v>
      </c>
      <c r="P1848" t="str">
        <f>_xlfn.IFNA(VLOOKUP(C1848,Statusy!A:B,2,0),"Do wyrzucenia")</f>
        <v>Greatstore</v>
      </c>
      <c r="Q1848" t="str">
        <f t="shared" si="116"/>
        <v>Mall</v>
      </c>
      <c r="R1848" t="str">
        <f t="shared" si="117"/>
        <v>Vida</v>
      </c>
    </row>
    <row r="1849" spans="1:18" x14ac:dyDescent="0.25">
      <c r="A1849">
        <v>559349287</v>
      </c>
      <c r="B1849" t="s">
        <v>107</v>
      </c>
      <c r="C1849" t="s">
        <v>153</v>
      </c>
      <c r="D1849">
        <v>1</v>
      </c>
      <c r="E1849">
        <v>0</v>
      </c>
      <c r="F1849">
        <v>1818.15</v>
      </c>
      <c r="G1849">
        <v>45112</v>
      </c>
      <c r="H1849" t="s">
        <v>108</v>
      </c>
      <c r="I1849" t="s">
        <v>3700</v>
      </c>
      <c r="J1849" t="s">
        <v>109</v>
      </c>
      <c r="K1849">
        <v>340.4775280898877</v>
      </c>
      <c r="L1849" t="s">
        <v>3701</v>
      </c>
      <c r="M1849" t="s">
        <v>108</v>
      </c>
      <c r="N1849" t="s">
        <v>22</v>
      </c>
      <c r="O1849" t="s">
        <v>1102</v>
      </c>
      <c r="P1849" t="str">
        <f>_xlfn.IFNA(VLOOKUP(C1849,Statusy!A:B,2,0),"Do wyrzucenia")</f>
        <v>Alza</v>
      </c>
      <c r="Q1849" t="str">
        <f t="shared" si="116"/>
        <v>Alza</v>
      </c>
      <c r="R1849" t="str">
        <f t="shared" si="117"/>
        <v>Vida</v>
      </c>
    </row>
    <row r="1850" spans="1:18" x14ac:dyDescent="0.25">
      <c r="A1850">
        <v>559349143</v>
      </c>
      <c r="B1850" t="s">
        <v>107</v>
      </c>
      <c r="C1850" t="s">
        <v>153</v>
      </c>
      <c r="D1850">
        <v>1</v>
      </c>
      <c r="E1850">
        <v>0</v>
      </c>
      <c r="F1850">
        <v>561.85</v>
      </c>
      <c r="G1850">
        <v>45112</v>
      </c>
      <c r="H1850" t="s">
        <v>108</v>
      </c>
      <c r="I1850" t="s">
        <v>761</v>
      </c>
      <c r="J1850" t="s">
        <v>109</v>
      </c>
      <c r="K1850">
        <v>105.21535580524346</v>
      </c>
      <c r="L1850" t="s">
        <v>3702</v>
      </c>
      <c r="M1850" t="s">
        <v>108</v>
      </c>
      <c r="N1850" t="s">
        <v>22</v>
      </c>
      <c r="O1850" t="s">
        <v>1102</v>
      </c>
      <c r="P1850" t="str">
        <f>_xlfn.IFNA(VLOOKUP(C1850,Statusy!A:B,2,0),"Do wyrzucenia")</f>
        <v>Alza</v>
      </c>
      <c r="Q1850" t="str">
        <f t="shared" si="116"/>
        <v>Alza</v>
      </c>
      <c r="R1850" t="str">
        <f t="shared" si="117"/>
        <v>Kinghoff</v>
      </c>
    </row>
    <row r="1851" spans="1:18" x14ac:dyDescent="0.25">
      <c r="A1851">
        <v>559349119</v>
      </c>
      <c r="B1851" t="s">
        <v>107</v>
      </c>
      <c r="C1851" t="s">
        <v>153</v>
      </c>
      <c r="D1851">
        <v>1</v>
      </c>
      <c r="E1851">
        <v>0</v>
      </c>
      <c r="F1851">
        <v>1191.7</v>
      </c>
      <c r="G1851">
        <v>45112</v>
      </c>
      <c r="H1851" t="s">
        <v>108</v>
      </c>
      <c r="I1851" t="s">
        <v>3703</v>
      </c>
      <c r="J1851" t="s">
        <v>109</v>
      </c>
      <c r="K1851">
        <v>223.16479400749066</v>
      </c>
      <c r="L1851" t="s">
        <v>3704</v>
      </c>
      <c r="M1851" t="s">
        <v>108</v>
      </c>
      <c r="N1851" t="s">
        <v>22</v>
      </c>
      <c r="O1851" t="s">
        <v>1102</v>
      </c>
      <c r="P1851" t="str">
        <f>_xlfn.IFNA(VLOOKUP(C1851,Statusy!A:B,2,0),"Do wyrzucenia")</f>
        <v>Alza</v>
      </c>
      <c r="Q1851" t="str">
        <f t="shared" si="116"/>
        <v>Alza</v>
      </c>
      <c r="R1851" t="str">
        <f t="shared" si="117"/>
        <v>ikonka</v>
      </c>
    </row>
    <row r="1852" spans="1:18" x14ac:dyDescent="0.25">
      <c r="A1852">
        <v>559349118</v>
      </c>
      <c r="B1852" t="s">
        <v>107</v>
      </c>
      <c r="C1852" t="s">
        <v>153</v>
      </c>
      <c r="D1852">
        <v>1</v>
      </c>
      <c r="E1852">
        <v>0</v>
      </c>
      <c r="F1852">
        <v>543.14</v>
      </c>
      <c r="G1852">
        <v>45112</v>
      </c>
      <c r="H1852" t="s">
        <v>108</v>
      </c>
      <c r="I1852" t="s">
        <v>1345</v>
      </c>
      <c r="J1852" t="s">
        <v>109</v>
      </c>
      <c r="K1852">
        <v>101.71161048689139</v>
      </c>
      <c r="L1852" t="s">
        <v>3705</v>
      </c>
      <c r="M1852" t="s">
        <v>108</v>
      </c>
      <c r="N1852" t="s">
        <v>22</v>
      </c>
      <c r="O1852" t="s">
        <v>1102</v>
      </c>
      <c r="P1852" t="str">
        <f>_xlfn.IFNA(VLOOKUP(C1852,Statusy!A:B,2,0),"Do wyrzucenia")</f>
        <v>Alza</v>
      </c>
      <c r="Q1852" t="str">
        <f t="shared" ref="Q1852:Q1876" si="118">IF(P1852="alza","Alza",IF(P1852="Extra","Extrastore","Mall"))</f>
        <v>Alza</v>
      </c>
      <c r="R1852" t="str">
        <f t="shared" ref="R1852:R1876" si="119">IF(AND(LEN(I1852)&lt;=7,ISERROR(FIND("_",I1852))),"Vida",IFERROR(LEFT(I1852,FIND("_",I1852)-1),"Kinghoff"))</f>
        <v>Vida</v>
      </c>
    </row>
    <row r="1853" spans="1:18" x14ac:dyDescent="0.25">
      <c r="A1853">
        <v>559349115</v>
      </c>
      <c r="B1853" t="s">
        <v>107</v>
      </c>
      <c r="C1853" t="s">
        <v>120</v>
      </c>
      <c r="D1853">
        <v>1</v>
      </c>
      <c r="E1853">
        <v>23</v>
      </c>
      <c r="F1853">
        <v>127</v>
      </c>
      <c r="G1853">
        <v>45112</v>
      </c>
      <c r="H1853" t="s">
        <v>108</v>
      </c>
      <c r="I1853" t="s">
        <v>1269</v>
      </c>
      <c r="J1853" t="s">
        <v>110</v>
      </c>
      <c r="K1853">
        <v>567.68999999999994</v>
      </c>
      <c r="L1853" t="s">
        <v>3706</v>
      </c>
      <c r="M1853" t="s">
        <v>108</v>
      </c>
      <c r="N1853" t="s">
        <v>48</v>
      </c>
      <c r="O1853" t="s">
        <v>224</v>
      </c>
      <c r="P1853" t="str">
        <f>_xlfn.IFNA(VLOOKUP(C1853,Statusy!A:B,2,0),"Do wyrzucenia")</f>
        <v>Shumee</v>
      </c>
      <c r="Q1853" t="str">
        <f t="shared" si="118"/>
        <v>Mall</v>
      </c>
      <c r="R1853" t="str">
        <f t="shared" si="119"/>
        <v>Vida</v>
      </c>
    </row>
    <row r="1854" spans="1:18" x14ac:dyDescent="0.25">
      <c r="A1854">
        <v>559337965</v>
      </c>
      <c r="B1854" t="s">
        <v>107</v>
      </c>
      <c r="C1854" t="s">
        <v>118</v>
      </c>
      <c r="D1854">
        <v>1</v>
      </c>
      <c r="E1854">
        <v>121</v>
      </c>
      <c r="F1854">
        <v>750</v>
      </c>
      <c r="G1854">
        <v>45112</v>
      </c>
      <c r="H1854" t="s">
        <v>108</v>
      </c>
      <c r="I1854" t="s">
        <v>3707</v>
      </c>
      <c r="J1854" t="s">
        <v>110</v>
      </c>
      <c r="K1854">
        <v>3352.5</v>
      </c>
      <c r="L1854" t="s">
        <v>3708</v>
      </c>
      <c r="M1854" t="s">
        <v>108</v>
      </c>
      <c r="N1854" t="s">
        <v>49</v>
      </c>
      <c r="O1854" t="s">
        <v>225</v>
      </c>
      <c r="P1854" t="str">
        <f>_xlfn.IFNA(VLOOKUP(C1854,Statusy!A:B,2,0),"Do wyrzucenia")</f>
        <v>Greatstore</v>
      </c>
      <c r="Q1854" t="str">
        <f t="shared" si="118"/>
        <v>Mall</v>
      </c>
      <c r="R1854" t="str">
        <f t="shared" si="119"/>
        <v>Vida</v>
      </c>
    </row>
    <row r="1855" spans="1:18" x14ac:dyDescent="0.25">
      <c r="A1855">
        <v>559334292</v>
      </c>
      <c r="B1855" t="s">
        <v>107</v>
      </c>
      <c r="C1855" t="s">
        <v>120</v>
      </c>
      <c r="D1855">
        <v>1</v>
      </c>
      <c r="E1855">
        <v>9</v>
      </c>
      <c r="F1855">
        <v>41</v>
      </c>
      <c r="G1855">
        <v>45112</v>
      </c>
      <c r="H1855" t="s">
        <v>108</v>
      </c>
      <c r="I1855" t="s">
        <v>386</v>
      </c>
      <c r="J1855" t="s">
        <v>110</v>
      </c>
      <c r="K1855">
        <v>183.26999999999998</v>
      </c>
      <c r="L1855" t="s">
        <v>219</v>
      </c>
      <c r="M1855" t="s">
        <v>108</v>
      </c>
      <c r="N1855" t="s">
        <v>49</v>
      </c>
      <c r="O1855" t="s">
        <v>224</v>
      </c>
      <c r="P1855" t="str">
        <f>_xlfn.IFNA(VLOOKUP(C1855,Statusy!A:B,2,0),"Do wyrzucenia")</f>
        <v>Shumee</v>
      </c>
      <c r="Q1855" t="str">
        <f t="shared" si="118"/>
        <v>Mall</v>
      </c>
      <c r="R1855" t="str">
        <f t="shared" si="119"/>
        <v>Vida</v>
      </c>
    </row>
    <row r="1856" spans="1:18" x14ac:dyDescent="0.25">
      <c r="A1856">
        <v>559334261</v>
      </c>
      <c r="B1856" t="s">
        <v>107</v>
      </c>
      <c r="C1856" t="s">
        <v>153</v>
      </c>
      <c r="D1856">
        <v>1</v>
      </c>
      <c r="E1856">
        <v>0</v>
      </c>
      <c r="F1856">
        <v>1129.6600000000001</v>
      </c>
      <c r="G1856">
        <v>45112</v>
      </c>
      <c r="H1856" t="s">
        <v>108</v>
      </c>
      <c r="I1856" t="s">
        <v>2641</v>
      </c>
      <c r="J1856" t="s">
        <v>109</v>
      </c>
      <c r="K1856">
        <v>211.54681647940077</v>
      </c>
      <c r="L1856" t="s">
        <v>3709</v>
      </c>
      <c r="M1856" t="s">
        <v>108</v>
      </c>
      <c r="N1856" t="s">
        <v>22</v>
      </c>
      <c r="O1856" t="s">
        <v>1102</v>
      </c>
      <c r="P1856" t="str">
        <f>_xlfn.IFNA(VLOOKUP(C1856,Statusy!A:B,2,0),"Do wyrzucenia")</f>
        <v>Alza</v>
      </c>
      <c r="Q1856" t="str">
        <f t="shared" si="118"/>
        <v>Alza</v>
      </c>
      <c r="R1856" t="str">
        <f t="shared" si="119"/>
        <v>Vida</v>
      </c>
    </row>
    <row r="1857" spans="1:18" x14ac:dyDescent="0.25">
      <c r="A1857">
        <v>559334260</v>
      </c>
      <c r="B1857" t="s">
        <v>107</v>
      </c>
      <c r="C1857" t="s">
        <v>153</v>
      </c>
      <c r="D1857">
        <v>1</v>
      </c>
      <c r="E1857">
        <v>0</v>
      </c>
      <c r="F1857">
        <v>560.15</v>
      </c>
      <c r="G1857">
        <v>45112</v>
      </c>
      <c r="H1857" t="s">
        <v>108</v>
      </c>
      <c r="I1857" t="s">
        <v>3346</v>
      </c>
      <c r="J1857" t="s">
        <v>109</v>
      </c>
      <c r="K1857">
        <v>104.89700374531836</v>
      </c>
      <c r="L1857" t="s">
        <v>3710</v>
      </c>
      <c r="M1857" t="s">
        <v>108</v>
      </c>
      <c r="N1857" t="s">
        <v>48</v>
      </c>
      <c r="O1857" t="s">
        <v>1102</v>
      </c>
      <c r="P1857" t="str">
        <f>_xlfn.IFNA(VLOOKUP(C1857,Statusy!A:B,2,0),"Do wyrzucenia")</f>
        <v>Alza</v>
      </c>
      <c r="Q1857" t="str">
        <f t="shared" si="118"/>
        <v>Alza</v>
      </c>
      <c r="R1857" t="str">
        <f t="shared" si="119"/>
        <v>Vida</v>
      </c>
    </row>
    <row r="1858" spans="1:18" x14ac:dyDescent="0.25">
      <c r="A1858">
        <v>559334256</v>
      </c>
      <c r="B1858" t="s">
        <v>107</v>
      </c>
      <c r="C1858" t="s">
        <v>153</v>
      </c>
      <c r="D1858">
        <v>1</v>
      </c>
      <c r="E1858">
        <v>0</v>
      </c>
      <c r="F1858">
        <v>848.3</v>
      </c>
      <c r="G1858">
        <v>45112</v>
      </c>
      <c r="H1858" t="s">
        <v>108</v>
      </c>
      <c r="I1858" t="s">
        <v>3711</v>
      </c>
      <c r="J1858" t="s">
        <v>109</v>
      </c>
      <c r="K1858">
        <v>158.85767790262173</v>
      </c>
      <c r="L1858" t="s">
        <v>3712</v>
      </c>
      <c r="M1858" t="s">
        <v>108</v>
      </c>
      <c r="N1858" t="s">
        <v>22</v>
      </c>
      <c r="O1858" t="s">
        <v>1102</v>
      </c>
      <c r="P1858" t="str">
        <f>_xlfn.IFNA(VLOOKUP(C1858,Statusy!A:B,2,0),"Do wyrzucenia")</f>
        <v>Alza</v>
      </c>
      <c r="Q1858" t="str">
        <f t="shared" si="118"/>
        <v>Alza</v>
      </c>
      <c r="R1858" t="str">
        <f t="shared" si="119"/>
        <v>Vida</v>
      </c>
    </row>
    <row r="1859" spans="1:18" x14ac:dyDescent="0.25">
      <c r="A1859">
        <v>559323359</v>
      </c>
      <c r="B1859" t="s">
        <v>107</v>
      </c>
      <c r="C1859" t="s">
        <v>118</v>
      </c>
      <c r="D1859">
        <v>1</v>
      </c>
      <c r="E1859">
        <v>24</v>
      </c>
      <c r="F1859">
        <v>149</v>
      </c>
      <c r="G1859">
        <v>45112</v>
      </c>
      <c r="H1859" t="s">
        <v>108</v>
      </c>
      <c r="I1859" t="s">
        <v>472</v>
      </c>
      <c r="J1859" t="s">
        <v>110</v>
      </c>
      <c r="K1859">
        <v>666.03</v>
      </c>
      <c r="L1859" t="s">
        <v>1094</v>
      </c>
      <c r="M1859" t="s">
        <v>108</v>
      </c>
      <c r="N1859" t="s">
        <v>49</v>
      </c>
      <c r="O1859" t="s">
        <v>225</v>
      </c>
      <c r="P1859" t="str">
        <f>_xlfn.IFNA(VLOOKUP(C1859,Statusy!A:B,2,0),"Do wyrzucenia")</f>
        <v>Greatstore</v>
      </c>
      <c r="Q1859" t="str">
        <f t="shared" si="118"/>
        <v>Mall</v>
      </c>
      <c r="R1859" t="str">
        <f t="shared" si="119"/>
        <v>Vida</v>
      </c>
    </row>
    <row r="1860" spans="1:18" x14ac:dyDescent="0.25">
      <c r="A1860">
        <v>559323061</v>
      </c>
      <c r="B1860" t="s">
        <v>107</v>
      </c>
      <c r="C1860" t="s">
        <v>118</v>
      </c>
      <c r="D1860">
        <v>1</v>
      </c>
      <c r="E1860">
        <v>24</v>
      </c>
      <c r="F1860">
        <v>153</v>
      </c>
      <c r="G1860">
        <v>45112</v>
      </c>
      <c r="H1860" t="s">
        <v>108</v>
      </c>
      <c r="I1860" t="s">
        <v>1081</v>
      </c>
      <c r="J1860" t="s">
        <v>110</v>
      </c>
      <c r="K1860">
        <v>683.91</v>
      </c>
      <c r="L1860" t="s">
        <v>1082</v>
      </c>
      <c r="M1860" t="s">
        <v>108</v>
      </c>
      <c r="N1860" t="s">
        <v>48</v>
      </c>
      <c r="O1860" t="s">
        <v>225</v>
      </c>
      <c r="P1860" t="str">
        <f>_xlfn.IFNA(VLOOKUP(C1860,Statusy!A:B,2,0),"Do wyrzucenia")</f>
        <v>Greatstore</v>
      </c>
      <c r="Q1860" t="str">
        <f t="shared" si="118"/>
        <v>Mall</v>
      </c>
      <c r="R1860" t="str">
        <f t="shared" si="119"/>
        <v>Vida</v>
      </c>
    </row>
    <row r="1861" spans="1:18" x14ac:dyDescent="0.25">
      <c r="A1861">
        <v>559319198</v>
      </c>
      <c r="B1861" t="s">
        <v>107</v>
      </c>
      <c r="C1861" t="s">
        <v>153</v>
      </c>
      <c r="D1861">
        <v>1</v>
      </c>
      <c r="E1861">
        <v>0</v>
      </c>
      <c r="F1861">
        <v>1180.6500000000001</v>
      </c>
      <c r="G1861">
        <v>45112</v>
      </c>
      <c r="H1861" t="s">
        <v>108</v>
      </c>
      <c r="I1861" t="s">
        <v>3713</v>
      </c>
      <c r="J1861" t="s">
        <v>109</v>
      </c>
      <c r="K1861">
        <v>221.09550561797755</v>
      </c>
      <c r="L1861" t="s">
        <v>3714</v>
      </c>
      <c r="M1861" t="s">
        <v>108</v>
      </c>
      <c r="N1861" t="s">
        <v>48</v>
      </c>
      <c r="O1861" t="s">
        <v>1102</v>
      </c>
      <c r="P1861" t="str">
        <f>_xlfn.IFNA(VLOOKUP(C1861,Statusy!A:B,2,0),"Do wyrzucenia")</f>
        <v>Alza</v>
      </c>
      <c r="Q1861" t="str">
        <f t="shared" si="118"/>
        <v>Alza</v>
      </c>
      <c r="R1861" t="str">
        <f t="shared" si="119"/>
        <v>Vida</v>
      </c>
    </row>
    <row r="1862" spans="1:18" x14ac:dyDescent="0.25">
      <c r="A1862">
        <v>559319149</v>
      </c>
      <c r="B1862" t="s">
        <v>107</v>
      </c>
      <c r="C1862" t="s">
        <v>153</v>
      </c>
      <c r="D1862">
        <v>1</v>
      </c>
      <c r="E1862">
        <v>0</v>
      </c>
      <c r="F1862">
        <v>678.3</v>
      </c>
      <c r="G1862">
        <v>45112</v>
      </c>
      <c r="H1862" t="s">
        <v>108</v>
      </c>
      <c r="I1862" t="s">
        <v>322</v>
      </c>
      <c r="J1862" t="s">
        <v>109</v>
      </c>
      <c r="K1862">
        <v>127.02247191011236</v>
      </c>
      <c r="L1862" t="s">
        <v>3715</v>
      </c>
      <c r="M1862" t="s">
        <v>108</v>
      </c>
      <c r="N1862" t="s">
        <v>22</v>
      </c>
      <c r="O1862" t="s">
        <v>1102</v>
      </c>
      <c r="P1862" t="str">
        <f>_xlfn.IFNA(VLOOKUP(C1862,Statusy!A:B,2,0),"Do wyrzucenia")</f>
        <v>Alza</v>
      </c>
      <c r="Q1862" t="str">
        <f t="shared" si="118"/>
        <v>Alza</v>
      </c>
      <c r="R1862" t="str">
        <f t="shared" si="119"/>
        <v>Kinghoff</v>
      </c>
    </row>
    <row r="1863" spans="1:18" x14ac:dyDescent="0.25">
      <c r="A1863">
        <v>559319147</v>
      </c>
      <c r="B1863" t="s">
        <v>107</v>
      </c>
      <c r="C1863" t="s">
        <v>153</v>
      </c>
      <c r="D1863">
        <v>1</v>
      </c>
      <c r="E1863">
        <v>0</v>
      </c>
      <c r="F1863">
        <v>1172.1500000000001</v>
      </c>
      <c r="G1863">
        <v>45112</v>
      </c>
      <c r="H1863" t="s">
        <v>108</v>
      </c>
      <c r="I1863" t="s">
        <v>3716</v>
      </c>
      <c r="J1863" t="s">
        <v>109</v>
      </c>
      <c r="K1863">
        <v>219.50374531835209</v>
      </c>
      <c r="L1863" t="s">
        <v>3717</v>
      </c>
      <c r="M1863" t="s">
        <v>108</v>
      </c>
      <c r="N1863" t="s">
        <v>22</v>
      </c>
      <c r="O1863" t="s">
        <v>1102</v>
      </c>
      <c r="P1863" t="str">
        <f>_xlfn.IFNA(VLOOKUP(C1863,Statusy!A:B,2,0),"Do wyrzucenia")</f>
        <v>Alza</v>
      </c>
      <c r="Q1863" t="str">
        <f t="shared" si="118"/>
        <v>Alza</v>
      </c>
      <c r="R1863" t="str">
        <f t="shared" si="119"/>
        <v>Vida</v>
      </c>
    </row>
    <row r="1864" spans="1:18" x14ac:dyDescent="0.25">
      <c r="A1864">
        <v>559319096</v>
      </c>
      <c r="B1864" t="s">
        <v>107</v>
      </c>
      <c r="C1864" t="s">
        <v>153</v>
      </c>
      <c r="D1864">
        <v>1</v>
      </c>
      <c r="E1864">
        <v>0</v>
      </c>
      <c r="F1864">
        <v>1427.15</v>
      </c>
      <c r="G1864">
        <v>45112</v>
      </c>
      <c r="H1864" t="s">
        <v>108</v>
      </c>
      <c r="I1864" t="s">
        <v>315</v>
      </c>
      <c r="J1864" t="s">
        <v>109</v>
      </c>
      <c r="K1864">
        <v>267.25655430711612</v>
      </c>
      <c r="L1864" t="s">
        <v>3718</v>
      </c>
      <c r="M1864" t="s">
        <v>108</v>
      </c>
      <c r="N1864" t="s">
        <v>48</v>
      </c>
      <c r="O1864" t="s">
        <v>1102</v>
      </c>
      <c r="P1864" t="str">
        <f>_xlfn.IFNA(VLOOKUP(C1864,Statusy!A:B,2,0),"Do wyrzucenia")</f>
        <v>Alza</v>
      </c>
      <c r="Q1864" t="str">
        <f t="shared" si="118"/>
        <v>Alza</v>
      </c>
      <c r="R1864" t="str">
        <f t="shared" si="119"/>
        <v>Vida</v>
      </c>
    </row>
    <row r="1865" spans="1:18" x14ac:dyDescent="0.25">
      <c r="A1865">
        <v>559314875</v>
      </c>
      <c r="B1865" t="s">
        <v>1110</v>
      </c>
      <c r="C1865" t="s">
        <v>119</v>
      </c>
      <c r="D1865">
        <v>1</v>
      </c>
      <c r="E1865">
        <v>0</v>
      </c>
      <c r="F1865">
        <v>455</v>
      </c>
      <c r="G1865">
        <v>45112</v>
      </c>
      <c r="H1865" t="s">
        <v>108</v>
      </c>
      <c r="I1865" t="s">
        <v>3719</v>
      </c>
      <c r="J1865" t="s">
        <v>251</v>
      </c>
      <c r="K1865">
        <v>455</v>
      </c>
      <c r="L1865" t="s">
        <v>3720</v>
      </c>
      <c r="M1865" t="s">
        <v>108</v>
      </c>
      <c r="N1865" t="s">
        <v>106</v>
      </c>
      <c r="O1865" t="s">
        <v>224</v>
      </c>
      <c r="P1865" t="str">
        <f>_xlfn.IFNA(VLOOKUP(C1865,Statusy!A:B,2,0),"Do wyrzucenia")</f>
        <v>Shumee</v>
      </c>
      <c r="Q1865" t="str">
        <f t="shared" si="118"/>
        <v>Mall</v>
      </c>
      <c r="R1865" t="str">
        <f t="shared" si="119"/>
        <v>Vida</v>
      </c>
    </row>
    <row r="1866" spans="1:18" x14ac:dyDescent="0.25">
      <c r="A1866">
        <v>559308920</v>
      </c>
      <c r="B1866" t="s">
        <v>107</v>
      </c>
      <c r="C1866" t="s">
        <v>118</v>
      </c>
      <c r="D1866">
        <v>1</v>
      </c>
      <c r="E1866">
        <v>0</v>
      </c>
      <c r="F1866">
        <v>56</v>
      </c>
      <c r="G1866">
        <v>45112</v>
      </c>
      <c r="H1866" t="s">
        <v>108</v>
      </c>
      <c r="I1866" t="s">
        <v>716</v>
      </c>
      <c r="J1866" t="s">
        <v>110</v>
      </c>
      <c r="K1866">
        <v>250.32</v>
      </c>
      <c r="L1866" t="s">
        <v>717</v>
      </c>
      <c r="M1866" t="s">
        <v>108</v>
      </c>
      <c r="N1866" t="s">
        <v>106</v>
      </c>
      <c r="O1866" t="s">
        <v>225</v>
      </c>
      <c r="P1866" t="str">
        <f>_xlfn.IFNA(VLOOKUP(C1866,Statusy!A:B,2,0),"Do wyrzucenia")</f>
        <v>Greatstore</v>
      </c>
      <c r="Q1866" t="str">
        <f t="shared" si="118"/>
        <v>Mall</v>
      </c>
      <c r="R1866" t="str">
        <f t="shared" si="119"/>
        <v>Kinghoff</v>
      </c>
    </row>
    <row r="1867" spans="1:18" x14ac:dyDescent="0.25">
      <c r="A1867">
        <v>559308894</v>
      </c>
      <c r="B1867" t="s">
        <v>107</v>
      </c>
      <c r="C1867" t="s">
        <v>118</v>
      </c>
      <c r="D1867">
        <v>1</v>
      </c>
      <c r="E1867">
        <v>95</v>
      </c>
      <c r="F1867">
        <v>310</v>
      </c>
      <c r="G1867">
        <v>45112</v>
      </c>
      <c r="H1867" t="s">
        <v>108</v>
      </c>
      <c r="I1867" t="s">
        <v>299</v>
      </c>
      <c r="J1867" t="s">
        <v>110</v>
      </c>
      <c r="K1867">
        <v>1385.6999999999998</v>
      </c>
      <c r="L1867" t="s">
        <v>1194</v>
      </c>
      <c r="M1867" t="s">
        <v>108</v>
      </c>
      <c r="N1867" t="s">
        <v>49</v>
      </c>
      <c r="O1867" t="s">
        <v>225</v>
      </c>
      <c r="P1867" t="str">
        <f>_xlfn.IFNA(VLOOKUP(C1867,Statusy!A:B,2,0),"Do wyrzucenia")</f>
        <v>Greatstore</v>
      </c>
      <c r="Q1867" t="str">
        <f t="shared" si="118"/>
        <v>Mall</v>
      </c>
      <c r="R1867" t="str">
        <f t="shared" si="119"/>
        <v>Vida</v>
      </c>
    </row>
    <row r="1868" spans="1:18" x14ac:dyDescent="0.25">
      <c r="A1868">
        <v>559308828</v>
      </c>
      <c r="B1868" t="s">
        <v>107</v>
      </c>
      <c r="C1868" t="s">
        <v>118</v>
      </c>
      <c r="D1868">
        <v>1</v>
      </c>
      <c r="E1868">
        <v>3.9</v>
      </c>
      <c r="F1868">
        <v>38.9</v>
      </c>
      <c r="G1868">
        <v>45112</v>
      </c>
      <c r="H1868" t="s">
        <v>108</v>
      </c>
      <c r="I1868" t="s">
        <v>1114</v>
      </c>
      <c r="J1868" t="s">
        <v>110</v>
      </c>
      <c r="K1868">
        <v>173.88299999999998</v>
      </c>
      <c r="L1868" t="s">
        <v>1115</v>
      </c>
      <c r="M1868" t="s">
        <v>108</v>
      </c>
      <c r="N1868" t="s">
        <v>106</v>
      </c>
      <c r="O1868" t="s">
        <v>225</v>
      </c>
      <c r="P1868" t="str">
        <f>_xlfn.IFNA(VLOOKUP(C1868,Statusy!A:B,2,0),"Do wyrzucenia")</f>
        <v>Greatstore</v>
      </c>
      <c r="Q1868" t="str">
        <f t="shared" si="118"/>
        <v>Mall</v>
      </c>
      <c r="R1868" t="str">
        <f t="shared" si="119"/>
        <v>adler</v>
      </c>
    </row>
    <row r="1869" spans="1:18" x14ac:dyDescent="0.25">
      <c r="A1869">
        <v>559307587</v>
      </c>
      <c r="B1869" t="s">
        <v>107</v>
      </c>
      <c r="C1869" t="s">
        <v>190</v>
      </c>
      <c r="D1869">
        <v>0</v>
      </c>
      <c r="E1869">
        <v>0</v>
      </c>
      <c r="F1869">
        <v>364.65</v>
      </c>
      <c r="G1869">
        <v>45112</v>
      </c>
      <c r="H1869" t="s">
        <v>108</v>
      </c>
      <c r="I1869" t="s">
        <v>464</v>
      </c>
      <c r="J1869" t="s">
        <v>109</v>
      </c>
      <c r="K1869">
        <v>68.286516853932582</v>
      </c>
      <c r="L1869" t="s">
        <v>3721</v>
      </c>
      <c r="M1869" t="s">
        <v>108</v>
      </c>
      <c r="N1869" t="s">
        <v>252</v>
      </c>
      <c r="O1869" t="s">
        <v>1102</v>
      </c>
      <c r="P1869" t="str">
        <f>_xlfn.IFNA(VLOOKUP(C1869,Statusy!A:B,2,0),"Do wyrzucenia")</f>
        <v>Alza</v>
      </c>
      <c r="Q1869" t="str">
        <f t="shared" si="118"/>
        <v>Alza</v>
      </c>
      <c r="R1869" t="str">
        <f t="shared" si="119"/>
        <v>Vida</v>
      </c>
    </row>
    <row r="1870" spans="1:18" x14ac:dyDescent="0.25">
      <c r="A1870">
        <v>559305593</v>
      </c>
      <c r="B1870" t="s">
        <v>107</v>
      </c>
      <c r="C1870" t="s">
        <v>153</v>
      </c>
      <c r="D1870">
        <v>1</v>
      </c>
      <c r="E1870">
        <v>0</v>
      </c>
      <c r="F1870">
        <v>951.14</v>
      </c>
      <c r="G1870">
        <v>45112</v>
      </c>
      <c r="H1870" t="s">
        <v>108</v>
      </c>
      <c r="I1870" t="s">
        <v>408</v>
      </c>
      <c r="J1870" t="s">
        <v>109</v>
      </c>
      <c r="K1870">
        <v>178.11610486891388</v>
      </c>
      <c r="L1870" t="s">
        <v>3722</v>
      </c>
      <c r="M1870" t="s">
        <v>108</v>
      </c>
      <c r="N1870" t="s">
        <v>22</v>
      </c>
      <c r="O1870" t="s">
        <v>1102</v>
      </c>
      <c r="P1870" t="str">
        <f>_xlfn.IFNA(VLOOKUP(C1870,Statusy!A:B,2,0),"Do wyrzucenia")</f>
        <v>Alza</v>
      </c>
      <c r="Q1870" t="str">
        <f t="shared" si="118"/>
        <v>Alza</v>
      </c>
      <c r="R1870" t="str">
        <f t="shared" si="119"/>
        <v>Vida</v>
      </c>
    </row>
    <row r="1871" spans="1:18" x14ac:dyDescent="0.25">
      <c r="A1871">
        <v>559305589</v>
      </c>
      <c r="B1871" t="s">
        <v>107</v>
      </c>
      <c r="C1871" t="s">
        <v>153</v>
      </c>
      <c r="D1871">
        <v>1</v>
      </c>
      <c r="E1871">
        <v>0</v>
      </c>
      <c r="F1871">
        <v>1112.6600000000001</v>
      </c>
      <c r="G1871">
        <v>45112</v>
      </c>
      <c r="H1871" t="s">
        <v>108</v>
      </c>
      <c r="I1871" t="s">
        <v>576</v>
      </c>
      <c r="J1871" t="s">
        <v>109</v>
      </c>
      <c r="K1871">
        <v>208.36329588014985</v>
      </c>
      <c r="L1871" t="s">
        <v>3723</v>
      </c>
      <c r="M1871" t="s">
        <v>108</v>
      </c>
      <c r="N1871" t="s">
        <v>22</v>
      </c>
      <c r="O1871" t="s">
        <v>1102</v>
      </c>
      <c r="P1871" t="str">
        <f>_xlfn.IFNA(VLOOKUP(C1871,Statusy!A:B,2,0),"Do wyrzucenia")</f>
        <v>Alza</v>
      </c>
      <c r="Q1871" t="str">
        <f t="shared" si="118"/>
        <v>Alza</v>
      </c>
      <c r="R1871" t="str">
        <f t="shared" si="119"/>
        <v>Vida</v>
      </c>
    </row>
    <row r="1872" spans="1:18" x14ac:dyDescent="0.25">
      <c r="A1872">
        <v>559305588</v>
      </c>
      <c r="B1872" t="s">
        <v>107</v>
      </c>
      <c r="C1872" t="s">
        <v>153</v>
      </c>
      <c r="D1872">
        <v>1</v>
      </c>
      <c r="E1872">
        <v>0</v>
      </c>
      <c r="F1872">
        <v>2940.15</v>
      </c>
      <c r="G1872">
        <v>45112</v>
      </c>
      <c r="H1872" t="s">
        <v>108</v>
      </c>
      <c r="I1872" t="s">
        <v>255</v>
      </c>
      <c r="J1872" t="s">
        <v>109</v>
      </c>
      <c r="K1872">
        <v>550.58988764044955</v>
      </c>
      <c r="L1872" t="s">
        <v>3724</v>
      </c>
      <c r="M1872" t="s">
        <v>108</v>
      </c>
      <c r="N1872" t="s">
        <v>22</v>
      </c>
      <c r="O1872" t="s">
        <v>1102</v>
      </c>
      <c r="P1872" t="str">
        <f>_xlfn.IFNA(VLOOKUP(C1872,Statusy!A:B,2,0),"Do wyrzucenia")</f>
        <v>Alza</v>
      </c>
      <c r="Q1872" t="str">
        <f t="shared" si="118"/>
        <v>Alza</v>
      </c>
      <c r="R1872" t="str">
        <f t="shared" si="119"/>
        <v>Vida</v>
      </c>
    </row>
    <row r="1873" spans="1:18" x14ac:dyDescent="0.25">
      <c r="A1873">
        <v>559299188</v>
      </c>
      <c r="B1873" t="s">
        <v>1110</v>
      </c>
      <c r="C1873" t="s">
        <v>119</v>
      </c>
      <c r="D1873">
        <v>1</v>
      </c>
      <c r="E1873">
        <v>0</v>
      </c>
      <c r="F1873">
        <v>300</v>
      </c>
      <c r="G1873">
        <v>45112</v>
      </c>
      <c r="H1873" t="s">
        <v>108</v>
      </c>
      <c r="I1873" t="s">
        <v>3725</v>
      </c>
      <c r="J1873" t="s">
        <v>251</v>
      </c>
      <c r="K1873">
        <v>300</v>
      </c>
      <c r="L1873" t="s">
        <v>3726</v>
      </c>
      <c r="M1873" t="s">
        <v>108</v>
      </c>
      <c r="N1873" t="s">
        <v>106</v>
      </c>
      <c r="O1873" t="s">
        <v>224</v>
      </c>
      <c r="P1873" t="str">
        <f>_xlfn.IFNA(VLOOKUP(C1873,Statusy!A:B,2,0),"Do wyrzucenia")</f>
        <v>Shumee</v>
      </c>
      <c r="Q1873" t="str">
        <f t="shared" si="118"/>
        <v>Mall</v>
      </c>
      <c r="R1873" t="str">
        <f t="shared" si="119"/>
        <v>Vida</v>
      </c>
    </row>
    <row r="1874" spans="1:18" x14ac:dyDescent="0.25">
      <c r="A1874">
        <v>559294123</v>
      </c>
      <c r="B1874" t="s">
        <v>107</v>
      </c>
      <c r="C1874" t="s">
        <v>118</v>
      </c>
      <c r="D1874">
        <v>1</v>
      </c>
      <c r="E1874">
        <v>10</v>
      </c>
      <c r="F1874">
        <v>36</v>
      </c>
      <c r="G1874">
        <v>45112</v>
      </c>
      <c r="H1874" t="s">
        <v>108</v>
      </c>
      <c r="I1874" t="s">
        <v>334</v>
      </c>
      <c r="J1874" t="s">
        <v>110</v>
      </c>
      <c r="K1874">
        <v>160.91999999999999</v>
      </c>
      <c r="L1874" t="s">
        <v>3727</v>
      </c>
      <c r="M1874" t="s">
        <v>108</v>
      </c>
      <c r="N1874" t="s">
        <v>49</v>
      </c>
      <c r="O1874" t="s">
        <v>225</v>
      </c>
      <c r="P1874" t="str">
        <f>_xlfn.IFNA(VLOOKUP(C1874,Statusy!A:B,2,0),"Do wyrzucenia")</f>
        <v>Greatstore</v>
      </c>
      <c r="Q1874" t="str">
        <f t="shared" si="118"/>
        <v>Mall</v>
      </c>
      <c r="R1874" t="str">
        <f t="shared" si="119"/>
        <v>Vida</v>
      </c>
    </row>
    <row r="1875" spans="1:18" x14ac:dyDescent="0.25">
      <c r="A1875">
        <v>559291713</v>
      </c>
      <c r="B1875" t="s">
        <v>107</v>
      </c>
      <c r="C1875" t="s">
        <v>153</v>
      </c>
      <c r="D1875">
        <v>1</v>
      </c>
      <c r="E1875">
        <v>0</v>
      </c>
      <c r="F1875">
        <v>305.14999999999998</v>
      </c>
      <c r="G1875">
        <v>45112</v>
      </c>
      <c r="H1875" t="s">
        <v>108</v>
      </c>
      <c r="I1875" t="s">
        <v>1117</v>
      </c>
      <c r="J1875" t="s">
        <v>109</v>
      </c>
      <c r="K1875">
        <v>57.144194756554306</v>
      </c>
      <c r="L1875" t="s">
        <v>3728</v>
      </c>
      <c r="M1875" t="s">
        <v>108</v>
      </c>
      <c r="N1875" t="s">
        <v>22</v>
      </c>
      <c r="O1875" t="s">
        <v>1102</v>
      </c>
      <c r="P1875" t="str">
        <f>_xlfn.IFNA(VLOOKUP(C1875,Statusy!A:B,2,0),"Do wyrzucenia")</f>
        <v>Alza</v>
      </c>
      <c r="Q1875" t="str">
        <f t="shared" si="118"/>
        <v>Alza</v>
      </c>
      <c r="R1875" t="str">
        <f t="shared" si="119"/>
        <v>Kinghoff</v>
      </c>
    </row>
    <row r="1876" spans="1:18" x14ac:dyDescent="0.25">
      <c r="A1876">
        <v>559291699</v>
      </c>
      <c r="B1876" t="s">
        <v>107</v>
      </c>
      <c r="C1876" t="s">
        <v>120</v>
      </c>
      <c r="D1876">
        <v>1</v>
      </c>
      <c r="E1876">
        <v>9</v>
      </c>
      <c r="F1876">
        <v>32</v>
      </c>
      <c r="G1876">
        <v>45112</v>
      </c>
      <c r="H1876" t="s">
        <v>108</v>
      </c>
      <c r="I1876" t="s">
        <v>304</v>
      </c>
      <c r="J1876" t="s">
        <v>110</v>
      </c>
      <c r="K1876">
        <v>143.04</v>
      </c>
      <c r="L1876" t="s">
        <v>3729</v>
      </c>
      <c r="M1876" t="s">
        <v>108</v>
      </c>
      <c r="N1876" t="s">
        <v>49</v>
      </c>
      <c r="O1876" t="s">
        <v>224</v>
      </c>
      <c r="P1876" t="str">
        <f>_xlfn.IFNA(VLOOKUP(C1876,Statusy!A:B,2,0),"Do wyrzucenia")</f>
        <v>Shumee</v>
      </c>
      <c r="Q1876" t="str">
        <f t="shared" si="118"/>
        <v>Mall</v>
      </c>
      <c r="R1876" t="str">
        <f t="shared" si="119"/>
        <v>Vida</v>
      </c>
    </row>
    <row r="1877" spans="1:18" x14ac:dyDescent="0.25">
      <c r="A1877">
        <v>559279770</v>
      </c>
      <c r="B1877" t="s">
        <v>107</v>
      </c>
      <c r="C1877" t="s">
        <v>195</v>
      </c>
      <c r="D1877">
        <v>0</v>
      </c>
      <c r="E1877">
        <v>23</v>
      </c>
      <c r="F1877">
        <v>113</v>
      </c>
      <c r="G1877">
        <v>45112</v>
      </c>
      <c r="H1877" t="s">
        <v>108</v>
      </c>
      <c r="I1877" t="s">
        <v>3447</v>
      </c>
      <c r="J1877" t="s">
        <v>110</v>
      </c>
      <c r="K1877">
        <v>505.10999999999996</v>
      </c>
      <c r="L1877" t="s">
        <v>3448</v>
      </c>
      <c r="M1877" t="s">
        <v>108</v>
      </c>
      <c r="N1877" t="s">
        <v>49</v>
      </c>
      <c r="O1877" t="s">
        <v>224</v>
      </c>
      <c r="P1877" t="str">
        <f>_xlfn.IFNA(VLOOKUP(C1877,Statusy!A:B,2,0),"Do wyrzucenia")</f>
        <v>Shumee</v>
      </c>
      <c r="Q1877" t="str">
        <f t="shared" ref="Q1877:Q1916" si="120">IF(P1877="alza","Alza",IF(P1877="Extra","Extrastore","Mall"))</f>
        <v>Mall</v>
      </c>
      <c r="R1877" t="str">
        <f t="shared" ref="R1877:R1916" si="121">IF(AND(LEN(I1877)&lt;=7,ISERROR(FIND("_",I1877))),"Vida",IFERROR(LEFT(I1877,FIND("_",I1877)-1),"Kinghoff"))</f>
        <v>Vida</v>
      </c>
    </row>
    <row r="1878" spans="1:18" x14ac:dyDescent="0.25">
      <c r="A1878">
        <v>559268509</v>
      </c>
      <c r="B1878" t="s">
        <v>107</v>
      </c>
      <c r="C1878" t="s">
        <v>153</v>
      </c>
      <c r="D1878">
        <v>1</v>
      </c>
      <c r="E1878">
        <v>0</v>
      </c>
      <c r="F1878">
        <v>891.65</v>
      </c>
      <c r="G1878">
        <v>45112</v>
      </c>
      <c r="H1878" t="s">
        <v>108</v>
      </c>
      <c r="I1878" t="s">
        <v>1243</v>
      </c>
      <c r="J1878" t="s">
        <v>109</v>
      </c>
      <c r="K1878">
        <v>166.97565543071161</v>
      </c>
      <c r="L1878" t="s">
        <v>3730</v>
      </c>
      <c r="M1878" t="s">
        <v>108</v>
      </c>
      <c r="N1878" t="s">
        <v>22</v>
      </c>
      <c r="O1878" t="s">
        <v>1102</v>
      </c>
      <c r="P1878" t="str">
        <f>_xlfn.IFNA(VLOOKUP(C1878,Statusy!A:B,2,0),"Do wyrzucenia")</f>
        <v>Alza</v>
      </c>
      <c r="Q1878" t="str">
        <f t="shared" si="120"/>
        <v>Alza</v>
      </c>
      <c r="R1878" t="str">
        <f t="shared" si="121"/>
        <v>Vida</v>
      </c>
    </row>
    <row r="1879" spans="1:18" x14ac:dyDescent="0.25">
      <c r="A1879">
        <v>559268507</v>
      </c>
      <c r="B1879" t="s">
        <v>107</v>
      </c>
      <c r="C1879" t="s">
        <v>153</v>
      </c>
      <c r="D1879">
        <v>1</v>
      </c>
      <c r="E1879">
        <v>0</v>
      </c>
      <c r="F1879">
        <v>1027.6500000000001</v>
      </c>
      <c r="G1879">
        <v>45112</v>
      </c>
      <c r="H1879" t="s">
        <v>108</v>
      </c>
      <c r="I1879" t="s">
        <v>267</v>
      </c>
      <c r="J1879" t="s">
        <v>109</v>
      </c>
      <c r="K1879">
        <v>192.44382022471913</v>
      </c>
      <c r="L1879" t="s">
        <v>3731</v>
      </c>
      <c r="M1879" t="s">
        <v>108</v>
      </c>
      <c r="N1879" t="s">
        <v>48</v>
      </c>
      <c r="O1879" t="s">
        <v>1102</v>
      </c>
      <c r="P1879" t="str">
        <f>_xlfn.IFNA(VLOOKUP(C1879,Statusy!A:B,2,0),"Do wyrzucenia")</f>
        <v>Alza</v>
      </c>
      <c r="Q1879" t="str">
        <f t="shared" si="120"/>
        <v>Alza</v>
      </c>
      <c r="R1879" t="str">
        <f t="shared" si="121"/>
        <v>Vida</v>
      </c>
    </row>
    <row r="1880" spans="1:18" x14ac:dyDescent="0.25">
      <c r="A1880">
        <v>559268498</v>
      </c>
      <c r="B1880" t="s">
        <v>107</v>
      </c>
      <c r="C1880" t="s">
        <v>153</v>
      </c>
      <c r="D1880">
        <v>1</v>
      </c>
      <c r="E1880">
        <v>0</v>
      </c>
      <c r="F1880">
        <v>2319.65</v>
      </c>
      <c r="G1880">
        <v>45112</v>
      </c>
      <c r="H1880" t="s">
        <v>108</v>
      </c>
      <c r="I1880" t="s">
        <v>3732</v>
      </c>
      <c r="J1880" t="s">
        <v>109</v>
      </c>
      <c r="K1880">
        <v>434.39138576779033</v>
      </c>
      <c r="L1880" t="s">
        <v>3733</v>
      </c>
      <c r="M1880" t="s">
        <v>108</v>
      </c>
      <c r="N1880" t="s">
        <v>22</v>
      </c>
      <c r="O1880" t="s">
        <v>1102</v>
      </c>
      <c r="P1880" t="str">
        <f>_xlfn.IFNA(VLOOKUP(C1880,Statusy!A:B,2,0),"Do wyrzucenia")</f>
        <v>Alza</v>
      </c>
      <c r="Q1880" t="str">
        <f t="shared" si="120"/>
        <v>Alza</v>
      </c>
      <c r="R1880" t="str">
        <f t="shared" si="121"/>
        <v>Vida</v>
      </c>
    </row>
    <row r="1881" spans="1:18" x14ac:dyDescent="0.25">
      <c r="A1881">
        <v>559268476</v>
      </c>
      <c r="B1881" t="s">
        <v>107</v>
      </c>
      <c r="C1881" t="s">
        <v>153</v>
      </c>
      <c r="D1881">
        <v>1</v>
      </c>
      <c r="E1881">
        <v>0</v>
      </c>
      <c r="F1881">
        <v>1223.1500000000001</v>
      </c>
      <c r="G1881">
        <v>45112</v>
      </c>
      <c r="H1881" t="s">
        <v>108</v>
      </c>
      <c r="I1881" t="s">
        <v>844</v>
      </c>
      <c r="J1881" t="s">
        <v>109</v>
      </c>
      <c r="K1881">
        <v>229.05430711610489</v>
      </c>
      <c r="L1881" t="s">
        <v>3734</v>
      </c>
      <c r="M1881" t="s">
        <v>108</v>
      </c>
      <c r="N1881" t="s">
        <v>22</v>
      </c>
      <c r="O1881" t="s">
        <v>1102</v>
      </c>
      <c r="P1881" t="str">
        <f>_xlfn.IFNA(VLOOKUP(C1881,Statusy!A:B,2,0),"Do wyrzucenia")</f>
        <v>Alza</v>
      </c>
      <c r="Q1881" t="str">
        <f t="shared" si="120"/>
        <v>Alza</v>
      </c>
      <c r="R1881" t="str">
        <f t="shared" si="121"/>
        <v>Vida</v>
      </c>
    </row>
    <row r="1882" spans="1:18" x14ac:dyDescent="0.25">
      <c r="A1882">
        <v>559262687</v>
      </c>
      <c r="B1882" t="s">
        <v>107</v>
      </c>
      <c r="C1882" t="s">
        <v>118</v>
      </c>
      <c r="D1882">
        <v>1</v>
      </c>
      <c r="E1882">
        <v>19</v>
      </c>
      <c r="F1882">
        <v>101</v>
      </c>
      <c r="G1882">
        <v>45112</v>
      </c>
      <c r="H1882" t="s">
        <v>108</v>
      </c>
      <c r="I1882" t="s">
        <v>3735</v>
      </c>
      <c r="J1882" t="s">
        <v>110</v>
      </c>
      <c r="K1882">
        <v>451.46999999999997</v>
      </c>
      <c r="L1882" t="s">
        <v>3736</v>
      </c>
      <c r="M1882" t="s">
        <v>108</v>
      </c>
      <c r="N1882" t="s">
        <v>49</v>
      </c>
      <c r="O1882" t="s">
        <v>225</v>
      </c>
      <c r="P1882" t="str">
        <f>_xlfn.IFNA(VLOOKUP(C1882,Statusy!A:B,2,0),"Do wyrzucenia")</f>
        <v>Greatstore</v>
      </c>
      <c r="Q1882" t="str">
        <f t="shared" si="120"/>
        <v>Mall</v>
      </c>
      <c r="R1882" t="str">
        <f t="shared" si="121"/>
        <v>Vida</v>
      </c>
    </row>
    <row r="1883" spans="1:18" x14ac:dyDescent="0.25">
      <c r="A1883">
        <v>559262486</v>
      </c>
      <c r="B1883" t="s">
        <v>107</v>
      </c>
      <c r="C1883" t="s">
        <v>118</v>
      </c>
      <c r="D1883">
        <v>1</v>
      </c>
      <c r="E1883">
        <v>32</v>
      </c>
      <c r="F1883">
        <v>198</v>
      </c>
      <c r="G1883">
        <v>45112</v>
      </c>
      <c r="H1883" t="s">
        <v>108</v>
      </c>
      <c r="I1883" t="s">
        <v>3737</v>
      </c>
      <c r="J1883" t="s">
        <v>110</v>
      </c>
      <c r="K1883">
        <v>885.06</v>
      </c>
      <c r="L1883" t="s">
        <v>3738</v>
      </c>
      <c r="M1883" t="s">
        <v>108</v>
      </c>
      <c r="N1883" t="s">
        <v>49</v>
      </c>
      <c r="O1883" t="s">
        <v>225</v>
      </c>
      <c r="P1883" t="str">
        <f>_xlfn.IFNA(VLOOKUP(C1883,Statusy!A:B,2,0),"Do wyrzucenia")</f>
        <v>Greatstore</v>
      </c>
      <c r="Q1883" t="str">
        <f t="shared" si="120"/>
        <v>Mall</v>
      </c>
      <c r="R1883" t="str">
        <f t="shared" si="121"/>
        <v>Vida</v>
      </c>
    </row>
    <row r="1884" spans="1:18" x14ac:dyDescent="0.25">
      <c r="A1884">
        <v>559261839</v>
      </c>
      <c r="B1884" t="s">
        <v>107</v>
      </c>
      <c r="C1884" t="s">
        <v>118</v>
      </c>
      <c r="D1884">
        <v>1</v>
      </c>
      <c r="E1884">
        <v>19</v>
      </c>
      <c r="F1884">
        <v>91</v>
      </c>
      <c r="G1884">
        <v>45112</v>
      </c>
      <c r="H1884" t="s">
        <v>108</v>
      </c>
      <c r="I1884" t="s">
        <v>3739</v>
      </c>
      <c r="J1884" t="s">
        <v>110</v>
      </c>
      <c r="K1884">
        <v>406.77</v>
      </c>
      <c r="L1884" t="s">
        <v>3740</v>
      </c>
      <c r="M1884" t="s">
        <v>108</v>
      </c>
      <c r="N1884" t="s">
        <v>49</v>
      </c>
      <c r="O1884" t="s">
        <v>225</v>
      </c>
      <c r="P1884" t="str">
        <f>_xlfn.IFNA(VLOOKUP(C1884,Statusy!A:B,2,0),"Do wyrzucenia")</f>
        <v>Greatstore</v>
      </c>
      <c r="Q1884" t="str">
        <f t="shared" si="120"/>
        <v>Mall</v>
      </c>
      <c r="R1884" t="str">
        <f t="shared" si="121"/>
        <v>Vida</v>
      </c>
    </row>
    <row r="1885" spans="1:18" x14ac:dyDescent="0.25">
      <c r="A1885">
        <v>559261781</v>
      </c>
      <c r="B1885" t="s">
        <v>107</v>
      </c>
      <c r="C1885" t="s">
        <v>118</v>
      </c>
      <c r="D1885">
        <v>1</v>
      </c>
      <c r="E1885">
        <v>69</v>
      </c>
      <c r="F1885">
        <v>612</v>
      </c>
      <c r="G1885">
        <v>45112</v>
      </c>
      <c r="H1885" t="s">
        <v>108</v>
      </c>
      <c r="I1885" t="s">
        <v>423</v>
      </c>
      <c r="J1885" t="s">
        <v>109</v>
      </c>
      <c r="K1885">
        <v>114.60674157303372</v>
      </c>
      <c r="L1885" t="s">
        <v>3741</v>
      </c>
      <c r="M1885" t="s">
        <v>108</v>
      </c>
      <c r="N1885" t="s">
        <v>22</v>
      </c>
      <c r="O1885" t="s">
        <v>225</v>
      </c>
      <c r="P1885" t="str">
        <f>_xlfn.IFNA(VLOOKUP(C1885,Statusy!A:B,2,0),"Do wyrzucenia")</f>
        <v>Greatstore</v>
      </c>
      <c r="Q1885" t="str">
        <f t="shared" si="120"/>
        <v>Mall</v>
      </c>
      <c r="R1885" t="str">
        <f t="shared" si="121"/>
        <v>Vida</v>
      </c>
    </row>
    <row r="1886" spans="1:18" x14ac:dyDescent="0.25">
      <c r="A1886">
        <v>559261750</v>
      </c>
      <c r="B1886" t="s">
        <v>107</v>
      </c>
      <c r="C1886" t="s">
        <v>118</v>
      </c>
      <c r="D1886">
        <v>1</v>
      </c>
      <c r="E1886">
        <v>24</v>
      </c>
      <c r="F1886">
        <v>131</v>
      </c>
      <c r="G1886">
        <v>45112</v>
      </c>
      <c r="H1886" t="s">
        <v>108</v>
      </c>
      <c r="I1886" t="s">
        <v>3742</v>
      </c>
      <c r="J1886" t="s">
        <v>110</v>
      </c>
      <c r="K1886">
        <v>585.56999999999994</v>
      </c>
      <c r="L1886" t="s">
        <v>3743</v>
      </c>
      <c r="M1886" t="s">
        <v>108</v>
      </c>
      <c r="N1886" t="s">
        <v>49</v>
      </c>
      <c r="O1886" t="s">
        <v>225</v>
      </c>
      <c r="P1886" t="str">
        <f>_xlfn.IFNA(VLOOKUP(C1886,Statusy!A:B,2,0),"Do wyrzucenia")</f>
        <v>Greatstore</v>
      </c>
      <c r="Q1886" t="str">
        <f t="shared" si="120"/>
        <v>Mall</v>
      </c>
      <c r="R1886" t="str">
        <f t="shared" si="121"/>
        <v>Vida</v>
      </c>
    </row>
    <row r="1887" spans="1:18" x14ac:dyDescent="0.25">
      <c r="A1887">
        <v>559260714</v>
      </c>
      <c r="B1887" t="s">
        <v>107</v>
      </c>
      <c r="C1887" t="s">
        <v>120</v>
      </c>
      <c r="D1887">
        <v>1</v>
      </c>
      <c r="E1887">
        <v>23</v>
      </c>
      <c r="F1887">
        <v>139</v>
      </c>
      <c r="G1887">
        <v>45112</v>
      </c>
      <c r="H1887" t="s">
        <v>108</v>
      </c>
      <c r="I1887" t="s">
        <v>2406</v>
      </c>
      <c r="J1887" t="s">
        <v>110</v>
      </c>
      <c r="K1887">
        <v>621.32999999999993</v>
      </c>
      <c r="L1887" t="s">
        <v>3744</v>
      </c>
      <c r="M1887" t="s">
        <v>108</v>
      </c>
      <c r="N1887" t="s">
        <v>49</v>
      </c>
      <c r="O1887" t="s">
        <v>224</v>
      </c>
      <c r="P1887" t="str">
        <f>_xlfn.IFNA(VLOOKUP(C1887,Statusy!A:B,2,0),"Do wyrzucenia")</f>
        <v>Shumee</v>
      </c>
      <c r="Q1887" t="str">
        <f t="shared" si="120"/>
        <v>Mall</v>
      </c>
      <c r="R1887" t="str">
        <f t="shared" si="121"/>
        <v>Vida</v>
      </c>
    </row>
    <row r="1888" spans="1:18" x14ac:dyDescent="0.25">
      <c r="A1888">
        <v>559260700</v>
      </c>
      <c r="B1888" t="s">
        <v>107</v>
      </c>
      <c r="C1888" t="s">
        <v>120</v>
      </c>
      <c r="D1888">
        <v>1</v>
      </c>
      <c r="E1888">
        <v>20</v>
      </c>
      <c r="F1888">
        <v>85</v>
      </c>
      <c r="G1888">
        <v>45112</v>
      </c>
      <c r="H1888" t="s">
        <v>108</v>
      </c>
      <c r="I1888" t="s">
        <v>858</v>
      </c>
      <c r="J1888" t="s">
        <v>110</v>
      </c>
      <c r="K1888">
        <v>379.95</v>
      </c>
      <c r="L1888" t="s">
        <v>2006</v>
      </c>
      <c r="M1888" t="s">
        <v>108</v>
      </c>
      <c r="N1888" t="s">
        <v>49</v>
      </c>
      <c r="O1888" t="s">
        <v>224</v>
      </c>
      <c r="P1888" t="str">
        <f>_xlfn.IFNA(VLOOKUP(C1888,Statusy!A:B,2,0),"Do wyrzucenia")</f>
        <v>Shumee</v>
      </c>
      <c r="Q1888" t="str">
        <f t="shared" si="120"/>
        <v>Mall</v>
      </c>
      <c r="R1888" t="str">
        <f t="shared" si="121"/>
        <v>Vida</v>
      </c>
    </row>
    <row r="1889" spans="1:18" x14ac:dyDescent="0.25">
      <c r="A1889">
        <v>559260592</v>
      </c>
      <c r="B1889" t="s">
        <v>107</v>
      </c>
      <c r="C1889" t="s">
        <v>120</v>
      </c>
      <c r="D1889">
        <v>1</v>
      </c>
      <c r="E1889">
        <v>20</v>
      </c>
      <c r="F1889">
        <v>83</v>
      </c>
      <c r="G1889">
        <v>45112</v>
      </c>
      <c r="H1889" t="s">
        <v>108</v>
      </c>
      <c r="I1889" t="s">
        <v>3745</v>
      </c>
      <c r="J1889" t="s">
        <v>110</v>
      </c>
      <c r="K1889">
        <v>371.01</v>
      </c>
      <c r="L1889" t="s">
        <v>3746</v>
      </c>
      <c r="M1889" t="s">
        <v>108</v>
      </c>
      <c r="N1889" t="s">
        <v>49</v>
      </c>
      <c r="O1889" t="s">
        <v>224</v>
      </c>
      <c r="P1889" t="str">
        <f>_xlfn.IFNA(VLOOKUP(C1889,Statusy!A:B,2,0),"Do wyrzucenia")</f>
        <v>Shumee</v>
      </c>
      <c r="Q1889" t="str">
        <f t="shared" si="120"/>
        <v>Mall</v>
      </c>
      <c r="R1889" t="str">
        <f t="shared" si="121"/>
        <v>Vida</v>
      </c>
    </row>
    <row r="1890" spans="1:18" x14ac:dyDescent="0.25">
      <c r="A1890">
        <v>559260450</v>
      </c>
      <c r="B1890" t="s">
        <v>107</v>
      </c>
      <c r="C1890" t="s">
        <v>120</v>
      </c>
      <c r="D1890">
        <v>1</v>
      </c>
      <c r="E1890">
        <v>31</v>
      </c>
      <c r="F1890">
        <v>229</v>
      </c>
      <c r="G1890">
        <v>45112</v>
      </c>
      <c r="H1890" t="s">
        <v>108</v>
      </c>
      <c r="I1890" t="s">
        <v>848</v>
      </c>
      <c r="J1890" t="s">
        <v>110</v>
      </c>
      <c r="K1890">
        <v>1023.63</v>
      </c>
      <c r="L1890" t="s">
        <v>994</v>
      </c>
      <c r="M1890" t="s">
        <v>108</v>
      </c>
      <c r="N1890" t="s">
        <v>49</v>
      </c>
      <c r="O1890" t="s">
        <v>224</v>
      </c>
      <c r="P1890" t="str">
        <f>_xlfn.IFNA(VLOOKUP(C1890,Statusy!A:B,2,0),"Do wyrzucenia")</f>
        <v>Shumee</v>
      </c>
      <c r="Q1890" t="str">
        <f t="shared" si="120"/>
        <v>Mall</v>
      </c>
      <c r="R1890" t="str">
        <f t="shared" si="121"/>
        <v>Vida</v>
      </c>
    </row>
    <row r="1891" spans="1:18" x14ac:dyDescent="0.25">
      <c r="A1891">
        <v>559260421</v>
      </c>
      <c r="B1891" t="s">
        <v>107</v>
      </c>
      <c r="C1891" t="s">
        <v>120</v>
      </c>
      <c r="D1891">
        <v>1</v>
      </c>
      <c r="E1891">
        <v>31</v>
      </c>
      <c r="F1891">
        <v>247</v>
      </c>
      <c r="G1891">
        <v>45112</v>
      </c>
      <c r="H1891" t="s">
        <v>108</v>
      </c>
      <c r="I1891" t="s">
        <v>3747</v>
      </c>
      <c r="J1891" t="s">
        <v>110</v>
      </c>
      <c r="K1891">
        <v>1104.0899999999999</v>
      </c>
      <c r="L1891" t="s">
        <v>3748</v>
      </c>
      <c r="M1891" t="s">
        <v>108</v>
      </c>
      <c r="N1891" t="s">
        <v>49</v>
      </c>
      <c r="O1891" t="s">
        <v>224</v>
      </c>
      <c r="P1891" t="str">
        <f>_xlfn.IFNA(VLOOKUP(C1891,Statusy!A:B,2,0),"Do wyrzucenia")</f>
        <v>Shumee</v>
      </c>
      <c r="Q1891" t="str">
        <f t="shared" si="120"/>
        <v>Mall</v>
      </c>
      <c r="R1891" t="str">
        <f t="shared" si="121"/>
        <v>Vida</v>
      </c>
    </row>
    <row r="1892" spans="1:18" x14ac:dyDescent="0.25">
      <c r="A1892">
        <v>559260365</v>
      </c>
      <c r="B1892" t="s">
        <v>107</v>
      </c>
      <c r="C1892" t="s">
        <v>120</v>
      </c>
      <c r="D1892">
        <v>1</v>
      </c>
      <c r="E1892">
        <v>13</v>
      </c>
      <c r="F1892">
        <v>50</v>
      </c>
      <c r="G1892">
        <v>45112</v>
      </c>
      <c r="H1892" t="s">
        <v>108</v>
      </c>
      <c r="I1892" t="s">
        <v>3749</v>
      </c>
      <c r="J1892" t="s">
        <v>110</v>
      </c>
      <c r="K1892">
        <v>223.5</v>
      </c>
      <c r="L1892" t="s">
        <v>3750</v>
      </c>
      <c r="M1892" t="s">
        <v>108</v>
      </c>
      <c r="N1892" t="s">
        <v>49</v>
      </c>
      <c r="O1892" t="s">
        <v>224</v>
      </c>
      <c r="P1892" t="str">
        <f>_xlfn.IFNA(VLOOKUP(C1892,Statusy!A:B,2,0),"Do wyrzucenia")</f>
        <v>Shumee</v>
      </c>
      <c r="Q1892" t="str">
        <f t="shared" si="120"/>
        <v>Mall</v>
      </c>
      <c r="R1892" t="str">
        <f t="shared" si="121"/>
        <v>Vida</v>
      </c>
    </row>
    <row r="1893" spans="1:18" x14ac:dyDescent="0.25">
      <c r="A1893">
        <v>559260338</v>
      </c>
      <c r="B1893" t="s">
        <v>107</v>
      </c>
      <c r="C1893" t="s">
        <v>120</v>
      </c>
      <c r="D1893">
        <v>1</v>
      </c>
      <c r="E1893">
        <v>29</v>
      </c>
      <c r="F1893">
        <v>283</v>
      </c>
      <c r="G1893">
        <v>45112</v>
      </c>
      <c r="H1893" t="s">
        <v>108</v>
      </c>
      <c r="I1893" t="s">
        <v>392</v>
      </c>
      <c r="J1893" t="s">
        <v>110</v>
      </c>
      <c r="K1893">
        <v>1265.01</v>
      </c>
      <c r="L1893" t="s">
        <v>174</v>
      </c>
      <c r="M1893" t="s">
        <v>108</v>
      </c>
      <c r="N1893" t="s">
        <v>49</v>
      </c>
      <c r="O1893" t="s">
        <v>224</v>
      </c>
      <c r="P1893" t="str">
        <f>_xlfn.IFNA(VLOOKUP(C1893,Statusy!A:B,2,0),"Do wyrzucenia")</f>
        <v>Shumee</v>
      </c>
      <c r="Q1893" t="str">
        <f t="shared" si="120"/>
        <v>Mall</v>
      </c>
      <c r="R1893" t="str">
        <f t="shared" si="121"/>
        <v>Vida</v>
      </c>
    </row>
    <row r="1894" spans="1:18" x14ac:dyDescent="0.25">
      <c r="A1894">
        <v>559260311</v>
      </c>
      <c r="B1894" t="s">
        <v>107</v>
      </c>
      <c r="C1894" t="s">
        <v>120</v>
      </c>
      <c r="D1894">
        <v>1</v>
      </c>
      <c r="E1894">
        <v>29</v>
      </c>
      <c r="F1894">
        <v>267</v>
      </c>
      <c r="G1894">
        <v>45112</v>
      </c>
      <c r="H1894" t="s">
        <v>108</v>
      </c>
      <c r="I1894" t="s">
        <v>3751</v>
      </c>
      <c r="J1894" t="s">
        <v>110</v>
      </c>
      <c r="K1894">
        <v>1193.49</v>
      </c>
      <c r="L1894" t="s">
        <v>3752</v>
      </c>
      <c r="M1894" t="s">
        <v>108</v>
      </c>
      <c r="N1894" t="s">
        <v>49</v>
      </c>
      <c r="O1894" t="s">
        <v>224</v>
      </c>
      <c r="P1894" t="str">
        <f>_xlfn.IFNA(VLOOKUP(C1894,Statusy!A:B,2,0),"Do wyrzucenia")</f>
        <v>Shumee</v>
      </c>
      <c r="Q1894" t="str">
        <f t="shared" si="120"/>
        <v>Mall</v>
      </c>
      <c r="R1894" t="str">
        <f t="shared" si="121"/>
        <v>Vida</v>
      </c>
    </row>
    <row r="1895" spans="1:18" x14ac:dyDescent="0.25">
      <c r="A1895">
        <v>559260284</v>
      </c>
      <c r="B1895" t="s">
        <v>107</v>
      </c>
      <c r="C1895" t="s">
        <v>190</v>
      </c>
      <c r="D1895">
        <v>0</v>
      </c>
      <c r="E1895">
        <v>0</v>
      </c>
      <c r="F1895">
        <v>806.65</v>
      </c>
      <c r="G1895">
        <v>45112</v>
      </c>
      <c r="H1895" t="s">
        <v>108</v>
      </c>
      <c r="I1895" t="s">
        <v>3753</v>
      </c>
      <c r="J1895" t="s">
        <v>109</v>
      </c>
      <c r="K1895">
        <v>151.05805243445693</v>
      </c>
      <c r="L1895" t="s">
        <v>3754</v>
      </c>
      <c r="M1895" t="s">
        <v>108</v>
      </c>
      <c r="N1895" t="s">
        <v>22</v>
      </c>
      <c r="O1895" t="s">
        <v>1102</v>
      </c>
      <c r="P1895" t="str">
        <f>_xlfn.IFNA(VLOOKUP(C1895,Statusy!A:B,2,0),"Do wyrzucenia")</f>
        <v>Alza</v>
      </c>
      <c r="Q1895" t="str">
        <f t="shared" si="120"/>
        <v>Alza</v>
      </c>
      <c r="R1895" t="str">
        <f t="shared" si="121"/>
        <v>Vida</v>
      </c>
    </row>
    <row r="1896" spans="1:18" x14ac:dyDescent="0.25">
      <c r="A1896">
        <v>559260273</v>
      </c>
      <c r="B1896" t="s">
        <v>107</v>
      </c>
      <c r="C1896" t="s">
        <v>120</v>
      </c>
      <c r="D1896">
        <v>1</v>
      </c>
      <c r="E1896">
        <v>27</v>
      </c>
      <c r="F1896">
        <v>176</v>
      </c>
      <c r="G1896">
        <v>45112</v>
      </c>
      <c r="H1896" t="s">
        <v>108</v>
      </c>
      <c r="I1896" t="s">
        <v>3755</v>
      </c>
      <c r="J1896" t="s">
        <v>110</v>
      </c>
      <c r="K1896">
        <v>786.71999999999991</v>
      </c>
      <c r="L1896" t="s">
        <v>3756</v>
      </c>
      <c r="M1896" t="s">
        <v>108</v>
      </c>
      <c r="N1896" t="s">
        <v>49</v>
      </c>
      <c r="O1896" t="s">
        <v>224</v>
      </c>
      <c r="P1896" t="str">
        <f>_xlfn.IFNA(VLOOKUP(C1896,Statusy!A:B,2,0),"Do wyrzucenia")</f>
        <v>Shumee</v>
      </c>
      <c r="Q1896" t="str">
        <f t="shared" si="120"/>
        <v>Mall</v>
      </c>
      <c r="R1896" t="str">
        <f t="shared" si="121"/>
        <v>Vida</v>
      </c>
    </row>
    <row r="1897" spans="1:18" x14ac:dyDescent="0.25">
      <c r="A1897">
        <v>559260268</v>
      </c>
      <c r="B1897" t="s">
        <v>107</v>
      </c>
      <c r="C1897" t="s">
        <v>120</v>
      </c>
      <c r="D1897">
        <v>1</v>
      </c>
      <c r="E1897">
        <v>27</v>
      </c>
      <c r="F1897">
        <v>157</v>
      </c>
      <c r="G1897">
        <v>45112</v>
      </c>
      <c r="H1897" t="s">
        <v>108</v>
      </c>
      <c r="I1897" t="s">
        <v>920</v>
      </c>
      <c r="J1897" t="s">
        <v>110</v>
      </c>
      <c r="K1897">
        <v>701.79</v>
      </c>
      <c r="L1897" t="s">
        <v>1016</v>
      </c>
      <c r="M1897" t="s">
        <v>108</v>
      </c>
      <c r="N1897" t="s">
        <v>49</v>
      </c>
      <c r="O1897" t="s">
        <v>224</v>
      </c>
      <c r="P1897" t="str">
        <f>_xlfn.IFNA(VLOOKUP(C1897,Statusy!A:B,2,0),"Do wyrzucenia")</f>
        <v>Shumee</v>
      </c>
      <c r="Q1897" t="str">
        <f t="shared" si="120"/>
        <v>Mall</v>
      </c>
      <c r="R1897" t="str">
        <f t="shared" si="121"/>
        <v>Vida</v>
      </c>
    </row>
    <row r="1898" spans="1:18" x14ac:dyDescent="0.25">
      <c r="A1898">
        <v>559253538</v>
      </c>
      <c r="B1898" t="s">
        <v>107</v>
      </c>
      <c r="C1898" t="s">
        <v>153</v>
      </c>
      <c r="D1898">
        <v>1</v>
      </c>
      <c r="E1898">
        <v>0</v>
      </c>
      <c r="F1898">
        <v>364.65</v>
      </c>
      <c r="G1898">
        <v>45112</v>
      </c>
      <c r="H1898" t="s">
        <v>108</v>
      </c>
      <c r="I1898" t="s">
        <v>3757</v>
      </c>
      <c r="J1898" t="s">
        <v>109</v>
      </c>
      <c r="K1898">
        <v>68.286516853932582</v>
      </c>
      <c r="L1898" t="s">
        <v>3758</v>
      </c>
      <c r="M1898" t="s">
        <v>108</v>
      </c>
      <c r="N1898" t="s">
        <v>22</v>
      </c>
      <c r="O1898" t="s">
        <v>1102</v>
      </c>
      <c r="P1898" t="str">
        <f>_xlfn.IFNA(VLOOKUP(C1898,Statusy!A:B,2,0),"Do wyrzucenia")</f>
        <v>Alza</v>
      </c>
      <c r="Q1898" t="str">
        <f t="shared" si="120"/>
        <v>Alza</v>
      </c>
      <c r="R1898" t="str">
        <f t="shared" si="121"/>
        <v>Vida</v>
      </c>
    </row>
    <row r="1899" spans="1:18" x14ac:dyDescent="0.25">
      <c r="A1899">
        <v>559249611</v>
      </c>
      <c r="B1899" t="s">
        <v>107</v>
      </c>
      <c r="C1899" t="s">
        <v>118</v>
      </c>
      <c r="D1899">
        <v>1</v>
      </c>
      <c r="E1899">
        <v>7</v>
      </c>
      <c r="F1899">
        <v>32</v>
      </c>
      <c r="G1899">
        <v>45112</v>
      </c>
      <c r="H1899" t="s">
        <v>108</v>
      </c>
      <c r="I1899" t="s">
        <v>352</v>
      </c>
      <c r="J1899" t="s">
        <v>110</v>
      </c>
      <c r="K1899">
        <v>143.04</v>
      </c>
      <c r="L1899" t="s">
        <v>246</v>
      </c>
      <c r="M1899" t="s">
        <v>108</v>
      </c>
      <c r="N1899" t="s">
        <v>48</v>
      </c>
      <c r="O1899" t="s">
        <v>225</v>
      </c>
      <c r="P1899" t="str">
        <f>_xlfn.IFNA(VLOOKUP(C1899,Statusy!A:B,2,0),"Do wyrzucenia")</f>
        <v>Greatstore</v>
      </c>
      <c r="Q1899" t="str">
        <f t="shared" si="120"/>
        <v>Mall</v>
      </c>
      <c r="R1899" t="str">
        <f t="shared" si="121"/>
        <v>Vida</v>
      </c>
    </row>
    <row r="1900" spans="1:18" x14ac:dyDescent="0.25">
      <c r="A1900">
        <v>559249201</v>
      </c>
      <c r="B1900" t="s">
        <v>107</v>
      </c>
      <c r="C1900" t="s">
        <v>190</v>
      </c>
      <c r="D1900">
        <v>0</v>
      </c>
      <c r="E1900">
        <v>0</v>
      </c>
      <c r="F1900">
        <v>449.65</v>
      </c>
      <c r="G1900">
        <v>45112</v>
      </c>
      <c r="H1900" t="s">
        <v>108</v>
      </c>
      <c r="I1900" t="s">
        <v>1178</v>
      </c>
      <c r="J1900" t="s">
        <v>109</v>
      </c>
      <c r="K1900">
        <v>84.204119850187269</v>
      </c>
      <c r="L1900" t="s">
        <v>3759</v>
      </c>
      <c r="M1900" t="s">
        <v>108</v>
      </c>
      <c r="N1900" t="s">
        <v>252</v>
      </c>
      <c r="O1900" t="s">
        <v>1102</v>
      </c>
      <c r="P1900" t="str">
        <f>_xlfn.IFNA(VLOOKUP(C1900,Statusy!A:B,2,0),"Do wyrzucenia")</f>
        <v>Alza</v>
      </c>
      <c r="Q1900" t="str">
        <f t="shared" si="120"/>
        <v>Alza</v>
      </c>
      <c r="R1900" t="str">
        <f t="shared" si="121"/>
        <v>Vida</v>
      </c>
    </row>
    <row r="1901" spans="1:18" x14ac:dyDescent="0.25">
      <c r="A1901">
        <v>559245473</v>
      </c>
      <c r="B1901" t="s">
        <v>107</v>
      </c>
      <c r="C1901" t="s">
        <v>190</v>
      </c>
      <c r="D1901">
        <v>0</v>
      </c>
      <c r="E1901">
        <v>0</v>
      </c>
      <c r="F1901">
        <v>3339.65</v>
      </c>
      <c r="G1901">
        <v>45112</v>
      </c>
      <c r="H1901" t="s">
        <v>108</v>
      </c>
      <c r="I1901" t="s">
        <v>392</v>
      </c>
      <c r="J1901" t="s">
        <v>109</v>
      </c>
      <c r="K1901">
        <v>625.40262172284645</v>
      </c>
      <c r="L1901" t="s">
        <v>3760</v>
      </c>
      <c r="M1901" t="s">
        <v>108</v>
      </c>
      <c r="N1901" t="s">
        <v>252</v>
      </c>
      <c r="O1901" t="s">
        <v>1102</v>
      </c>
      <c r="P1901" t="str">
        <f>_xlfn.IFNA(VLOOKUP(C1901,Statusy!A:B,2,0),"Do wyrzucenia")</f>
        <v>Alza</v>
      </c>
      <c r="Q1901" t="str">
        <f t="shared" si="120"/>
        <v>Alza</v>
      </c>
      <c r="R1901" t="str">
        <f t="shared" si="121"/>
        <v>Vida</v>
      </c>
    </row>
    <row r="1902" spans="1:18" x14ac:dyDescent="0.25">
      <c r="A1902">
        <v>559245380</v>
      </c>
      <c r="B1902" t="s">
        <v>147</v>
      </c>
      <c r="C1902" t="s">
        <v>245</v>
      </c>
      <c r="D1902">
        <v>1</v>
      </c>
      <c r="E1902">
        <v>3000</v>
      </c>
      <c r="F1902">
        <v>478470</v>
      </c>
      <c r="G1902">
        <v>45112</v>
      </c>
      <c r="H1902" t="s">
        <v>156</v>
      </c>
      <c r="I1902" t="s">
        <v>753</v>
      </c>
      <c r="J1902" t="s">
        <v>116</v>
      </c>
      <c r="K1902">
        <v>5741.64</v>
      </c>
      <c r="L1902" t="s">
        <v>1</v>
      </c>
      <c r="M1902" t="s">
        <v>1</v>
      </c>
      <c r="N1902" t="s">
        <v>50</v>
      </c>
      <c r="O1902" t="s">
        <v>1101</v>
      </c>
      <c r="P1902" t="str">
        <f>_xlfn.IFNA(VLOOKUP(C1902,Statusy!A:B,2,0),"Do wyrzucenia")</f>
        <v>Extra</v>
      </c>
      <c r="Q1902" t="str">
        <f t="shared" si="120"/>
        <v>Extrastore</v>
      </c>
      <c r="R1902" t="str">
        <f t="shared" si="121"/>
        <v>lean</v>
      </c>
    </row>
    <row r="1903" spans="1:18" x14ac:dyDescent="0.25">
      <c r="A1903">
        <v>559243381</v>
      </c>
      <c r="B1903" t="s">
        <v>107</v>
      </c>
      <c r="C1903" t="s">
        <v>190</v>
      </c>
      <c r="D1903">
        <v>0</v>
      </c>
      <c r="E1903">
        <v>0</v>
      </c>
      <c r="F1903">
        <v>4299.3</v>
      </c>
      <c r="G1903">
        <v>45112</v>
      </c>
      <c r="H1903" t="s">
        <v>108</v>
      </c>
      <c r="I1903" t="s">
        <v>1220</v>
      </c>
      <c r="J1903" t="s">
        <v>109</v>
      </c>
      <c r="K1903">
        <v>805.11235955056191</v>
      </c>
      <c r="L1903" t="s">
        <v>3761</v>
      </c>
      <c r="M1903" t="s">
        <v>108</v>
      </c>
      <c r="N1903" t="s">
        <v>252</v>
      </c>
      <c r="O1903" t="s">
        <v>1102</v>
      </c>
      <c r="P1903" t="str">
        <f>_xlfn.IFNA(VLOOKUP(C1903,Statusy!A:B,2,0),"Do wyrzucenia")</f>
        <v>Alza</v>
      </c>
      <c r="Q1903" t="str">
        <f t="shared" si="120"/>
        <v>Alza</v>
      </c>
      <c r="R1903" t="str">
        <f t="shared" si="121"/>
        <v>Vida</v>
      </c>
    </row>
    <row r="1904" spans="1:18" x14ac:dyDescent="0.25">
      <c r="A1904">
        <v>559240564</v>
      </c>
      <c r="B1904" t="s">
        <v>107</v>
      </c>
      <c r="C1904" t="s">
        <v>836</v>
      </c>
      <c r="D1904">
        <v>1</v>
      </c>
      <c r="E1904">
        <v>98</v>
      </c>
      <c r="F1904">
        <v>883</v>
      </c>
      <c r="G1904">
        <v>45112</v>
      </c>
      <c r="H1904" t="s">
        <v>108</v>
      </c>
      <c r="I1904" t="s">
        <v>3762</v>
      </c>
      <c r="J1904" t="s">
        <v>109</v>
      </c>
      <c r="K1904">
        <v>165.3558052434457</v>
      </c>
      <c r="L1904" t="s">
        <v>3763</v>
      </c>
      <c r="M1904" t="s">
        <v>108</v>
      </c>
      <c r="N1904" t="s">
        <v>106</v>
      </c>
      <c r="O1904" t="s">
        <v>1101</v>
      </c>
      <c r="P1904" t="str">
        <f>_xlfn.IFNA(VLOOKUP(C1904,Statusy!A:B,2,0),"Do wyrzucenia")</f>
        <v>Extra</v>
      </c>
      <c r="Q1904" t="str">
        <f t="shared" si="120"/>
        <v>Extrastore</v>
      </c>
      <c r="R1904" t="str">
        <f t="shared" si="121"/>
        <v>aw</v>
      </c>
    </row>
    <row r="1905" spans="1:18" x14ac:dyDescent="0.25">
      <c r="A1905">
        <v>559238797</v>
      </c>
      <c r="B1905" t="s">
        <v>107</v>
      </c>
      <c r="C1905" t="s">
        <v>153</v>
      </c>
      <c r="D1905">
        <v>1</v>
      </c>
      <c r="E1905">
        <v>0</v>
      </c>
      <c r="F1905">
        <v>1758.65</v>
      </c>
      <c r="G1905">
        <v>45112</v>
      </c>
      <c r="H1905" t="s">
        <v>108</v>
      </c>
      <c r="I1905" t="s">
        <v>889</v>
      </c>
      <c r="J1905" t="s">
        <v>109</v>
      </c>
      <c r="K1905">
        <v>329.33520599250943</v>
      </c>
      <c r="L1905" t="s">
        <v>3764</v>
      </c>
      <c r="M1905" t="s">
        <v>108</v>
      </c>
      <c r="N1905" t="s">
        <v>22</v>
      </c>
      <c r="O1905" t="s">
        <v>1102</v>
      </c>
      <c r="P1905" t="str">
        <f>_xlfn.IFNA(VLOOKUP(C1905,Statusy!A:B,2,0),"Do wyrzucenia")</f>
        <v>Alza</v>
      </c>
      <c r="Q1905" t="str">
        <f t="shared" si="120"/>
        <v>Alza</v>
      </c>
      <c r="R1905" t="str">
        <f t="shared" si="121"/>
        <v>Vida</v>
      </c>
    </row>
    <row r="1906" spans="1:18" x14ac:dyDescent="0.25">
      <c r="A1906">
        <v>559236988</v>
      </c>
      <c r="B1906" t="s">
        <v>107</v>
      </c>
      <c r="C1906" t="s">
        <v>118</v>
      </c>
      <c r="D1906">
        <v>1</v>
      </c>
      <c r="E1906">
        <v>609</v>
      </c>
      <c r="F1906">
        <v>12095</v>
      </c>
      <c r="G1906">
        <v>45112</v>
      </c>
      <c r="H1906" t="s">
        <v>108</v>
      </c>
      <c r="I1906" t="s">
        <v>2979</v>
      </c>
      <c r="J1906" t="s">
        <v>109</v>
      </c>
      <c r="K1906">
        <v>2264.9812734082398</v>
      </c>
      <c r="L1906" t="s">
        <v>3765</v>
      </c>
      <c r="M1906" t="s">
        <v>108</v>
      </c>
      <c r="N1906" t="s">
        <v>22</v>
      </c>
      <c r="O1906" t="s">
        <v>225</v>
      </c>
      <c r="P1906" t="str">
        <f>_xlfn.IFNA(VLOOKUP(C1906,Statusy!A:B,2,0),"Do wyrzucenia")</f>
        <v>Greatstore</v>
      </c>
      <c r="Q1906" t="str">
        <f t="shared" si="120"/>
        <v>Mall</v>
      </c>
      <c r="R1906" t="str">
        <f t="shared" si="121"/>
        <v>Vida</v>
      </c>
    </row>
    <row r="1907" spans="1:18" x14ac:dyDescent="0.25">
      <c r="A1907">
        <v>559236664</v>
      </c>
      <c r="B1907" t="s">
        <v>107</v>
      </c>
      <c r="C1907" t="s">
        <v>120</v>
      </c>
      <c r="D1907">
        <v>1</v>
      </c>
      <c r="E1907">
        <v>29</v>
      </c>
      <c r="F1907">
        <v>189</v>
      </c>
      <c r="G1907">
        <v>45112</v>
      </c>
      <c r="H1907" t="s">
        <v>108</v>
      </c>
      <c r="I1907" t="s">
        <v>457</v>
      </c>
      <c r="J1907" t="s">
        <v>110</v>
      </c>
      <c r="K1907">
        <v>844.82999999999993</v>
      </c>
      <c r="L1907" t="s">
        <v>687</v>
      </c>
      <c r="M1907" t="s">
        <v>108</v>
      </c>
      <c r="N1907" t="s">
        <v>49</v>
      </c>
      <c r="O1907" t="s">
        <v>224</v>
      </c>
      <c r="P1907" t="str">
        <f>_xlfn.IFNA(VLOOKUP(C1907,Statusy!A:B,2,0),"Do wyrzucenia")</f>
        <v>Shumee</v>
      </c>
      <c r="Q1907" t="str">
        <f t="shared" si="120"/>
        <v>Mall</v>
      </c>
      <c r="R1907" t="str">
        <f t="shared" si="121"/>
        <v>Vida</v>
      </c>
    </row>
    <row r="1908" spans="1:18" x14ac:dyDescent="0.25">
      <c r="A1908">
        <v>559236662</v>
      </c>
      <c r="B1908" t="s">
        <v>107</v>
      </c>
      <c r="C1908" t="s">
        <v>153</v>
      </c>
      <c r="D1908">
        <v>1</v>
      </c>
      <c r="E1908">
        <v>0</v>
      </c>
      <c r="F1908">
        <v>952.85</v>
      </c>
      <c r="G1908">
        <v>45112</v>
      </c>
      <c r="H1908" t="s">
        <v>108</v>
      </c>
      <c r="I1908" t="s">
        <v>3766</v>
      </c>
      <c r="J1908" t="s">
        <v>109</v>
      </c>
      <c r="K1908">
        <v>178.43632958801498</v>
      </c>
      <c r="L1908" t="s">
        <v>3767</v>
      </c>
      <c r="M1908" t="s">
        <v>108</v>
      </c>
      <c r="N1908" t="s">
        <v>22</v>
      </c>
      <c r="O1908" t="s">
        <v>1102</v>
      </c>
      <c r="P1908" t="str">
        <f>_xlfn.IFNA(VLOOKUP(C1908,Statusy!A:B,2,0),"Do wyrzucenia")</f>
        <v>Alza</v>
      </c>
      <c r="Q1908" t="str">
        <f t="shared" si="120"/>
        <v>Alza</v>
      </c>
      <c r="R1908" t="str">
        <f t="shared" si="121"/>
        <v>Kinghoff</v>
      </c>
    </row>
    <row r="1909" spans="1:18" x14ac:dyDescent="0.25">
      <c r="A1909">
        <v>559233537</v>
      </c>
      <c r="B1909" t="s">
        <v>107</v>
      </c>
      <c r="C1909" t="s">
        <v>153</v>
      </c>
      <c r="D1909">
        <v>1</v>
      </c>
      <c r="E1909">
        <v>0</v>
      </c>
      <c r="F1909">
        <v>1409.32</v>
      </c>
      <c r="G1909">
        <v>45112</v>
      </c>
      <c r="H1909" t="s">
        <v>108</v>
      </c>
      <c r="I1909" t="s">
        <v>1702</v>
      </c>
      <c r="J1909" t="s">
        <v>109</v>
      </c>
      <c r="K1909">
        <v>263.91760299625469</v>
      </c>
      <c r="L1909" t="s">
        <v>3768</v>
      </c>
      <c r="M1909" t="s">
        <v>108</v>
      </c>
      <c r="N1909" t="s">
        <v>48</v>
      </c>
      <c r="O1909" t="s">
        <v>1102</v>
      </c>
      <c r="P1909" t="str">
        <f>_xlfn.IFNA(VLOOKUP(C1909,Statusy!A:B,2,0),"Do wyrzucenia")</f>
        <v>Alza</v>
      </c>
      <c r="Q1909" t="str">
        <f t="shared" si="120"/>
        <v>Alza</v>
      </c>
      <c r="R1909" t="str">
        <f t="shared" si="121"/>
        <v>Vida</v>
      </c>
    </row>
    <row r="1910" spans="1:18" x14ac:dyDescent="0.25">
      <c r="A1910">
        <v>559231981</v>
      </c>
      <c r="B1910" t="s">
        <v>107</v>
      </c>
      <c r="C1910" t="s">
        <v>114</v>
      </c>
      <c r="D1910">
        <v>0</v>
      </c>
      <c r="E1910">
        <v>129</v>
      </c>
      <c r="F1910">
        <v>1556</v>
      </c>
      <c r="G1910">
        <v>45112</v>
      </c>
      <c r="H1910" t="s">
        <v>108</v>
      </c>
      <c r="I1910" t="s">
        <v>3769</v>
      </c>
      <c r="J1910" t="s">
        <v>109</v>
      </c>
      <c r="K1910">
        <v>291.38576779026221</v>
      </c>
      <c r="L1910" t="s">
        <v>3770</v>
      </c>
      <c r="M1910" t="s">
        <v>108</v>
      </c>
      <c r="N1910" t="s">
        <v>22</v>
      </c>
      <c r="O1910" t="s">
        <v>225</v>
      </c>
      <c r="P1910" t="str">
        <f>_xlfn.IFNA(VLOOKUP(C1910,Statusy!A:B,2,0),"Do wyrzucenia")</f>
        <v>Greatstore</v>
      </c>
      <c r="Q1910" t="str">
        <f t="shared" si="120"/>
        <v>Mall</v>
      </c>
      <c r="R1910" t="str">
        <f t="shared" si="121"/>
        <v>Vida</v>
      </c>
    </row>
    <row r="1911" spans="1:18" x14ac:dyDescent="0.25">
      <c r="A1911">
        <v>559231073</v>
      </c>
      <c r="B1911" t="s">
        <v>107</v>
      </c>
      <c r="C1911" t="s">
        <v>195</v>
      </c>
      <c r="D1911">
        <v>0</v>
      </c>
      <c r="E1911">
        <v>19</v>
      </c>
      <c r="F1911">
        <v>99</v>
      </c>
      <c r="G1911">
        <v>45112</v>
      </c>
      <c r="H1911" t="s">
        <v>108</v>
      </c>
      <c r="I1911" t="s">
        <v>305</v>
      </c>
      <c r="J1911" t="s">
        <v>110</v>
      </c>
      <c r="K1911">
        <v>442.53</v>
      </c>
      <c r="L1911" t="s">
        <v>548</v>
      </c>
      <c r="M1911" t="s">
        <v>108</v>
      </c>
      <c r="N1911" t="s">
        <v>48</v>
      </c>
      <c r="O1911" t="s">
        <v>224</v>
      </c>
      <c r="P1911" t="str">
        <f>_xlfn.IFNA(VLOOKUP(C1911,Statusy!A:B,2,0),"Do wyrzucenia")</f>
        <v>Shumee</v>
      </c>
      <c r="Q1911" t="str">
        <f t="shared" si="120"/>
        <v>Mall</v>
      </c>
      <c r="R1911" t="str">
        <f t="shared" si="121"/>
        <v>Vida</v>
      </c>
    </row>
    <row r="1912" spans="1:18" x14ac:dyDescent="0.25">
      <c r="A1912">
        <v>559228376</v>
      </c>
      <c r="B1912" t="s">
        <v>107</v>
      </c>
      <c r="C1912" t="s">
        <v>114</v>
      </c>
      <c r="D1912">
        <v>0</v>
      </c>
      <c r="E1912">
        <v>50</v>
      </c>
      <c r="F1912">
        <v>504</v>
      </c>
      <c r="G1912">
        <v>45112</v>
      </c>
      <c r="H1912" t="s">
        <v>108</v>
      </c>
      <c r="I1912" t="s">
        <v>1251</v>
      </c>
      <c r="J1912" t="s">
        <v>110</v>
      </c>
      <c r="K1912">
        <v>2252.8799999999997</v>
      </c>
      <c r="L1912" t="s">
        <v>1252</v>
      </c>
      <c r="M1912" t="s">
        <v>108</v>
      </c>
      <c r="N1912" t="s">
        <v>49</v>
      </c>
      <c r="O1912" t="s">
        <v>225</v>
      </c>
      <c r="P1912" t="str">
        <f>_xlfn.IFNA(VLOOKUP(C1912,Statusy!A:B,2,0),"Do wyrzucenia")</f>
        <v>Greatstore</v>
      </c>
      <c r="Q1912" t="str">
        <f t="shared" si="120"/>
        <v>Mall</v>
      </c>
      <c r="R1912" t="str">
        <f t="shared" si="121"/>
        <v>Vida</v>
      </c>
    </row>
    <row r="1913" spans="1:18" x14ac:dyDescent="0.25">
      <c r="A1913">
        <v>559228371</v>
      </c>
      <c r="B1913" t="s">
        <v>107</v>
      </c>
      <c r="C1913" t="s">
        <v>114</v>
      </c>
      <c r="D1913">
        <v>0</v>
      </c>
      <c r="E1913">
        <v>13</v>
      </c>
      <c r="F1913">
        <v>64</v>
      </c>
      <c r="G1913">
        <v>45112</v>
      </c>
      <c r="H1913" t="s">
        <v>108</v>
      </c>
      <c r="I1913" t="s">
        <v>1134</v>
      </c>
      <c r="J1913" t="s">
        <v>110</v>
      </c>
      <c r="K1913">
        <v>286.08</v>
      </c>
      <c r="L1913" t="s">
        <v>1135</v>
      </c>
      <c r="M1913" t="s">
        <v>108</v>
      </c>
      <c r="N1913" t="s">
        <v>49</v>
      </c>
      <c r="O1913" t="s">
        <v>225</v>
      </c>
      <c r="P1913" t="str">
        <f>_xlfn.IFNA(VLOOKUP(C1913,Statusy!A:B,2,0),"Do wyrzucenia")</f>
        <v>Greatstore</v>
      </c>
      <c r="Q1913" t="str">
        <f t="shared" si="120"/>
        <v>Mall</v>
      </c>
      <c r="R1913" t="str">
        <f t="shared" si="121"/>
        <v>Vida</v>
      </c>
    </row>
    <row r="1914" spans="1:18" x14ac:dyDescent="0.25">
      <c r="A1914">
        <v>559228360</v>
      </c>
      <c r="B1914" t="s">
        <v>107</v>
      </c>
      <c r="C1914" t="s">
        <v>114</v>
      </c>
      <c r="D1914">
        <v>0</v>
      </c>
      <c r="E1914">
        <v>28</v>
      </c>
      <c r="F1914">
        <v>165</v>
      </c>
      <c r="G1914">
        <v>45112</v>
      </c>
      <c r="H1914" t="s">
        <v>108</v>
      </c>
      <c r="I1914" t="s">
        <v>1096</v>
      </c>
      <c r="J1914" t="s">
        <v>110</v>
      </c>
      <c r="K1914">
        <v>737.55</v>
      </c>
      <c r="L1914" t="s">
        <v>1097</v>
      </c>
      <c r="M1914" t="s">
        <v>108</v>
      </c>
      <c r="N1914" t="s">
        <v>49</v>
      </c>
      <c r="O1914" t="s">
        <v>225</v>
      </c>
      <c r="P1914" t="str">
        <f>_xlfn.IFNA(VLOOKUP(C1914,Statusy!A:B,2,0),"Do wyrzucenia")</f>
        <v>Greatstore</v>
      </c>
      <c r="Q1914" t="str">
        <f t="shared" si="120"/>
        <v>Mall</v>
      </c>
      <c r="R1914" t="str">
        <f t="shared" si="121"/>
        <v>Vida</v>
      </c>
    </row>
    <row r="1915" spans="1:18" x14ac:dyDescent="0.25">
      <c r="A1915">
        <v>559228358</v>
      </c>
      <c r="B1915" t="s">
        <v>107</v>
      </c>
      <c r="C1915" t="s">
        <v>114</v>
      </c>
      <c r="D1915">
        <v>0</v>
      </c>
      <c r="E1915">
        <v>28</v>
      </c>
      <c r="F1915">
        <v>171</v>
      </c>
      <c r="G1915">
        <v>45112</v>
      </c>
      <c r="H1915" t="s">
        <v>108</v>
      </c>
      <c r="I1915" t="s">
        <v>3771</v>
      </c>
      <c r="J1915" t="s">
        <v>110</v>
      </c>
      <c r="K1915">
        <v>764.37</v>
      </c>
      <c r="L1915" t="s">
        <v>3772</v>
      </c>
      <c r="M1915" t="s">
        <v>108</v>
      </c>
      <c r="N1915" t="s">
        <v>49</v>
      </c>
      <c r="O1915" t="s">
        <v>225</v>
      </c>
      <c r="P1915" t="str">
        <f>_xlfn.IFNA(VLOOKUP(C1915,Statusy!A:B,2,0),"Do wyrzucenia")</f>
        <v>Greatstore</v>
      </c>
      <c r="Q1915" t="str">
        <f t="shared" si="120"/>
        <v>Mall</v>
      </c>
      <c r="R1915" t="str">
        <f t="shared" si="121"/>
        <v>Vida</v>
      </c>
    </row>
    <row r="1916" spans="1:18" x14ac:dyDescent="0.25">
      <c r="A1916">
        <v>559227966</v>
      </c>
      <c r="B1916" t="s">
        <v>107</v>
      </c>
      <c r="C1916" t="s">
        <v>118</v>
      </c>
      <c r="D1916">
        <v>1</v>
      </c>
      <c r="E1916">
        <v>6</v>
      </c>
      <c r="F1916">
        <v>29</v>
      </c>
      <c r="G1916">
        <v>45112</v>
      </c>
      <c r="H1916" t="s">
        <v>108</v>
      </c>
      <c r="I1916" t="s">
        <v>3773</v>
      </c>
      <c r="J1916" t="s">
        <v>110</v>
      </c>
      <c r="K1916">
        <v>129.63</v>
      </c>
      <c r="L1916" t="s">
        <v>3774</v>
      </c>
      <c r="M1916" t="s">
        <v>108</v>
      </c>
      <c r="N1916" t="s">
        <v>49</v>
      </c>
      <c r="O1916" t="s">
        <v>225</v>
      </c>
      <c r="P1916" t="str">
        <f>_xlfn.IFNA(VLOOKUP(C1916,Statusy!A:B,2,0),"Do wyrzucenia")</f>
        <v>Greatstore</v>
      </c>
      <c r="Q1916" t="str">
        <f t="shared" si="120"/>
        <v>Mall</v>
      </c>
      <c r="R1916" t="str">
        <f t="shared" si="121"/>
        <v>Kinghoff</v>
      </c>
    </row>
    <row r="1917" spans="1:18" x14ac:dyDescent="0.25">
      <c r="A1917">
        <v>559226818</v>
      </c>
      <c r="B1917" t="s">
        <v>107</v>
      </c>
      <c r="C1917" t="s">
        <v>153</v>
      </c>
      <c r="D1917">
        <v>1</v>
      </c>
      <c r="E1917">
        <v>0</v>
      </c>
      <c r="F1917">
        <v>2582.3000000000002</v>
      </c>
      <c r="G1917">
        <v>45112</v>
      </c>
      <c r="H1917" t="s">
        <v>108</v>
      </c>
      <c r="I1917" t="s">
        <v>3133</v>
      </c>
      <c r="J1917" t="s">
        <v>109</v>
      </c>
      <c r="K1917">
        <v>483.57677902621731</v>
      </c>
      <c r="L1917" t="s">
        <v>3775</v>
      </c>
      <c r="M1917" t="s">
        <v>108</v>
      </c>
      <c r="N1917" t="s">
        <v>22</v>
      </c>
      <c r="O1917" t="s">
        <v>1102</v>
      </c>
      <c r="P1917" t="str">
        <f>_xlfn.IFNA(VLOOKUP(C1917,Statusy!A:B,2,0),"Do wyrzucenia")</f>
        <v>Alza</v>
      </c>
      <c r="Q1917" t="str">
        <f t="shared" ref="Q1917:Q1938" si="122">IF(P1917="alza","Alza",IF(P1917="Extra","Extrastore","Mall"))</f>
        <v>Alza</v>
      </c>
      <c r="R1917" t="str">
        <f t="shared" ref="R1917:R1938" si="123">IF(AND(LEN(I1917)&lt;=7,ISERROR(FIND("_",I1917))),"Vida",IFERROR(LEFT(I1917,FIND("_",I1917)-1),"Kinghoff"))</f>
        <v>Vida</v>
      </c>
    </row>
    <row r="1918" spans="1:18" x14ac:dyDescent="0.25">
      <c r="A1918">
        <v>559226764</v>
      </c>
      <c r="B1918" t="s">
        <v>107</v>
      </c>
      <c r="C1918" t="s">
        <v>153</v>
      </c>
      <c r="D1918">
        <v>1</v>
      </c>
      <c r="E1918">
        <v>0</v>
      </c>
      <c r="F1918">
        <v>3399.14</v>
      </c>
      <c r="G1918">
        <v>45112</v>
      </c>
      <c r="H1918" t="s">
        <v>108</v>
      </c>
      <c r="I1918" t="s">
        <v>920</v>
      </c>
      <c r="J1918" t="s">
        <v>109</v>
      </c>
      <c r="K1918">
        <v>636.54307116104872</v>
      </c>
      <c r="L1918" t="s">
        <v>3776</v>
      </c>
      <c r="M1918" t="s">
        <v>108</v>
      </c>
      <c r="N1918" t="s">
        <v>48</v>
      </c>
      <c r="O1918" t="s">
        <v>1102</v>
      </c>
      <c r="P1918" t="str">
        <f>_xlfn.IFNA(VLOOKUP(C1918,Statusy!A:B,2,0),"Do wyrzucenia")</f>
        <v>Alza</v>
      </c>
      <c r="Q1918" t="str">
        <f t="shared" si="122"/>
        <v>Alza</v>
      </c>
      <c r="R1918" t="str">
        <f t="shared" si="123"/>
        <v>Vida</v>
      </c>
    </row>
    <row r="1919" spans="1:18" x14ac:dyDescent="0.25">
      <c r="A1919">
        <v>559225701</v>
      </c>
      <c r="B1919" t="s">
        <v>107</v>
      </c>
      <c r="C1919" t="s">
        <v>115</v>
      </c>
      <c r="D1919">
        <v>1</v>
      </c>
      <c r="E1919">
        <v>11110</v>
      </c>
      <c r="F1919">
        <v>36890</v>
      </c>
      <c r="G1919">
        <v>45112</v>
      </c>
      <c r="H1919" t="s">
        <v>108</v>
      </c>
      <c r="I1919" t="s">
        <v>3777</v>
      </c>
      <c r="J1919" t="s">
        <v>116</v>
      </c>
      <c r="K1919">
        <v>442.68</v>
      </c>
      <c r="L1919" t="s">
        <v>3778</v>
      </c>
      <c r="M1919" t="s">
        <v>108</v>
      </c>
      <c r="N1919" t="s">
        <v>50</v>
      </c>
      <c r="O1919" t="s">
        <v>224</v>
      </c>
      <c r="P1919" t="str">
        <f>_xlfn.IFNA(VLOOKUP(C1919,Statusy!A:B,2,0),"Do wyrzucenia")</f>
        <v>Shumee</v>
      </c>
      <c r="Q1919" t="str">
        <f t="shared" si="122"/>
        <v>Mall</v>
      </c>
      <c r="R1919" t="str">
        <f t="shared" si="123"/>
        <v>Vida</v>
      </c>
    </row>
    <row r="1920" spans="1:18" x14ac:dyDescent="0.25">
      <c r="A1920">
        <v>559222913</v>
      </c>
      <c r="B1920" t="s">
        <v>107</v>
      </c>
      <c r="C1920" t="s">
        <v>118</v>
      </c>
      <c r="D1920">
        <v>1</v>
      </c>
      <c r="E1920">
        <v>3.2</v>
      </c>
      <c r="F1920">
        <v>44.2</v>
      </c>
      <c r="G1920">
        <v>45111</v>
      </c>
      <c r="H1920" t="s">
        <v>108</v>
      </c>
      <c r="I1920" t="s">
        <v>463</v>
      </c>
      <c r="J1920" t="s">
        <v>110</v>
      </c>
      <c r="K1920">
        <v>197.57400000000001</v>
      </c>
      <c r="L1920" t="s">
        <v>658</v>
      </c>
      <c r="M1920" t="s">
        <v>108</v>
      </c>
      <c r="N1920" t="s">
        <v>106</v>
      </c>
      <c r="O1920" t="s">
        <v>225</v>
      </c>
      <c r="P1920" t="str">
        <f>_xlfn.IFNA(VLOOKUP(C1920,Statusy!A:B,2,0),"Do wyrzucenia")</f>
        <v>Greatstore</v>
      </c>
      <c r="Q1920" t="str">
        <f t="shared" si="122"/>
        <v>Mall</v>
      </c>
      <c r="R1920" t="str">
        <f t="shared" si="123"/>
        <v>Vida</v>
      </c>
    </row>
    <row r="1921" spans="1:18" x14ac:dyDescent="0.25">
      <c r="A1921">
        <v>559220971</v>
      </c>
      <c r="B1921" t="s">
        <v>107</v>
      </c>
      <c r="C1921" t="s">
        <v>153</v>
      </c>
      <c r="D1921">
        <v>1</v>
      </c>
      <c r="E1921">
        <v>0</v>
      </c>
      <c r="F1921">
        <v>1087.1500000000001</v>
      </c>
      <c r="G1921">
        <v>45111</v>
      </c>
      <c r="H1921" t="s">
        <v>108</v>
      </c>
      <c r="I1921" t="s">
        <v>3779</v>
      </c>
      <c r="J1921" t="s">
        <v>109</v>
      </c>
      <c r="K1921">
        <v>203.5861423220974</v>
      </c>
      <c r="L1921" t="s">
        <v>3780</v>
      </c>
      <c r="M1921" t="s">
        <v>108</v>
      </c>
      <c r="N1921" t="s">
        <v>22</v>
      </c>
      <c r="O1921" t="s">
        <v>1102</v>
      </c>
      <c r="P1921" t="str">
        <f>_xlfn.IFNA(VLOOKUP(C1921,Statusy!A:B,2,0),"Do wyrzucenia")</f>
        <v>Alza</v>
      </c>
      <c r="Q1921" t="str">
        <f t="shared" si="122"/>
        <v>Alza</v>
      </c>
      <c r="R1921" t="str">
        <f t="shared" si="123"/>
        <v>Vida</v>
      </c>
    </row>
    <row r="1922" spans="1:18" x14ac:dyDescent="0.25">
      <c r="A1922">
        <v>559220969</v>
      </c>
      <c r="B1922" t="s">
        <v>107</v>
      </c>
      <c r="C1922" t="s">
        <v>153</v>
      </c>
      <c r="D1922">
        <v>1</v>
      </c>
      <c r="E1922">
        <v>0</v>
      </c>
      <c r="F1922">
        <v>900.16</v>
      </c>
      <c r="G1922">
        <v>45111</v>
      </c>
      <c r="H1922" t="s">
        <v>108</v>
      </c>
      <c r="I1922" t="s">
        <v>292</v>
      </c>
      <c r="J1922" t="s">
        <v>109</v>
      </c>
      <c r="K1922">
        <v>168.5692883895131</v>
      </c>
      <c r="L1922" t="s">
        <v>3781</v>
      </c>
      <c r="M1922" t="s">
        <v>108</v>
      </c>
      <c r="N1922" t="s">
        <v>22</v>
      </c>
      <c r="O1922" t="s">
        <v>1102</v>
      </c>
      <c r="P1922" t="str">
        <f>_xlfn.IFNA(VLOOKUP(C1922,Statusy!A:B,2,0),"Do wyrzucenia")</f>
        <v>Alza</v>
      </c>
      <c r="Q1922" t="str">
        <f t="shared" si="122"/>
        <v>Alza</v>
      </c>
      <c r="R1922" t="str">
        <f t="shared" si="123"/>
        <v>Vida</v>
      </c>
    </row>
    <row r="1923" spans="1:18" x14ac:dyDescent="0.25">
      <c r="A1923">
        <v>559220968</v>
      </c>
      <c r="B1923" t="s">
        <v>107</v>
      </c>
      <c r="C1923" t="s">
        <v>153</v>
      </c>
      <c r="D1923">
        <v>1</v>
      </c>
      <c r="E1923">
        <v>0</v>
      </c>
      <c r="F1923">
        <v>3959.28</v>
      </c>
      <c r="G1923">
        <v>45111</v>
      </c>
      <c r="H1923" t="s">
        <v>108</v>
      </c>
      <c r="I1923" t="s">
        <v>403</v>
      </c>
      <c r="J1923" t="s">
        <v>109</v>
      </c>
      <c r="K1923">
        <v>741.43820224719116</v>
      </c>
      <c r="L1923" t="s">
        <v>3782</v>
      </c>
      <c r="M1923" t="s">
        <v>108</v>
      </c>
      <c r="N1923" t="s">
        <v>22</v>
      </c>
      <c r="O1923" t="s">
        <v>1102</v>
      </c>
      <c r="P1923" t="str">
        <f>_xlfn.IFNA(VLOOKUP(C1923,Statusy!A:B,2,0),"Do wyrzucenia")</f>
        <v>Alza</v>
      </c>
      <c r="Q1923" t="str">
        <f t="shared" si="122"/>
        <v>Alza</v>
      </c>
      <c r="R1923" t="str">
        <f t="shared" si="123"/>
        <v>Vida</v>
      </c>
    </row>
    <row r="1924" spans="1:18" x14ac:dyDescent="0.25">
      <c r="A1924">
        <v>559220958</v>
      </c>
      <c r="B1924" t="s">
        <v>107</v>
      </c>
      <c r="C1924" t="s">
        <v>153</v>
      </c>
      <c r="D1924">
        <v>1</v>
      </c>
      <c r="E1924">
        <v>0</v>
      </c>
      <c r="F1924">
        <v>804.95</v>
      </c>
      <c r="G1924">
        <v>45111</v>
      </c>
      <c r="H1924" t="s">
        <v>108</v>
      </c>
      <c r="I1924" t="s">
        <v>196</v>
      </c>
      <c r="J1924" t="s">
        <v>109</v>
      </c>
      <c r="K1924">
        <v>150.73970037453185</v>
      </c>
      <c r="L1924" t="s">
        <v>3783</v>
      </c>
      <c r="M1924" t="s">
        <v>108</v>
      </c>
      <c r="N1924" t="s">
        <v>22</v>
      </c>
      <c r="O1924" t="s">
        <v>1102</v>
      </c>
      <c r="P1924" t="str">
        <f>_xlfn.IFNA(VLOOKUP(C1924,Statusy!A:B,2,0),"Do wyrzucenia")</f>
        <v>Alza</v>
      </c>
      <c r="Q1924" t="str">
        <f t="shared" si="122"/>
        <v>Alza</v>
      </c>
      <c r="R1924" t="str">
        <f t="shared" si="123"/>
        <v>ikonka</v>
      </c>
    </row>
    <row r="1925" spans="1:18" x14ac:dyDescent="0.25">
      <c r="A1925">
        <v>559215206</v>
      </c>
      <c r="B1925" t="s">
        <v>107</v>
      </c>
      <c r="C1925" t="s">
        <v>118</v>
      </c>
      <c r="D1925">
        <v>1</v>
      </c>
      <c r="E1925">
        <v>1199</v>
      </c>
      <c r="F1925">
        <v>5889</v>
      </c>
      <c r="G1925">
        <v>45111</v>
      </c>
      <c r="H1925" t="s">
        <v>108</v>
      </c>
      <c r="I1925" t="s">
        <v>3784</v>
      </c>
      <c r="J1925" t="s">
        <v>109</v>
      </c>
      <c r="K1925">
        <v>1102.8089887640451</v>
      </c>
      <c r="L1925" t="s">
        <v>3785</v>
      </c>
      <c r="M1925" t="s">
        <v>108</v>
      </c>
      <c r="N1925" t="s">
        <v>22</v>
      </c>
      <c r="O1925" t="s">
        <v>225</v>
      </c>
      <c r="P1925" t="str">
        <f>_xlfn.IFNA(VLOOKUP(C1925,Statusy!A:B,2,0),"Do wyrzucenia")</f>
        <v>Greatstore</v>
      </c>
      <c r="Q1925" t="str">
        <f t="shared" si="122"/>
        <v>Mall</v>
      </c>
      <c r="R1925" t="str">
        <f t="shared" si="123"/>
        <v>Vida</v>
      </c>
    </row>
    <row r="1926" spans="1:18" x14ac:dyDescent="0.25">
      <c r="A1926">
        <v>559214080</v>
      </c>
      <c r="B1926" t="s">
        <v>107</v>
      </c>
      <c r="C1926" t="s">
        <v>118</v>
      </c>
      <c r="D1926">
        <v>1</v>
      </c>
      <c r="E1926">
        <v>7</v>
      </c>
      <c r="F1926">
        <v>39</v>
      </c>
      <c r="G1926">
        <v>45111</v>
      </c>
      <c r="H1926" t="s">
        <v>108</v>
      </c>
      <c r="I1926" t="s">
        <v>593</v>
      </c>
      <c r="J1926" t="s">
        <v>110</v>
      </c>
      <c r="K1926">
        <v>174.32999999999998</v>
      </c>
      <c r="L1926" t="s">
        <v>3786</v>
      </c>
      <c r="M1926" t="s">
        <v>108</v>
      </c>
      <c r="N1926" t="s">
        <v>48</v>
      </c>
      <c r="O1926" t="s">
        <v>225</v>
      </c>
      <c r="P1926" t="str">
        <f>_xlfn.IFNA(VLOOKUP(C1926,Statusy!A:B,2,0),"Do wyrzucenia")</f>
        <v>Greatstore</v>
      </c>
      <c r="Q1926" t="str">
        <f t="shared" si="122"/>
        <v>Mall</v>
      </c>
      <c r="R1926" t="str">
        <f t="shared" si="123"/>
        <v>Vida</v>
      </c>
    </row>
    <row r="1927" spans="1:18" x14ac:dyDescent="0.25">
      <c r="A1927">
        <v>559214056</v>
      </c>
      <c r="B1927" t="s">
        <v>107</v>
      </c>
      <c r="C1927" t="s">
        <v>118</v>
      </c>
      <c r="D1927">
        <v>1</v>
      </c>
      <c r="E1927">
        <v>649</v>
      </c>
      <c r="F1927">
        <v>2639</v>
      </c>
      <c r="G1927">
        <v>45111</v>
      </c>
      <c r="H1927" t="s">
        <v>108</v>
      </c>
      <c r="I1927" t="s">
        <v>1213</v>
      </c>
      <c r="J1927" t="s">
        <v>109</v>
      </c>
      <c r="K1927">
        <v>494.19475655430716</v>
      </c>
      <c r="L1927" t="s">
        <v>3787</v>
      </c>
      <c r="M1927" t="s">
        <v>108</v>
      </c>
      <c r="N1927" t="s">
        <v>22</v>
      </c>
      <c r="O1927" t="s">
        <v>225</v>
      </c>
      <c r="P1927" t="str">
        <f>_xlfn.IFNA(VLOOKUP(C1927,Statusy!A:B,2,0),"Do wyrzucenia")</f>
        <v>Greatstore</v>
      </c>
      <c r="Q1927" t="str">
        <f t="shared" si="122"/>
        <v>Mall</v>
      </c>
      <c r="R1927" t="str">
        <f t="shared" si="123"/>
        <v>Vida</v>
      </c>
    </row>
    <row r="1928" spans="1:18" x14ac:dyDescent="0.25">
      <c r="A1928">
        <v>559197438</v>
      </c>
      <c r="B1928" t="s">
        <v>107</v>
      </c>
      <c r="C1928" t="s">
        <v>153</v>
      </c>
      <c r="D1928">
        <v>1</v>
      </c>
      <c r="E1928">
        <v>0</v>
      </c>
      <c r="F1928">
        <v>3203.64</v>
      </c>
      <c r="G1928">
        <v>45111</v>
      </c>
      <c r="H1928" t="s">
        <v>108</v>
      </c>
      <c r="I1928" t="s">
        <v>3788</v>
      </c>
      <c r="J1928" t="s">
        <v>109</v>
      </c>
      <c r="K1928">
        <v>599.93258426966293</v>
      </c>
      <c r="L1928" t="s">
        <v>3789</v>
      </c>
      <c r="M1928" t="s">
        <v>108</v>
      </c>
      <c r="N1928" t="s">
        <v>22</v>
      </c>
      <c r="O1928" t="s">
        <v>1102</v>
      </c>
      <c r="P1928" t="str">
        <f>_xlfn.IFNA(VLOOKUP(C1928,Statusy!A:B,2,0),"Do wyrzucenia")</f>
        <v>Alza</v>
      </c>
      <c r="Q1928" t="str">
        <f t="shared" si="122"/>
        <v>Alza</v>
      </c>
      <c r="R1928" t="str">
        <f t="shared" si="123"/>
        <v>Vida</v>
      </c>
    </row>
    <row r="1929" spans="1:18" x14ac:dyDescent="0.25">
      <c r="A1929">
        <v>559197437</v>
      </c>
      <c r="B1929" t="s">
        <v>107</v>
      </c>
      <c r="C1929" t="s">
        <v>153</v>
      </c>
      <c r="D1929">
        <v>1</v>
      </c>
      <c r="E1929">
        <v>0</v>
      </c>
      <c r="F1929">
        <v>1104.1500000000001</v>
      </c>
      <c r="G1929">
        <v>45111</v>
      </c>
      <c r="H1929" t="s">
        <v>108</v>
      </c>
      <c r="I1929" t="s">
        <v>3790</v>
      </c>
      <c r="J1929" t="s">
        <v>109</v>
      </c>
      <c r="K1929">
        <v>206.76966292134836</v>
      </c>
      <c r="L1929" t="s">
        <v>3791</v>
      </c>
      <c r="M1929" t="s">
        <v>108</v>
      </c>
      <c r="N1929" t="s">
        <v>22</v>
      </c>
      <c r="O1929" t="s">
        <v>1102</v>
      </c>
      <c r="P1929" t="str">
        <f>_xlfn.IFNA(VLOOKUP(C1929,Statusy!A:B,2,0),"Do wyrzucenia")</f>
        <v>Alza</v>
      </c>
      <c r="Q1929" t="str">
        <f t="shared" si="122"/>
        <v>Alza</v>
      </c>
      <c r="R1929" t="str">
        <f t="shared" si="123"/>
        <v>Vida</v>
      </c>
    </row>
    <row r="1930" spans="1:18" x14ac:dyDescent="0.25">
      <c r="A1930">
        <v>559197436</v>
      </c>
      <c r="B1930" t="s">
        <v>107</v>
      </c>
      <c r="C1930" t="s">
        <v>120</v>
      </c>
      <c r="D1930">
        <v>1</v>
      </c>
      <c r="E1930">
        <v>27</v>
      </c>
      <c r="F1930">
        <v>53</v>
      </c>
      <c r="G1930">
        <v>45111</v>
      </c>
      <c r="H1930" t="s">
        <v>108</v>
      </c>
      <c r="I1930" t="s">
        <v>3792</v>
      </c>
      <c r="J1930" t="s">
        <v>110</v>
      </c>
      <c r="K1930">
        <v>236.91</v>
      </c>
      <c r="L1930" t="s">
        <v>3793</v>
      </c>
      <c r="M1930" t="s">
        <v>108</v>
      </c>
      <c r="N1930" t="s">
        <v>49</v>
      </c>
      <c r="O1930" t="s">
        <v>224</v>
      </c>
      <c r="P1930" t="str">
        <f>_xlfn.IFNA(VLOOKUP(C1930,Statusy!A:B,2,0),"Do wyrzucenia")</f>
        <v>Shumee</v>
      </c>
      <c r="Q1930" t="str">
        <f t="shared" si="122"/>
        <v>Mall</v>
      </c>
      <c r="R1930" t="str">
        <f t="shared" si="123"/>
        <v>Vida</v>
      </c>
    </row>
    <row r="1931" spans="1:18" x14ac:dyDescent="0.25">
      <c r="A1931">
        <v>559190214</v>
      </c>
      <c r="B1931" t="s">
        <v>107</v>
      </c>
      <c r="C1931" t="s">
        <v>118</v>
      </c>
      <c r="D1931">
        <v>1</v>
      </c>
      <c r="E1931">
        <v>129</v>
      </c>
      <c r="F1931">
        <v>1602</v>
      </c>
      <c r="G1931">
        <v>45111</v>
      </c>
      <c r="H1931" t="s">
        <v>108</v>
      </c>
      <c r="I1931" t="s">
        <v>1432</v>
      </c>
      <c r="J1931" t="s">
        <v>109</v>
      </c>
      <c r="K1931">
        <v>300</v>
      </c>
      <c r="L1931" t="s">
        <v>1433</v>
      </c>
      <c r="M1931" t="s">
        <v>108</v>
      </c>
      <c r="N1931" t="s">
        <v>22</v>
      </c>
      <c r="O1931" t="s">
        <v>225</v>
      </c>
      <c r="P1931" t="str">
        <f>_xlfn.IFNA(VLOOKUP(C1931,Statusy!A:B,2,0),"Do wyrzucenia")</f>
        <v>Greatstore</v>
      </c>
      <c r="Q1931" t="str">
        <f t="shared" si="122"/>
        <v>Mall</v>
      </c>
      <c r="R1931" t="str">
        <f t="shared" si="123"/>
        <v>Vida</v>
      </c>
    </row>
    <row r="1932" spans="1:18" x14ac:dyDescent="0.25">
      <c r="A1932">
        <v>559185581</v>
      </c>
      <c r="B1932" t="s">
        <v>107</v>
      </c>
      <c r="C1932" t="s">
        <v>153</v>
      </c>
      <c r="D1932">
        <v>1</v>
      </c>
      <c r="E1932">
        <v>0</v>
      </c>
      <c r="F1932">
        <v>798.15</v>
      </c>
      <c r="G1932">
        <v>45111</v>
      </c>
      <c r="H1932" t="s">
        <v>108</v>
      </c>
      <c r="I1932" t="s">
        <v>359</v>
      </c>
      <c r="J1932" t="s">
        <v>109</v>
      </c>
      <c r="K1932">
        <v>149.46629213483146</v>
      </c>
      <c r="L1932" t="s">
        <v>3794</v>
      </c>
      <c r="M1932" t="s">
        <v>108</v>
      </c>
      <c r="N1932" t="s">
        <v>22</v>
      </c>
      <c r="O1932" t="s">
        <v>1102</v>
      </c>
      <c r="P1932" t="str">
        <f>_xlfn.IFNA(VLOOKUP(C1932,Statusy!A:B,2,0),"Do wyrzucenia")</f>
        <v>Alza</v>
      </c>
      <c r="Q1932" t="str">
        <f t="shared" si="122"/>
        <v>Alza</v>
      </c>
      <c r="R1932" t="str">
        <f t="shared" si="123"/>
        <v>Vida</v>
      </c>
    </row>
    <row r="1933" spans="1:18" x14ac:dyDescent="0.25">
      <c r="A1933">
        <v>559185576</v>
      </c>
      <c r="B1933" t="s">
        <v>107</v>
      </c>
      <c r="C1933" t="s">
        <v>120</v>
      </c>
      <c r="D1933">
        <v>1</v>
      </c>
      <c r="E1933">
        <v>20</v>
      </c>
      <c r="F1933">
        <v>74</v>
      </c>
      <c r="G1933">
        <v>45111</v>
      </c>
      <c r="H1933" t="s">
        <v>108</v>
      </c>
      <c r="I1933" t="s">
        <v>1757</v>
      </c>
      <c r="J1933" t="s">
        <v>110</v>
      </c>
      <c r="K1933">
        <v>330.78</v>
      </c>
      <c r="L1933" t="s">
        <v>3795</v>
      </c>
      <c r="M1933" t="s">
        <v>108</v>
      </c>
      <c r="N1933" t="s">
        <v>49</v>
      </c>
      <c r="O1933" t="s">
        <v>224</v>
      </c>
      <c r="P1933" t="str">
        <f>_xlfn.IFNA(VLOOKUP(C1933,Statusy!A:B,2,0),"Do wyrzucenia")</f>
        <v>Shumee</v>
      </c>
      <c r="Q1933" t="str">
        <f t="shared" si="122"/>
        <v>Mall</v>
      </c>
      <c r="R1933" t="str">
        <f t="shared" si="123"/>
        <v>Vida</v>
      </c>
    </row>
    <row r="1934" spans="1:18" x14ac:dyDescent="0.25">
      <c r="A1934">
        <v>559185573</v>
      </c>
      <c r="B1934" t="s">
        <v>107</v>
      </c>
      <c r="C1934" t="s">
        <v>153</v>
      </c>
      <c r="D1934">
        <v>1</v>
      </c>
      <c r="E1934">
        <v>0</v>
      </c>
      <c r="F1934">
        <v>577.15</v>
      </c>
      <c r="G1934">
        <v>45111</v>
      </c>
      <c r="H1934" t="s">
        <v>108</v>
      </c>
      <c r="I1934" t="s">
        <v>474</v>
      </c>
      <c r="J1934" t="s">
        <v>109</v>
      </c>
      <c r="K1934">
        <v>108.0805243445693</v>
      </c>
      <c r="L1934" t="s">
        <v>3796</v>
      </c>
      <c r="M1934" t="s">
        <v>108</v>
      </c>
      <c r="N1934" t="s">
        <v>22</v>
      </c>
      <c r="O1934" t="s">
        <v>1102</v>
      </c>
      <c r="P1934" t="str">
        <f>_xlfn.IFNA(VLOOKUP(C1934,Statusy!A:B,2,0),"Do wyrzucenia")</f>
        <v>Alza</v>
      </c>
      <c r="Q1934" t="str">
        <f t="shared" si="122"/>
        <v>Alza</v>
      </c>
      <c r="R1934" t="str">
        <f t="shared" si="123"/>
        <v>Vida</v>
      </c>
    </row>
    <row r="1935" spans="1:18" x14ac:dyDescent="0.25">
      <c r="A1935">
        <v>559185565</v>
      </c>
      <c r="B1935" t="s">
        <v>107</v>
      </c>
      <c r="C1935" t="s">
        <v>190</v>
      </c>
      <c r="D1935">
        <v>0</v>
      </c>
      <c r="E1935">
        <v>0</v>
      </c>
      <c r="F1935">
        <v>6662.3099999999995</v>
      </c>
      <c r="G1935">
        <v>45111</v>
      </c>
      <c r="H1935" t="s">
        <v>108</v>
      </c>
      <c r="I1935" t="s">
        <v>3797</v>
      </c>
      <c r="J1935" t="s">
        <v>109</v>
      </c>
      <c r="K1935">
        <v>1247.6235955056179</v>
      </c>
      <c r="L1935" t="s">
        <v>3798</v>
      </c>
      <c r="M1935" t="s">
        <v>108</v>
      </c>
      <c r="N1935" t="s">
        <v>252</v>
      </c>
      <c r="O1935" t="s">
        <v>1102</v>
      </c>
      <c r="P1935" t="str">
        <f>_xlfn.IFNA(VLOOKUP(C1935,Statusy!A:B,2,0),"Do wyrzucenia")</f>
        <v>Alza</v>
      </c>
      <c r="Q1935" t="str">
        <f t="shared" si="122"/>
        <v>Alza</v>
      </c>
      <c r="R1935" t="str">
        <f t="shared" si="123"/>
        <v>beliani</v>
      </c>
    </row>
    <row r="1936" spans="1:18" x14ac:dyDescent="0.25">
      <c r="A1936">
        <v>559171646</v>
      </c>
      <c r="B1936" t="s">
        <v>107</v>
      </c>
      <c r="C1936" t="s">
        <v>153</v>
      </c>
      <c r="D1936">
        <v>1</v>
      </c>
      <c r="E1936">
        <v>0</v>
      </c>
      <c r="F1936">
        <v>1503.65</v>
      </c>
      <c r="G1936">
        <v>45111</v>
      </c>
      <c r="H1936" t="s">
        <v>108</v>
      </c>
      <c r="I1936" t="s">
        <v>3799</v>
      </c>
      <c r="J1936" t="s">
        <v>109</v>
      </c>
      <c r="K1936">
        <v>281.58239700374537</v>
      </c>
      <c r="L1936" t="s">
        <v>3800</v>
      </c>
      <c r="M1936" t="s">
        <v>108</v>
      </c>
      <c r="N1936" t="s">
        <v>22</v>
      </c>
      <c r="O1936" t="s">
        <v>1102</v>
      </c>
      <c r="P1936" t="str">
        <f>_xlfn.IFNA(VLOOKUP(C1936,Statusy!A:B,2,0),"Do wyrzucenia")</f>
        <v>Alza</v>
      </c>
      <c r="Q1936" t="str">
        <f t="shared" si="122"/>
        <v>Alza</v>
      </c>
      <c r="R1936" t="str">
        <f t="shared" si="123"/>
        <v>Vida</v>
      </c>
    </row>
    <row r="1937" spans="1:18" x14ac:dyDescent="0.25">
      <c r="A1937">
        <v>559171643</v>
      </c>
      <c r="B1937" t="s">
        <v>107</v>
      </c>
      <c r="C1937" t="s">
        <v>153</v>
      </c>
      <c r="D1937">
        <v>1</v>
      </c>
      <c r="E1937">
        <v>0</v>
      </c>
      <c r="F1937">
        <v>789.65</v>
      </c>
      <c r="G1937">
        <v>45111</v>
      </c>
      <c r="H1937" t="s">
        <v>108</v>
      </c>
      <c r="I1937" t="s">
        <v>1156</v>
      </c>
      <c r="J1937" t="s">
        <v>109</v>
      </c>
      <c r="K1937">
        <v>147.874531835206</v>
      </c>
      <c r="L1937" t="s">
        <v>3801</v>
      </c>
      <c r="M1937" t="s">
        <v>108</v>
      </c>
      <c r="N1937" t="s">
        <v>22</v>
      </c>
      <c r="O1937" t="s">
        <v>1102</v>
      </c>
      <c r="P1937" t="str">
        <f>_xlfn.IFNA(VLOOKUP(C1937,Statusy!A:B,2,0),"Do wyrzucenia")</f>
        <v>Alza</v>
      </c>
      <c r="Q1937" t="str">
        <f t="shared" si="122"/>
        <v>Alza</v>
      </c>
      <c r="R1937" t="str">
        <f t="shared" si="123"/>
        <v>Vida</v>
      </c>
    </row>
    <row r="1938" spans="1:18" x14ac:dyDescent="0.25">
      <c r="A1938">
        <v>559171642</v>
      </c>
      <c r="B1938" t="s">
        <v>107</v>
      </c>
      <c r="C1938" t="s">
        <v>120</v>
      </c>
      <c r="D1938">
        <v>1</v>
      </c>
      <c r="E1938">
        <v>20</v>
      </c>
      <c r="F1938">
        <v>88</v>
      </c>
      <c r="G1938">
        <v>45111</v>
      </c>
      <c r="H1938" t="s">
        <v>108</v>
      </c>
      <c r="I1938" t="s">
        <v>3802</v>
      </c>
      <c r="J1938" t="s">
        <v>110</v>
      </c>
      <c r="K1938">
        <v>393.35999999999996</v>
      </c>
      <c r="L1938" t="s">
        <v>3803</v>
      </c>
      <c r="M1938" t="s">
        <v>108</v>
      </c>
      <c r="N1938" t="s">
        <v>49</v>
      </c>
      <c r="O1938" t="s">
        <v>224</v>
      </c>
      <c r="P1938" t="str">
        <f>_xlfn.IFNA(VLOOKUP(C1938,Statusy!A:B,2,0),"Do wyrzucenia")</f>
        <v>Shumee</v>
      </c>
      <c r="Q1938" t="str">
        <f t="shared" si="122"/>
        <v>Mall</v>
      </c>
      <c r="R1938" t="str">
        <f t="shared" si="123"/>
        <v>Vida</v>
      </c>
    </row>
    <row r="1939" spans="1:18" x14ac:dyDescent="0.25">
      <c r="A1939">
        <v>559161256</v>
      </c>
      <c r="B1939" t="s">
        <v>107</v>
      </c>
      <c r="C1939" t="s">
        <v>118</v>
      </c>
      <c r="D1939">
        <v>1</v>
      </c>
      <c r="E1939">
        <v>609</v>
      </c>
      <c r="F1939">
        <v>9730</v>
      </c>
      <c r="G1939">
        <v>45111</v>
      </c>
      <c r="H1939" t="s">
        <v>108</v>
      </c>
      <c r="I1939" t="s">
        <v>968</v>
      </c>
      <c r="J1939" t="s">
        <v>109</v>
      </c>
      <c r="K1939">
        <v>1822.0973782771537</v>
      </c>
      <c r="L1939" t="s">
        <v>3804</v>
      </c>
      <c r="M1939" t="s">
        <v>108</v>
      </c>
      <c r="N1939" t="s">
        <v>22</v>
      </c>
      <c r="O1939" t="s">
        <v>225</v>
      </c>
      <c r="P1939" t="str">
        <f>_xlfn.IFNA(VLOOKUP(C1939,Statusy!A:B,2,0),"Do wyrzucenia")</f>
        <v>Greatstore</v>
      </c>
      <c r="Q1939" t="str">
        <f t="shared" ref="Q1939:Q1963" si="124">IF(P1939="alza","Alza",IF(P1939="Extra","Extrastore","Mall"))</f>
        <v>Mall</v>
      </c>
      <c r="R1939" t="str">
        <f t="shared" ref="R1939:R1963" si="125">IF(AND(LEN(I1939)&lt;=7,ISERROR(FIND("_",I1939))),"Vida",IFERROR(LEFT(I1939,FIND("_",I1939)-1),"Kinghoff"))</f>
        <v>Vida</v>
      </c>
    </row>
    <row r="1940" spans="1:18" x14ac:dyDescent="0.25">
      <c r="A1940">
        <v>559161231</v>
      </c>
      <c r="B1940" t="s">
        <v>107</v>
      </c>
      <c r="C1940" t="s">
        <v>118</v>
      </c>
      <c r="D1940">
        <v>1</v>
      </c>
      <c r="E1940">
        <v>4.7</v>
      </c>
      <c r="F1940">
        <v>125.7</v>
      </c>
      <c r="G1940">
        <v>45111</v>
      </c>
      <c r="H1940" t="s">
        <v>108</v>
      </c>
      <c r="I1940" t="s">
        <v>3805</v>
      </c>
      <c r="J1940" t="s">
        <v>110</v>
      </c>
      <c r="K1940">
        <v>561.87900000000002</v>
      </c>
      <c r="L1940" t="s">
        <v>3806</v>
      </c>
      <c r="M1940" t="s">
        <v>108</v>
      </c>
      <c r="N1940" t="s">
        <v>106</v>
      </c>
      <c r="O1940" t="s">
        <v>225</v>
      </c>
      <c r="P1940" t="str">
        <f>_xlfn.IFNA(VLOOKUP(C1940,Statusy!A:B,2,0),"Do wyrzucenia")</f>
        <v>Greatstore</v>
      </c>
      <c r="Q1940" t="str">
        <f t="shared" si="124"/>
        <v>Mall</v>
      </c>
      <c r="R1940" t="str">
        <f t="shared" si="125"/>
        <v>adler</v>
      </c>
    </row>
    <row r="1941" spans="1:18" x14ac:dyDescent="0.25">
      <c r="A1941">
        <v>559157128</v>
      </c>
      <c r="B1941" t="s">
        <v>107</v>
      </c>
      <c r="C1941" t="s">
        <v>153</v>
      </c>
      <c r="D1941">
        <v>1</v>
      </c>
      <c r="E1941">
        <v>0</v>
      </c>
      <c r="F1941">
        <v>319.60000000000002</v>
      </c>
      <c r="G1941">
        <v>45111</v>
      </c>
      <c r="H1941" t="s">
        <v>108</v>
      </c>
      <c r="I1941" t="s">
        <v>1080</v>
      </c>
      <c r="J1941" t="s">
        <v>109</v>
      </c>
      <c r="K1941">
        <v>59.850187265917612</v>
      </c>
      <c r="L1941" t="s">
        <v>3807</v>
      </c>
      <c r="M1941" t="s">
        <v>108</v>
      </c>
      <c r="N1941" t="s">
        <v>22</v>
      </c>
      <c r="O1941" t="s">
        <v>1102</v>
      </c>
      <c r="P1941" t="str">
        <f>_xlfn.IFNA(VLOOKUP(C1941,Statusy!A:B,2,0),"Do wyrzucenia")</f>
        <v>Alza</v>
      </c>
      <c r="Q1941" t="str">
        <f t="shared" si="124"/>
        <v>Alza</v>
      </c>
      <c r="R1941" t="str">
        <f t="shared" si="125"/>
        <v>Kinghoff</v>
      </c>
    </row>
    <row r="1942" spans="1:18" x14ac:dyDescent="0.25">
      <c r="A1942">
        <v>559157127</v>
      </c>
      <c r="B1942" t="s">
        <v>107</v>
      </c>
      <c r="C1942" t="s">
        <v>153</v>
      </c>
      <c r="D1942">
        <v>1</v>
      </c>
      <c r="E1942">
        <v>0</v>
      </c>
      <c r="F1942">
        <v>883.15</v>
      </c>
      <c r="G1942">
        <v>45111</v>
      </c>
      <c r="H1942" t="s">
        <v>108</v>
      </c>
      <c r="I1942" t="s">
        <v>1523</v>
      </c>
      <c r="J1942" t="s">
        <v>109</v>
      </c>
      <c r="K1942">
        <v>165.38389513108615</v>
      </c>
      <c r="L1942" t="s">
        <v>3808</v>
      </c>
      <c r="M1942" t="s">
        <v>108</v>
      </c>
      <c r="N1942" t="s">
        <v>22</v>
      </c>
      <c r="O1942" t="s">
        <v>1102</v>
      </c>
      <c r="P1942" t="str">
        <f>_xlfn.IFNA(VLOOKUP(C1942,Statusy!A:B,2,0),"Do wyrzucenia")</f>
        <v>Alza</v>
      </c>
      <c r="Q1942" t="str">
        <f t="shared" si="124"/>
        <v>Alza</v>
      </c>
      <c r="R1942" t="str">
        <f t="shared" si="125"/>
        <v>Vida</v>
      </c>
    </row>
    <row r="1943" spans="1:18" x14ac:dyDescent="0.25">
      <c r="A1943">
        <v>559157126</v>
      </c>
      <c r="B1943" t="s">
        <v>107</v>
      </c>
      <c r="C1943" t="s">
        <v>153</v>
      </c>
      <c r="D1943">
        <v>1</v>
      </c>
      <c r="E1943">
        <v>0</v>
      </c>
      <c r="F1943">
        <v>315.35000000000002</v>
      </c>
      <c r="G1943">
        <v>45111</v>
      </c>
      <c r="H1943" t="s">
        <v>108</v>
      </c>
      <c r="I1943" t="s">
        <v>206</v>
      </c>
      <c r="J1943" t="s">
        <v>109</v>
      </c>
      <c r="K1943">
        <v>59.05430711610488</v>
      </c>
      <c r="L1943" t="s">
        <v>3809</v>
      </c>
      <c r="M1943" t="s">
        <v>108</v>
      </c>
      <c r="N1943" t="s">
        <v>48</v>
      </c>
      <c r="O1943" t="s">
        <v>1102</v>
      </c>
      <c r="P1943" t="str">
        <f>_xlfn.IFNA(VLOOKUP(C1943,Statusy!A:B,2,0),"Do wyrzucenia")</f>
        <v>Alza</v>
      </c>
      <c r="Q1943" t="str">
        <f t="shared" si="124"/>
        <v>Alza</v>
      </c>
      <c r="R1943" t="str">
        <f t="shared" si="125"/>
        <v>ikonka</v>
      </c>
    </row>
    <row r="1944" spans="1:18" x14ac:dyDescent="0.25">
      <c r="A1944">
        <v>559146782</v>
      </c>
      <c r="B1944" t="s">
        <v>107</v>
      </c>
      <c r="C1944" t="s">
        <v>118</v>
      </c>
      <c r="D1944">
        <v>1</v>
      </c>
      <c r="E1944">
        <v>329</v>
      </c>
      <c r="F1944">
        <v>3025</v>
      </c>
      <c r="G1944">
        <v>45111</v>
      </c>
      <c r="H1944" t="s">
        <v>108</v>
      </c>
      <c r="I1944" t="s">
        <v>521</v>
      </c>
      <c r="J1944" t="s">
        <v>109</v>
      </c>
      <c r="K1944">
        <v>566.47940074906376</v>
      </c>
      <c r="L1944" t="s">
        <v>3810</v>
      </c>
      <c r="M1944" t="s">
        <v>108</v>
      </c>
      <c r="N1944" t="s">
        <v>22</v>
      </c>
      <c r="O1944" t="s">
        <v>225</v>
      </c>
      <c r="P1944" t="str">
        <f>_xlfn.IFNA(VLOOKUP(C1944,Statusy!A:B,2,0),"Do wyrzucenia")</f>
        <v>Greatstore</v>
      </c>
      <c r="Q1944" t="str">
        <f t="shared" si="124"/>
        <v>Mall</v>
      </c>
      <c r="R1944" t="str">
        <f t="shared" si="125"/>
        <v>Vida</v>
      </c>
    </row>
    <row r="1945" spans="1:18" x14ac:dyDescent="0.25">
      <c r="A1945">
        <v>559146743</v>
      </c>
      <c r="B1945" t="s">
        <v>107</v>
      </c>
      <c r="C1945" t="s">
        <v>118</v>
      </c>
      <c r="D1945">
        <v>1</v>
      </c>
      <c r="E1945">
        <v>10</v>
      </c>
      <c r="F1945">
        <v>35</v>
      </c>
      <c r="G1945">
        <v>45111</v>
      </c>
      <c r="H1945" t="s">
        <v>108</v>
      </c>
      <c r="I1945" t="s">
        <v>264</v>
      </c>
      <c r="J1945" t="s">
        <v>110</v>
      </c>
      <c r="K1945">
        <v>156.44999999999999</v>
      </c>
      <c r="L1945" t="s">
        <v>3811</v>
      </c>
      <c r="M1945" t="s">
        <v>108</v>
      </c>
      <c r="N1945" t="s">
        <v>49</v>
      </c>
      <c r="O1945" t="s">
        <v>225</v>
      </c>
      <c r="P1945" t="str">
        <f>_xlfn.IFNA(VLOOKUP(C1945,Statusy!A:B,2,0),"Do wyrzucenia")</f>
        <v>Greatstore</v>
      </c>
      <c r="Q1945" t="str">
        <f t="shared" si="124"/>
        <v>Mall</v>
      </c>
      <c r="R1945" t="str">
        <f t="shared" si="125"/>
        <v>Vida</v>
      </c>
    </row>
    <row r="1946" spans="1:18" x14ac:dyDescent="0.25">
      <c r="A1946">
        <v>559143366</v>
      </c>
      <c r="B1946" t="s">
        <v>107</v>
      </c>
      <c r="C1946" t="s">
        <v>153</v>
      </c>
      <c r="D1946">
        <v>1</v>
      </c>
      <c r="E1946">
        <v>0</v>
      </c>
      <c r="F1946">
        <v>551.65</v>
      </c>
      <c r="G1946">
        <v>45111</v>
      </c>
      <c r="H1946" t="s">
        <v>108</v>
      </c>
      <c r="I1946" t="s">
        <v>1046</v>
      </c>
      <c r="J1946" t="s">
        <v>109</v>
      </c>
      <c r="K1946">
        <v>103.30524344569288</v>
      </c>
      <c r="L1946" t="s">
        <v>3812</v>
      </c>
      <c r="M1946" t="s">
        <v>108</v>
      </c>
      <c r="N1946" t="s">
        <v>22</v>
      </c>
      <c r="O1946" t="s">
        <v>1102</v>
      </c>
      <c r="P1946" t="str">
        <f>_xlfn.IFNA(VLOOKUP(C1946,Statusy!A:B,2,0),"Do wyrzucenia")</f>
        <v>Alza</v>
      </c>
      <c r="Q1946" t="str">
        <f t="shared" si="124"/>
        <v>Alza</v>
      </c>
      <c r="R1946" t="str">
        <f t="shared" si="125"/>
        <v>Vida</v>
      </c>
    </row>
    <row r="1947" spans="1:18" x14ac:dyDescent="0.25">
      <c r="A1947">
        <v>559143364</v>
      </c>
      <c r="B1947" t="s">
        <v>107</v>
      </c>
      <c r="C1947" t="s">
        <v>120</v>
      </c>
      <c r="D1947">
        <v>1</v>
      </c>
      <c r="E1947">
        <v>39</v>
      </c>
      <c r="F1947">
        <v>269</v>
      </c>
      <c r="G1947">
        <v>45111</v>
      </c>
      <c r="H1947" t="s">
        <v>108</v>
      </c>
      <c r="I1947" t="s">
        <v>1212</v>
      </c>
      <c r="J1947" t="s">
        <v>110</v>
      </c>
      <c r="K1947">
        <v>1202.4299999999998</v>
      </c>
      <c r="L1947" t="s">
        <v>2530</v>
      </c>
      <c r="M1947" t="s">
        <v>108</v>
      </c>
      <c r="N1947" t="s">
        <v>48</v>
      </c>
      <c r="O1947" t="s">
        <v>224</v>
      </c>
      <c r="P1947" t="str">
        <f>_xlfn.IFNA(VLOOKUP(C1947,Statusy!A:B,2,0),"Do wyrzucenia")</f>
        <v>Shumee</v>
      </c>
      <c r="Q1947" t="str">
        <f t="shared" si="124"/>
        <v>Mall</v>
      </c>
      <c r="R1947" t="str">
        <f t="shared" si="125"/>
        <v>Vida</v>
      </c>
    </row>
    <row r="1948" spans="1:18" x14ac:dyDescent="0.25">
      <c r="A1948">
        <v>559134388</v>
      </c>
      <c r="B1948" t="s">
        <v>107</v>
      </c>
      <c r="C1948" t="s">
        <v>118</v>
      </c>
      <c r="D1948">
        <v>1</v>
      </c>
      <c r="E1948">
        <v>4.7</v>
      </c>
      <c r="F1948">
        <v>25.7</v>
      </c>
      <c r="G1948">
        <v>45111</v>
      </c>
      <c r="H1948" t="s">
        <v>108</v>
      </c>
      <c r="I1948" t="s">
        <v>958</v>
      </c>
      <c r="J1948" t="s">
        <v>110</v>
      </c>
      <c r="K1948">
        <v>114.87899999999999</v>
      </c>
      <c r="L1948" t="s">
        <v>959</v>
      </c>
      <c r="M1948" t="s">
        <v>108</v>
      </c>
      <c r="N1948" t="s">
        <v>106</v>
      </c>
      <c r="O1948" t="s">
        <v>225</v>
      </c>
      <c r="P1948" t="str">
        <f>_xlfn.IFNA(VLOOKUP(C1948,Statusy!A:B,2,0),"Do wyrzucenia")</f>
        <v>Greatstore</v>
      </c>
      <c r="Q1948" t="str">
        <f t="shared" si="124"/>
        <v>Mall</v>
      </c>
      <c r="R1948" t="str">
        <f t="shared" si="125"/>
        <v>aw</v>
      </c>
    </row>
    <row r="1949" spans="1:18" x14ac:dyDescent="0.25">
      <c r="A1949">
        <v>559130449</v>
      </c>
      <c r="B1949" t="s">
        <v>107</v>
      </c>
      <c r="C1949" t="s">
        <v>153</v>
      </c>
      <c r="D1949">
        <v>1</v>
      </c>
      <c r="E1949">
        <v>0</v>
      </c>
      <c r="F1949">
        <v>1103.3</v>
      </c>
      <c r="G1949">
        <v>45111</v>
      </c>
      <c r="H1949" t="s">
        <v>108</v>
      </c>
      <c r="I1949" t="s">
        <v>2918</v>
      </c>
      <c r="J1949" t="s">
        <v>109</v>
      </c>
      <c r="K1949">
        <v>206.61048689138576</v>
      </c>
      <c r="L1949" t="s">
        <v>3813</v>
      </c>
      <c r="M1949" t="s">
        <v>108</v>
      </c>
      <c r="N1949" t="s">
        <v>22</v>
      </c>
      <c r="O1949" t="s">
        <v>1102</v>
      </c>
      <c r="P1949" t="str">
        <f>_xlfn.IFNA(VLOOKUP(C1949,Statusy!A:B,2,0),"Do wyrzucenia")</f>
        <v>Alza</v>
      </c>
      <c r="Q1949" t="str">
        <f t="shared" si="124"/>
        <v>Alza</v>
      </c>
      <c r="R1949" t="str">
        <f t="shared" si="125"/>
        <v>Vida</v>
      </c>
    </row>
    <row r="1950" spans="1:18" x14ac:dyDescent="0.25">
      <c r="A1950">
        <v>559130447</v>
      </c>
      <c r="B1950" t="s">
        <v>107</v>
      </c>
      <c r="C1950" t="s">
        <v>153</v>
      </c>
      <c r="D1950">
        <v>1</v>
      </c>
      <c r="E1950">
        <v>0</v>
      </c>
      <c r="F1950">
        <v>1877.65</v>
      </c>
      <c r="G1950">
        <v>45111</v>
      </c>
      <c r="H1950" t="s">
        <v>108</v>
      </c>
      <c r="I1950" t="s">
        <v>3814</v>
      </c>
      <c r="J1950" t="s">
        <v>109</v>
      </c>
      <c r="K1950">
        <v>351.61985018726597</v>
      </c>
      <c r="L1950" t="s">
        <v>3815</v>
      </c>
      <c r="M1950" t="s">
        <v>108</v>
      </c>
      <c r="N1950" t="s">
        <v>22</v>
      </c>
      <c r="O1950" t="s">
        <v>1102</v>
      </c>
      <c r="P1950" t="str">
        <f>_xlfn.IFNA(VLOOKUP(C1950,Statusy!A:B,2,0),"Do wyrzucenia")</f>
        <v>Alza</v>
      </c>
      <c r="Q1950" t="str">
        <f t="shared" si="124"/>
        <v>Alza</v>
      </c>
      <c r="R1950" t="str">
        <f t="shared" si="125"/>
        <v>Vida</v>
      </c>
    </row>
    <row r="1951" spans="1:18" x14ac:dyDescent="0.25">
      <c r="A1951">
        <v>559130445</v>
      </c>
      <c r="B1951" t="s">
        <v>107</v>
      </c>
      <c r="C1951" t="s">
        <v>153</v>
      </c>
      <c r="D1951">
        <v>1</v>
      </c>
      <c r="E1951">
        <v>0</v>
      </c>
      <c r="F1951">
        <v>1410.15</v>
      </c>
      <c r="G1951">
        <v>45111</v>
      </c>
      <c r="H1951" t="s">
        <v>108</v>
      </c>
      <c r="I1951" t="s">
        <v>3816</v>
      </c>
      <c r="J1951" t="s">
        <v>109</v>
      </c>
      <c r="K1951">
        <v>264.07303370786519</v>
      </c>
      <c r="L1951" t="s">
        <v>3817</v>
      </c>
      <c r="M1951" t="s">
        <v>108</v>
      </c>
      <c r="N1951" t="s">
        <v>48</v>
      </c>
      <c r="O1951" t="s">
        <v>1102</v>
      </c>
      <c r="P1951" t="str">
        <f>_xlfn.IFNA(VLOOKUP(C1951,Statusy!A:B,2,0),"Do wyrzucenia")</f>
        <v>Alza</v>
      </c>
      <c r="Q1951" t="str">
        <f t="shared" si="124"/>
        <v>Alza</v>
      </c>
      <c r="R1951" t="str">
        <f t="shared" si="125"/>
        <v>Vida</v>
      </c>
    </row>
    <row r="1952" spans="1:18" x14ac:dyDescent="0.25">
      <c r="A1952">
        <v>559122473</v>
      </c>
      <c r="B1952" t="s">
        <v>107</v>
      </c>
      <c r="C1952" t="s">
        <v>118</v>
      </c>
      <c r="D1952">
        <v>1</v>
      </c>
      <c r="E1952">
        <v>329</v>
      </c>
      <c r="F1952">
        <v>4289</v>
      </c>
      <c r="G1952">
        <v>45111</v>
      </c>
      <c r="H1952" t="s">
        <v>108</v>
      </c>
      <c r="I1952" t="s">
        <v>3818</v>
      </c>
      <c r="J1952" t="s">
        <v>109</v>
      </c>
      <c r="K1952">
        <v>803.18352059925098</v>
      </c>
      <c r="L1952" t="s">
        <v>3819</v>
      </c>
      <c r="M1952" t="s">
        <v>108</v>
      </c>
      <c r="N1952" t="s">
        <v>22</v>
      </c>
      <c r="O1952" t="s">
        <v>225</v>
      </c>
      <c r="P1952" t="str">
        <f>_xlfn.IFNA(VLOOKUP(C1952,Statusy!A:B,2,0),"Do wyrzucenia")</f>
        <v>Greatstore</v>
      </c>
      <c r="Q1952" t="str">
        <f t="shared" si="124"/>
        <v>Mall</v>
      </c>
      <c r="R1952" t="str">
        <f t="shared" si="125"/>
        <v>Vida</v>
      </c>
    </row>
    <row r="1953" spans="1:18" x14ac:dyDescent="0.25">
      <c r="A1953">
        <v>559122467</v>
      </c>
      <c r="B1953" t="s">
        <v>107</v>
      </c>
      <c r="C1953" t="s">
        <v>114</v>
      </c>
      <c r="D1953">
        <v>0</v>
      </c>
      <c r="E1953">
        <v>43</v>
      </c>
      <c r="F1953">
        <v>297</v>
      </c>
      <c r="G1953">
        <v>45111</v>
      </c>
      <c r="H1953" t="s">
        <v>108</v>
      </c>
      <c r="I1953" t="s">
        <v>3820</v>
      </c>
      <c r="J1953" t="s">
        <v>110</v>
      </c>
      <c r="K1953">
        <v>1327.59</v>
      </c>
      <c r="L1953" t="s">
        <v>3821</v>
      </c>
      <c r="M1953" t="s">
        <v>108</v>
      </c>
      <c r="N1953" t="s">
        <v>49</v>
      </c>
      <c r="O1953" t="s">
        <v>225</v>
      </c>
      <c r="P1953" t="str">
        <f>_xlfn.IFNA(VLOOKUP(C1953,Statusy!A:B,2,0),"Do wyrzucenia")</f>
        <v>Greatstore</v>
      </c>
      <c r="Q1953" t="str">
        <f t="shared" si="124"/>
        <v>Mall</v>
      </c>
      <c r="R1953" t="str">
        <f t="shared" si="125"/>
        <v>Vida</v>
      </c>
    </row>
    <row r="1954" spans="1:18" x14ac:dyDescent="0.25">
      <c r="A1954">
        <v>559119169</v>
      </c>
      <c r="B1954" t="s">
        <v>107</v>
      </c>
      <c r="C1954" t="s">
        <v>153</v>
      </c>
      <c r="D1954">
        <v>1</v>
      </c>
      <c r="E1954">
        <v>0</v>
      </c>
      <c r="F1954">
        <v>561.85</v>
      </c>
      <c r="G1954">
        <v>45111</v>
      </c>
      <c r="H1954" t="s">
        <v>108</v>
      </c>
      <c r="I1954" t="s">
        <v>761</v>
      </c>
      <c r="J1954" t="s">
        <v>109</v>
      </c>
      <c r="K1954">
        <v>105.21535580524346</v>
      </c>
      <c r="L1954" t="s">
        <v>3822</v>
      </c>
      <c r="M1954" t="s">
        <v>108</v>
      </c>
      <c r="N1954" t="s">
        <v>22</v>
      </c>
      <c r="O1954" t="s">
        <v>1102</v>
      </c>
      <c r="P1954" t="str">
        <f>_xlfn.IFNA(VLOOKUP(C1954,Statusy!A:B,2,0),"Do wyrzucenia")</f>
        <v>Alza</v>
      </c>
      <c r="Q1954" t="str">
        <f t="shared" si="124"/>
        <v>Alza</v>
      </c>
      <c r="R1954" t="str">
        <f t="shared" si="125"/>
        <v>Kinghoff</v>
      </c>
    </row>
    <row r="1955" spans="1:18" x14ac:dyDescent="0.25">
      <c r="A1955">
        <v>559119168</v>
      </c>
      <c r="B1955" t="s">
        <v>107</v>
      </c>
      <c r="C1955" t="s">
        <v>120</v>
      </c>
      <c r="D1955">
        <v>1</v>
      </c>
      <c r="E1955">
        <v>82</v>
      </c>
      <c r="F1955">
        <v>228</v>
      </c>
      <c r="G1955">
        <v>45111</v>
      </c>
      <c r="H1955" t="s">
        <v>108</v>
      </c>
      <c r="I1955" t="s">
        <v>536</v>
      </c>
      <c r="J1955" t="s">
        <v>110</v>
      </c>
      <c r="K1955">
        <v>1019.16</v>
      </c>
      <c r="L1955" t="s">
        <v>3823</v>
      </c>
      <c r="M1955" t="s">
        <v>108</v>
      </c>
      <c r="N1955" t="s">
        <v>49</v>
      </c>
      <c r="O1955" t="s">
        <v>224</v>
      </c>
      <c r="P1955" t="str">
        <f>_xlfn.IFNA(VLOOKUP(C1955,Statusy!A:B,2,0),"Do wyrzucenia")</f>
        <v>Shumee</v>
      </c>
      <c r="Q1955" t="str">
        <f t="shared" si="124"/>
        <v>Mall</v>
      </c>
      <c r="R1955" t="str">
        <f t="shared" si="125"/>
        <v>Vida</v>
      </c>
    </row>
    <row r="1956" spans="1:18" x14ac:dyDescent="0.25">
      <c r="A1956">
        <v>559119167</v>
      </c>
      <c r="B1956" t="s">
        <v>107</v>
      </c>
      <c r="C1956" t="s">
        <v>153</v>
      </c>
      <c r="D1956">
        <v>1</v>
      </c>
      <c r="E1956">
        <v>0</v>
      </c>
      <c r="F1956">
        <v>390.15</v>
      </c>
      <c r="G1956">
        <v>45111</v>
      </c>
      <c r="H1956" t="s">
        <v>108</v>
      </c>
      <c r="I1956" t="s">
        <v>782</v>
      </c>
      <c r="J1956" t="s">
        <v>109</v>
      </c>
      <c r="K1956">
        <v>73.061797752808985</v>
      </c>
      <c r="L1956" t="s">
        <v>3824</v>
      </c>
      <c r="M1956" t="s">
        <v>108</v>
      </c>
      <c r="N1956" t="s">
        <v>22</v>
      </c>
      <c r="O1956" t="s">
        <v>1102</v>
      </c>
      <c r="P1956" t="str">
        <f>_xlfn.IFNA(VLOOKUP(C1956,Statusy!A:B,2,0),"Do wyrzucenia")</f>
        <v>Alza</v>
      </c>
      <c r="Q1956" t="str">
        <f t="shared" si="124"/>
        <v>Alza</v>
      </c>
      <c r="R1956" t="str">
        <f t="shared" si="125"/>
        <v>Vida</v>
      </c>
    </row>
    <row r="1957" spans="1:18" x14ac:dyDescent="0.25">
      <c r="A1957">
        <v>559119166</v>
      </c>
      <c r="B1957" t="s">
        <v>107</v>
      </c>
      <c r="C1957" t="s">
        <v>153</v>
      </c>
      <c r="D1957">
        <v>1</v>
      </c>
      <c r="E1957">
        <v>0</v>
      </c>
      <c r="F1957">
        <v>1529.15</v>
      </c>
      <c r="G1957">
        <v>45111</v>
      </c>
      <c r="H1957" t="s">
        <v>108</v>
      </c>
      <c r="I1957" t="s">
        <v>3825</v>
      </c>
      <c r="J1957" t="s">
        <v>109</v>
      </c>
      <c r="K1957">
        <v>286.35767790262179</v>
      </c>
      <c r="L1957" t="s">
        <v>3826</v>
      </c>
      <c r="M1957" t="s">
        <v>108</v>
      </c>
      <c r="N1957" t="s">
        <v>48</v>
      </c>
      <c r="O1957" t="s">
        <v>1102</v>
      </c>
      <c r="P1957" t="str">
        <f>_xlfn.IFNA(VLOOKUP(C1957,Statusy!A:B,2,0),"Do wyrzucenia")</f>
        <v>Alza</v>
      </c>
      <c r="Q1957" t="str">
        <f t="shared" si="124"/>
        <v>Alza</v>
      </c>
      <c r="R1957" t="str">
        <f t="shared" si="125"/>
        <v>Vida</v>
      </c>
    </row>
    <row r="1958" spans="1:18" x14ac:dyDescent="0.25">
      <c r="A1958">
        <v>559119163</v>
      </c>
      <c r="B1958" t="s">
        <v>107</v>
      </c>
      <c r="C1958" t="s">
        <v>153</v>
      </c>
      <c r="D1958">
        <v>1</v>
      </c>
      <c r="E1958">
        <v>0</v>
      </c>
      <c r="F1958">
        <v>319.60000000000002</v>
      </c>
      <c r="G1958">
        <v>45111</v>
      </c>
      <c r="H1958" t="s">
        <v>108</v>
      </c>
      <c r="I1958" t="s">
        <v>1080</v>
      </c>
      <c r="J1958" t="s">
        <v>109</v>
      </c>
      <c r="K1958">
        <v>59.850187265917612</v>
      </c>
      <c r="L1958" t="s">
        <v>3827</v>
      </c>
      <c r="M1958" t="s">
        <v>108</v>
      </c>
      <c r="N1958" t="s">
        <v>22</v>
      </c>
      <c r="O1958" t="s">
        <v>1102</v>
      </c>
      <c r="P1958" t="str">
        <f>_xlfn.IFNA(VLOOKUP(C1958,Statusy!A:B,2,0),"Do wyrzucenia")</f>
        <v>Alza</v>
      </c>
      <c r="Q1958" t="str">
        <f t="shared" si="124"/>
        <v>Alza</v>
      </c>
      <c r="R1958" t="str">
        <f t="shared" si="125"/>
        <v>Kinghoff</v>
      </c>
    </row>
    <row r="1959" spans="1:18" x14ac:dyDescent="0.25">
      <c r="A1959">
        <v>559119161</v>
      </c>
      <c r="B1959" t="s">
        <v>107</v>
      </c>
      <c r="C1959" t="s">
        <v>153</v>
      </c>
      <c r="D1959">
        <v>1</v>
      </c>
      <c r="E1959">
        <v>0</v>
      </c>
      <c r="F1959">
        <v>483.65</v>
      </c>
      <c r="G1959">
        <v>45111</v>
      </c>
      <c r="H1959" t="s">
        <v>108</v>
      </c>
      <c r="I1959" t="s">
        <v>1274</v>
      </c>
      <c r="J1959" t="s">
        <v>109</v>
      </c>
      <c r="K1959">
        <v>90.571161048689135</v>
      </c>
      <c r="L1959" t="s">
        <v>3828</v>
      </c>
      <c r="M1959" t="s">
        <v>108</v>
      </c>
      <c r="N1959" t="s">
        <v>22</v>
      </c>
      <c r="O1959" t="s">
        <v>1102</v>
      </c>
      <c r="P1959" t="str">
        <f>_xlfn.IFNA(VLOOKUP(C1959,Statusy!A:B,2,0),"Do wyrzucenia")</f>
        <v>Alza</v>
      </c>
      <c r="Q1959" t="str">
        <f t="shared" si="124"/>
        <v>Alza</v>
      </c>
      <c r="R1959" t="str">
        <f t="shared" si="125"/>
        <v>Vida</v>
      </c>
    </row>
    <row r="1960" spans="1:18" x14ac:dyDescent="0.25">
      <c r="A1960">
        <v>559111445</v>
      </c>
      <c r="B1960" t="s">
        <v>107</v>
      </c>
      <c r="C1960" t="s">
        <v>119</v>
      </c>
      <c r="D1960">
        <v>1</v>
      </c>
      <c r="E1960">
        <v>0</v>
      </c>
      <c r="F1960">
        <v>346</v>
      </c>
      <c r="G1960">
        <v>45111</v>
      </c>
      <c r="H1960" t="s">
        <v>108</v>
      </c>
      <c r="I1960" t="s">
        <v>3829</v>
      </c>
      <c r="J1960" t="s">
        <v>251</v>
      </c>
      <c r="K1960">
        <v>346</v>
      </c>
      <c r="L1960" t="s">
        <v>3830</v>
      </c>
      <c r="M1960" t="s">
        <v>108</v>
      </c>
      <c r="N1960" t="s">
        <v>106</v>
      </c>
      <c r="O1960" t="s">
        <v>224</v>
      </c>
      <c r="P1960" t="str">
        <f>_xlfn.IFNA(VLOOKUP(C1960,Statusy!A:B,2,0),"Do wyrzucenia")</f>
        <v>Shumee</v>
      </c>
      <c r="Q1960" t="str">
        <f t="shared" si="124"/>
        <v>Mall</v>
      </c>
      <c r="R1960" t="str">
        <f t="shared" si="125"/>
        <v>Vida</v>
      </c>
    </row>
    <row r="1961" spans="1:18" x14ac:dyDescent="0.25">
      <c r="A1961">
        <v>559111371</v>
      </c>
      <c r="B1961" t="s">
        <v>107</v>
      </c>
      <c r="C1961" t="s">
        <v>118</v>
      </c>
      <c r="D1961">
        <v>1</v>
      </c>
      <c r="E1961">
        <v>43</v>
      </c>
      <c r="F1961">
        <v>297</v>
      </c>
      <c r="G1961">
        <v>45111</v>
      </c>
      <c r="H1961" t="s">
        <v>108</v>
      </c>
      <c r="I1961" t="s">
        <v>3820</v>
      </c>
      <c r="J1961" t="s">
        <v>110</v>
      </c>
      <c r="K1961">
        <v>1327.59</v>
      </c>
      <c r="L1961" t="s">
        <v>3821</v>
      </c>
      <c r="M1961" t="s">
        <v>108</v>
      </c>
      <c r="N1961" t="s">
        <v>49</v>
      </c>
      <c r="O1961" t="s">
        <v>225</v>
      </c>
      <c r="P1961" t="str">
        <f>_xlfn.IFNA(VLOOKUP(C1961,Statusy!A:B,2,0),"Do wyrzucenia")</f>
        <v>Greatstore</v>
      </c>
      <c r="Q1961" t="str">
        <f t="shared" si="124"/>
        <v>Mall</v>
      </c>
      <c r="R1961" t="str">
        <f t="shared" si="125"/>
        <v>Vida</v>
      </c>
    </row>
    <row r="1962" spans="1:18" x14ac:dyDescent="0.25">
      <c r="A1962">
        <v>559111368</v>
      </c>
      <c r="B1962" t="s">
        <v>107</v>
      </c>
      <c r="C1962" t="s">
        <v>118</v>
      </c>
      <c r="D1962">
        <v>1</v>
      </c>
      <c r="E1962">
        <v>789</v>
      </c>
      <c r="F1962">
        <v>4585</v>
      </c>
      <c r="G1962">
        <v>45111</v>
      </c>
      <c r="H1962" t="s">
        <v>108</v>
      </c>
      <c r="I1962" t="s">
        <v>371</v>
      </c>
      <c r="J1962" t="s">
        <v>109</v>
      </c>
      <c r="K1962">
        <v>858.61423220973791</v>
      </c>
      <c r="L1962" t="s">
        <v>155</v>
      </c>
      <c r="M1962" t="s">
        <v>108</v>
      </c>
      <c r="N1962" t="s">
        <v>22</v>
      </c>
      <c r="O1962" t="s">
        <v>225</v>
      </c>
      <c r="P1962" t="str">
        <f>_xlfn.IFNA(VLOOKUP(C1962,Statusy!A:B,2,0),"Do wyrzucenia")</f>
        <v>Greatstore</v>
      </c>
      <c r="Q1962" t="str">
        <f t="shared" si="124"/>
        <v>Mall</v>
      </c>
      <c r="R1962" t="str">
        <f t="shared" si="125"/>
        <v>Vida</v>
      </c>
    </row>
    <row r="1963" spans="1:18" x14ac:dyDescent="0.25">
      <c r="A1963">
        <v>559111364</v>
      </c>
      <c r="B1963" t="s">
        <v>107</v>
      </c>
      <c r="C1963" t="s">
        <v>118</v>
      </c>
      <c r="D1963">
        <v>1</v>
      </c>
      <c r="E1963">
        <v>10</v>
      </c>
      <c r="F1963">
        <v>61</v>
      </c>
      <c r="G1963">
        <v>45111</v>
      </c>
      <c r="H1963" t="s">
        <v>108</v>
      </c>
      <c r="I1963" t="s">
        <v>669</v>
      </c>
      <c r="J1963" t="s">
        <v>110</v>
      </c>
      <c r="K1963">
        <v>272.66999999999996</v>
      </c>
      <c r="L1963" t="s">
        <v>3831</v>
      </c>
      <c r="M1963" t="s">
        <v>108</v>
      </c>
      <c r="N1963" t="s">
        <v>48</v>
      </c>
      <c r="O1963" t="s">
        <v>225</v>
      </c>
      <c r="P1963" t="str">
        <f>_xlfn.IFNA(VLOOKUP(C1963,Statusy!A:B,2,0),"Do wyrzucenia")</f>
        <v>Greatstore</v>
      </c>
      <c r="Q1963" t="str">
        <f t="shared" si="124"/>
        <v>Mall</v>
      </c>
      <c r="R1963" t="str">
        <f t="shared" si="125"/>
        <v>Vida</v>
      </c>
    </row>
    <row r="1964" spans="1:18" x14ac:dyDescent="0.25">
      <c r="A1964">
        <v>559108039</v>
      </c>
      <c r="B1964" t="s">
        <v>107</v>
      </c>
      <c r="C1964" t="s">
        <v>153</v>
      </c>
      <c r="D1964">
        <v>1</v>
      </c>
      <c r="E1964">
        <v>0</v>
      </c>
      <c r="F1964">
        <v>568.65</v>
      </c>
      <c r="G1964">
        <v>45111</v>
      </c>
      <c r="H1964" t="s">
        <v>108</v>
      </c>
      <c r="I1964" t="s">
        <v>494</v>
      </c>
      <c r="J1964" t="s">
        <v>109</v>
      </c>
      <c r="K1964">
        <v>106.48876404494382</v>
      </c>
      <c r="L1964" t="s">
        <v>3832</v>
      </c>
      <c r="M1964" t="s">
        <v>108</v>
      </c>
      <c r="N1964" t="s">
        <v>22</v>
      </c>
      <c r="O1964" t="s">
        <v>1102</v>
      </c>
      <c r="P1964" t="str">
        <f>_xlfn.IFNA(VLOOKUP(C1964,Statusy!A:B,2,0),"Do wyrzucenia")</f>
        <v>Alza</v>
      </c>
      <c r="Q1964" t="str">
        <f t="shared" ref="Q1964:Q1989" si="126">IF(P1964="alza","Alza",IF(P1964="Extra","Extrastore","Mall"))</f>
        <v>Alza</v>
      </c>
      <c r="R1964" t="str">
        <f t="shared" ref="R1964:R1989" si="127">IF(AND(LEN(I1964)&lt;=7,ISERROR(FIND("_",I1964))),"Vida",IFERROR(LEFT(I1964,FIND("_",I1964)-1),"Kinghoff"))</f>
        <v>Vida</v>
      </c>
    </row>
    <row r="1965" spans="1:18" x14ac:dyDescent="0.25">
      <c r="A1965">
        <v>559100535</v>
      </c>
      <c r="B1965" t="s">
        <v>107</v>
      </c>
      <c r="C1965" t="s">
        <v>118</v>
      </c>
      <c r="D1965">
        <v>1</v>
      </c>
      <c r="E1965">
        <v>0</v>
      </c>
      <c r="F1965">
        <v>842</v>
      </c>
      <c r="G1965">
        <v>45111</v>
      </c>
      <c r="H1965" t="s">
        <v>108</v>
      </c>
      <c r="I1965" t="s">
        <v>3834</v>
      </c>
      <c r="J1965" t="s">
        <v>109</v>
      </c>
      <c r="K1965">
        <v>157.67790262172286</v>
      </c>
      <c r="L1965" t="s">
        <v>3835</v>
      </c>
      <c r="M1965" t="s">
        <v>108</v>
      </c>
      <c r="N1965" t="s">
        <v>106</v>
      </c>
      <c r="O1965" t="s">
        <v>225</v>
      </c>
      <c r="P1965" t="str">
        <f>_xlfn.IFNA(VLOOKUP(C1965,Statusy!A:B,2,0),"Do wyrzucenia")</f>
        <v>Greatstore</v>
      </c>
      <c r="Q1965" t="str">
        <f t="shared" si="126"/>
        <v>Mall</v>
      </c>
      <c r="R1965" t="str">
        <f t="shared" si="127"/>
        <v>Kinghoff</v>
      </c>
    </row>
    <row r="1966" spans="1:18" x14ac:dyDescent="0.25">
      <c r="A1966">
        <v>559100533</v>
      </c>
      <c r="B1966" t="s">
        <v>107</v>
      </c>
      <c r="C1966" t="s">
        <v>118</v>
      </c>
      <c r="D1966">
        <v>1</v>
      </c>
      <c r="E1966">
        <v>789</v>
      </c>
      <c r="F1966">
        <v>3925</v>
      </c>
      <c r="G1966">
        <v>45111</v>
      </c>
      <c r="H1966" t="s">
        <v>108</v>
      </c>
      <c r="I1966" t="s">
        <v>3836</v>
      </c>
      <c r="J1966" t="s">
        <v>109</v>
      </c>
      <c r="K1966">
        <v>735.01872659176036</v>
      </c>
      <c r="L1966" t="s">
        <v>3837</v>
      </c>
      <c r="M1966" t="s">
        <v>108</v>
      </c>
      <c r="N1966" t="s">
        <v>22</v>
      </c>
      <c r="O1966" t="s">
        <v>225</v>
      </c>
      <c r="P1966" t="str">
        <f>_xlfn.IFNA(VLOOKUP(C1966,Statusy!A:B,2,0),"Do wyrzucenia")</f>
        <v>Greatstore</v>
      </c>
      <c r="Q1966" t="str">
        <f t="shared" si="126"/>
        <v>Mall</v>
      </c>
      <c r="R1966" t="str">
        <f t="shared" si="127"/>
        <v>Vida</v>
      </c>
    </row>
    <row r="1967" spans="1:18" x14ac:dyDescent="0.25">
      <c r="A1967">
        <v>559097303</v>
      </c>
      <c r="B1967" t="s">
        <v>107</v>
      </c>
      <c r="C1967" t="s">
        <v>153</v>
      </c>
      <c r="D1967">
        <v>1</v>
      </c>
      <c r="E1967">
        <v>0</v>
      </c>
      <c r="F1967">
        <v>1452.65</v>
      </c>
      <c r="G1967">
        <v>45111</v>
      </c>
      <c r="H1967" t="s">
        <v>108</v>
      </c>
      <c r="I1967" t="s">
        <v>634</v>
      </c>
      <c r="J1967" t="s">
        <v>109</v>
      </c>
      <c r="K1967">
        <v>272.03183520599254</v>
      </c>
      <c r="L1967" t="s">
        <v>3838</v>
      </c>
      <c r="M1967" t="s">
        <v>108</v>
      </c>
      <c r="N1967" t="s">
        <v>22</v>
      </c>
      <c r="O1967" t="s">
        <v>1102</v>
      </c>
      <c r="P1967" t="str">
        <f>_xlfn.IFNA(VLOOKUP(C1967,Statusy!A:B,2,0),"Do wyrzucenia")</f>
        <v>Alza</v>
      </c>
      <c r="Q1967" t="str">
        <f t="shared" si="126"/>
        <v>Alza</v>
      </c>
      <c r="R1967" t="str">
        <f t="shared" si="127"/>
        <v>Vida</v>
      </c>
    </row>
    <row r="1968" spans="1:18" x14ac:dyDescent="0.25">
      <c r="A1968">
        <v>559097302</v>
      </c>
      <c r="B1968" t="s">
        <v>107</v>
      </c>
      <c r="C1968" t="s">
        <v>153</v>
      </c>
      <c r="D1968">
        <v>1</v>
      </c>
      <c r="E1968">
        <v>0</v>
      </c>
      <c r="F1968">
        <v>416.49</v>
      </c>
      <c r="G1968">
        <v>45111</v>
      </c>
      <c r="H1968" t="s">
        <v>108</v>
      </c>
      <c r="I1968" t="s">
        <v>3839</v>
      </c>
      <c r="J1968" t="s">
        <v>109</v>
      </c>
      <c r="K1968">
        <v>77.99438202247191</v>
      </c>
      <c r="L1968" t="s">
        <v>3840</v>
      </c>
      <c r="M1968" t="s">
        <v>108</v>
      </c>
      <c r="N1968" t="s">
        <v>22</v>
      </c>
      <c r="O1968" t="s">
        <v>1102</v>
      </c>
      <c r="P1968" t="str">
        <f>_xlfn.IFNA(VLOOKUP(C1968,Statusy!A:B,2,0),"Do wyrzucenia")</f>
        <v>Alza</v>
      </c>
      <c r="Q1968" t="str">
        <f t="shared" si="126"/>
        <v>Alza</v>
      </c>
      <c r="R1968" t="str">
        <f t="shared" si="127"/>
        <v>Kinghoff</v>
      </c>
    </row>
    <row r="1969" spans="1:18" x14ac:dyDescent="0.25">
      <c r="A1969">
        <v>559097300</v>
      </c>
      <c r="B1969" t="s">
        <v>107</v>
      </c>
      <c r="C1969" t="s">
        <v>153</v>
      </c>
      <c r="D1969">
        <v>1</v>
      </c>
      <c r="E1969">
        <v>0</v>
      </c>
      <c r="F1969">
        <v>3696.65</v>
      </c>
      <c r="G1969">
        <v>45111</v>
      </c>
      <c r="H1969" t="s">
        <v>108</v>
      </c>
      <c r="I1969" t="s">
        <v>1970</v>
      </c>
      <c r="J1969" t="s">
        <v>109</v>
      </c>
      <c r="K1969">
        <v>692.25655430711618</v>
      </c>
      <c r="L1969" t="s">
        <v>3841</v>
      </c>
      <c r="M1969" t="s">
        <v>108</v>
      </c>
      <c r="N1969" t="s">
        <v>22</v>
      </c>
      <c r="O1969" t="s">
        <v>1102</v>
      </c>
      <c r="P1969" t="str">
        <f>_xlfn.IFNA(VLOOKUP(C1969,Statusy!A:B,2,0),"Do wyrzucenia")</f>
        <v>Alza</v>
      </c>
      <c r="Q1969" t="str">
        <f t="shared" si="126"/>
        <v>Alza</v>
      </c>
      <c r="R1969" t="str">
        <f t="shared" si="127"/>
        <v>Vida</v>
      </c>
    </row>
    <row r="1970" spans="1:18" x14ac:dyDescent="0.25">
      <c r="A1970">
        <v>559090191</v>
      </c>
      <c r="B1970" t="s">
        <v>107</v>
      </c>
      <c r="C1970" t="s">
        <v>118</v>
      </c>
      <c r="D1970">
        <v>1</v>
      </c>
      <c r="E1970">
        <v>649</v>
      </c>
      <c r="F1970">
        <v>2748</v>
      </c>
      <c r="G1970">
        <v>45111</v>
      </c>
      <c r="H1970" t="s">
        <v>108</v>
      </c>
      <c r="I1970" t="s">
        <v>662</v>
      </c>
      <c r="J1970" t="s">
        <v>109</v>
      </c>
      <c r="K1970">
        <v>514.60674157303379</v>
      </c>
      <c r="L1970" t="s">
        <v>3842</v>
      </c>
      <c r="M1970" t="s">
        <v>108</v>
      </c>
      <c r="N1970" t="s">
        <v>22</v>
      </c>
      <c r="O1970" t="s">
        <v>225</v>
      </c>
      <c r="P1970" t="str">
        <f>_xlfn.IFNA(VLOOKUP(C1970,Statusy!A:B,2,0),"Do wyrzucenia")</f>
        <v>Greatstore</v>
      </c>
      <c r="Q1970" t="str">
        <f t="shared" si="126"/>
        <v>Mall</v>
      </c>
      <c r="R1970" t="str">
        <f t="shared" si="127"/>
        <v>Vida</v>
      </c>
    </row>
    <row r="1971" spans="1:18" x14ac:dyDescent="0.25">
      <c r="A1971">
        <v>559090187</v>
      </c>
      <c r="B1971" t="s">
        <v>107</v>
      </c>
      <c r="C1971" t="s">
        <v>118</v>
      </c>
      <c r="D1971">
        <v>1</v>
      </c>
      <c r="E1971">
        <v>16</v>
      </c>
      <c r="F1971">
        <v>80</v>
      </c>
      <c r="G1971">
        <v>45111</v>
      </c>
      <c r="H1971" t="s">
        <v>108</v>
      </c>
      <c r="I1971" t="s">
        <v>3843</v>
      </c>
      <c r="J1971" t="s">
        <v>110</v>
      </c>
      <c r="K1971">
        <v>357.59999999999997</v>
      </c>
      <c r="L1971" t="s">
        <v>3844</v>
      </c>
      <c r="M1971" t="s">
        <v>108</v>
      </c>
      <c r="N1971" t="s">
        <v>48</v>
      </c>
      <c r="O1971" t="s">
        <v>225</v>
      </c>
      <c r="P1971" t="str">
        <f>_xlfn.IFNA(VLOOKUP(C1971,Statusy!A:B,2,0),"Do wyrzucenia")</f>
        <v>Greatstore</v>
      </c>
      <c r="Q1971" t="str">
        <f t="shared" si="126"/>
        <v>Mall</v>
      </c>
      <c r="R1971" t="str">
        <f t="shared" si="127"/>
        <v>Vida</v>
      </c>
    </row>
    <row r="1972" spans="1:18" x14ac:dyDescent="0.25">
      <c r="A1972">
        <v>559087156</v>
      </c>
      <c r="B1972" t="s">
        <v>107</v>
      </c>
      <c r="C1972" t="s">
        <v>153</v>
      </c>
      <c r="D1972">
        <v>1</v>
      </c>
      <c r="E1972">
        <v>0</v>
      </c>
      <c r="F1972">
        <v>866.15</v>
      </c>
      <c r="G1972">
        <v>45111</v>
      </c>
      <c r="H1972" t="s">
        <v>108</v>
      </c>
      <c r="I1972" t="s">
        <v>265</v>
      </c>
      <c r="J1972" t="s">
        <v>109</v>
      </c>
      <c r="K1972">
        <v>162.20037453183522</v>
      </c>
      <c r="L1972" t="s">
        <v>3845</v>
      </c>
      <c r="M1972" t="s">
        <v>108</v>
      </c>
      <c r="N1972" t="s">
        <v>22</v>
      </c>
      <c r="O1972" t="s">
        <v>1102</v>
      </c>
      <c r="P1972" t="str">
        <f>_xlfn.IFNA(VLOOKUP(C1972,Statusy!A:B,2,0),"Do wyrzucenia")</f>
        <v>Alza</v>
      </c>
      <c r="Q1972" t="str">
        <f t="shared" si="126"/>
        <v>Alza</v>
      </c>
      <c r="R1972" t="str">
        <f t="shared" si="127"/>
        <v>Vida</v>
      </c>
    </row>
    <row r="1973" spans="1:18" x14ac:dyDescent="0.25">
      <c r="A1973">
        <v>559087154</v>
      </c>
      <c r="B1973" t="s">
        <v>107</v>
      </c>
      <c r="C1973" t="s">
        <v>153</v>
      </c>
      <c r="D1973">
        <v>1</v>
      </c>
      <c r="E1973">
        <v>0</v>
      </c>
      <c r="F1973">
        <v>1137.3</v>
      </c>
      <c r="G1973">
        <v>45111</v>
      </c>
      <c r="H1973" t="s">
        <v>108</v>
      </c>
      <c r="I1973" t="s">
        <v>3846</v>
      </c>
      <c r="J1973" t="s">
        <v>109</v>
      </c>
      <c r="K1973">
        <v>212.97752808988764</v>
      </c>
      <c r="L1973" t="s">
        <v>3847</v>
      </c>
      <c r="M1973" t="s">
        <v>108</v>
      </c>
      <c r="N1973" t="s">
        <v>22</v>
      </c>
      <c r="O1973" t="s">
        <v>1102</v>
      </c>
      <c r="P1973" t="str">
        <f>_xlfn.IFNA(VLOOKUP(C1973,Statusy!A:B,2,0),"Do wyrzucenia")</f>
        <v>Alza</v>
      </c>
      <c r="Q1973" t="str">
        <f t="shared" si="126"/>
        <v>Alza</v>
      </c>
      <c r="R1973" t="str">
        <f t="shared" si="127"/>
        <v>Vida</v>
      </c>
    </row>
    <row r="1974" spans="1:18" x14ac:dyDescent="0.25">
      <c r="A1974">
        <v>559087151</v>
      </c>
      <c r="B1974" t="s">
        <v>107</v>
      </c>
      <c r="C1974" t="s">
        <v>153</v>
      </c>
      <c r="D1974">
        <v>1</v>
      </c>
      <c r="E1974">
        <v>0</v>
      </c>
      <c r="F1974">
        <v>2234.65</v>
      </c>
      <c r="G1974">
        <v>45111</v>
      </c>
      <c r="H1974" t="s">
        <v>108</v>
      </c>
      <c r="I1974" t="s">
        <v>3848</v>
      </c>
      <c r="J1974" t="s">
        <v>109</v>
      </c>
      <c r="K1974">
        <v>418.47378277153564</v>
      </c>
      <c r="L1974" t="s">
        <v>3849</v>
      </c>
      <c r="M1974" t="s">
        <v>108</v>
      </c>
      <c r="N1974" t="s">
        <v>22</v>
      </c>
      <c r="O1974" t="s">
        <v>1102</v>
      </c>
      <c r="P1974" t="str">
        <f>_xlfn.IFNA(VLOOKUP(C1974,Statusy!A:B,2,0),"Do wyrzucenia")</f>
        <v>Alza</v>
      </c>
      <c r="Q1974" t="str">
        <f t="shared" si="126"/>
        <v>Alza</v>
      </c>
      <c r="R1974" t="str">
        <f t="shared" si="127"/>
        <v>Vida</v>
      </c>
    </row>
    <row r="1975" spans="1:18" x14ac:dyDescent="0.25">
      <c r="A1975">
        <v>559079707</v>
      </c>
      <c r="B1975" t="s">
        <v>107</v>
      </c>
      <c r="C1975" t="s">
        <v>118</v>
      </c>
      <c r="D1975">
        <v>1</v>
      </c>
      <c r="E1975">
        <v>24</v>
      </c>
      <c r="F1975">
        <v>126</v>
      </c>
      <c r="G1975">
        <v>45111</v>
      </c>
      <c r="H1975" t="s">
        <v>108</v>
      </c>
      <c r="I1975" t="s">
        <v>439</v>
      </c>
      <c r="J1975" t="s">
        <v>110</v>
      </c>
      <c r="K1975">
        <v>563.21999999999991</v>
      </c>
      <c r="L1975" t="s">
        <v>3850</v>
      </c>
      <c r="M1975" t="s">
        <v>108</v>
      </c>
      <c r="N1975" t="s">
        <v>49</v>
      </c>
      <c r="O1975" t="s">
        <v>225</v>
      </c>
      <c r="P1975" t="str">
        <f>_xlfn.IFNA(VLOOKUP(C1975,Statusy!A:B,2,0),"Do wyrzucenia")</f>
        <v>Greatstore</v>
      </c>
      <c r="Q1975" t="str">
        <f t="shared" si="126"/>
        <v>Mall</v>
      </c>
      <c r="R1975" t="str">
        <f t="shared" si="127"/>
        <v>Vida</v>
      </c>
    </row>
    <row r="1976" spans="1:18" x14ac:dyDescent="0.25">
      <c r="A1976">
        <v>559079466</v>
      </c>
      <c r="B1976" t="s">
        <v>107</v>
      </c>
      <c r="C1976" t="s">
        <v>118</v>
      </c>
      <c r="D1976">
        <v>1</v>
      </c>
      <c r="E1976">
        <v>6</v>
      </c>
      <c r="F1976">
        <v>33</v>
      </c>
      <c r="G1976">
        <v>45111</v>
      </c>
      <c r="H1976" t="s">
        <v>108</v>
      </c>
      <c r="I1976" t="s">
        <v>3851</v>
      </c>
      <c r="J1976" t="s">
        <v>110</v>
      </c>
      <c r="K1976">
        <v>147.51</v>
      </c>
      <c r="L1976" t="s">
        <v>3852</v>
      </c>
      <c r="M1976" t="s">
        <v>108</v>
      </c>
      <c r="N1976" t="s">
        <v>49</v>
      </c>
      <c r="O1976" t="s">
        <v>225</v>
      </c>
      <c r="P1976" t="str">
        <f>_xlfn.IFNA(VLOOKUP(C1976,Statusy!A:B,2,0),"Do wyrzucenia")</f>
        <v>Greatstore</v>
      </c>
      <c r="Q1976" t="str">
        <f t="shared" si="126"/>
        <v>Mall</v>
      </c>
      <c r="R1976" t="str">
        <f t="shared" si="127"/>
        <v>aw</v>
      </c>
    </row>
    <row r="1977" spans="1:18" x14ac:dyDescent="0.25">
      <c r="A1977">
        <v>559079368</v>
      </c>
      <c r="B1977" t="s">
        <v>107</v>
      </c>
      <c r="C1977" t="s">
        <v>153</v>
      </c>
      <c r="D1977">
        <v>1</v>
      </c>
      <c r="E1977">
        <v>0</v>
      </c>
      <c r="F1977">
        <v>1571.64</v>
      </c>
      <c r="G1977">
        <v>45111</v>
      </c>
      <c r="H1977" t="s">
        <v>108</v>
      </c>
      <c r="I1977" t="s">
        <v>405</v>
      </c>
      <c r="J1977" t="s">
        <v>109</v>
      </c>
      <c r="K1977">
        <v>294.31460674157307</v>
      </c>
      <c r="L1977" t="s">
        <v>3853</v>
      </c>
      <c r="M1977" t="s">
        <v>108</v>
      </c>
      <c r="N1977" t="s">
        <v>22</v>
      </c>
      <c r="O1977" t="s">
        <v>1102</v>
      </c>
      <c r="P1977" t="str">
        <f>_xlfn.IFNA(VLOOKUP(C1977,Statusy!A:B,2,0),"Do wyrzucenia")</f>
        <v>Alza</v>
      </c>
      <c r="Q1977" t="str">
        <f t="shared" si="126"/>
        <v>Alza</v>
      </c>
      <c r="R1977" t="str">
        <f t="shared" si="127"/>
        <v>Vida</v>
      </c>
    </row>
    <row r="1978" spans="1:18" x14ac:dyDescent="0.25">
      <c r="A1978">
        <v>559079361</v>
      </c>
      <c r="B1978" t="s">
        <v>107</v>
      </c>
      <c r="C1978" t="s">
        <v>153</v>
      </c>
      <c r="D1978">
        <v>1</v>
      </c>
      <c r="E1978">
        <v>0</v>
      </c>
      <c r="F1978">
        <v>1231.6500000000001</v>
      </c>
      <c r="G1978">
        <v>45111</v>
      </c>
      <c r="H1978" t="s">
        <v>108</v>
      </c>
      <c r="I1978" t="s">
        <v>3854</v>
      </c>
      <c r="J1978" t="s">
        <v>109</v>
      </c>
      <c r="K1978">
        <v>230.64606741573036</v>
      </c>
      <c r="L1978" t="s">
        <v>3855</v>
      </c>
      <c r="M1978" t="s">
        <v>108</v>
      </c>
      <c r="N1978" t="s">
        <v>22</v>
      </c>
      <c r="O1978" t="s">
        <v>1102</v>
      </c>
      <c r="P1978" t="str">
        <f>_xlfn.IFNA(VLOOKUP(C1978,Statusy!A:B,2,0),"Do wyrzucenia")</f>
        <v>Alza</v>
      </c>
      <c r="Q1978" t="str">
        <f t="shared" si="126"/>
        <v>Alza</v>
      </c>
      <c r="R1978" t="str">
        <f t="shared" si="127"/>
        <v>Vida</v>
      </c>
    </row>
    <row r="1979" spans="1:18" x14ac:dyDescent="0.25">
      <c r="A1979">
        <v>559076539</v>
      </c>
      <c r="B1979" t="s">
        <v>107</v>
      </c>
      <c r="C1979" t="s">
        <v>153</v>
      </c>
      <c r="D1979">
        <v>1</v>
      </c>
      <c r="E1979">
        <v>0</v>
      </c>
      <c r="F1979">
        <v>738.64</v>
      </c>
      <c r="G1979">
        <v>45111</v>
      </c>
      <c r="H1979" t="s">
        <v>108</v>
      </c>
      <c r="I1979" t="s">
        <v>356</v>
      </c>
      <c r="J1979" t="s">
        <v>109</v>
      </c>
      <c r="K1979">
        <v>138.32209737827716</v>
      </c>
      <c r="L1979" t="s">
        <v>3856</v>
      </c>
      <c r="M1979" t="s">
        <v>108</v>
      </c>
      <c r="N1979" t="s">
        <v>22</v>
      </c>
      <c r="O1979" t="s">
        <v>1102</v>
      </c>
      <c r="P1979" t="str">
        <f>_xlfn.IFNA(VLOOKUP(C1979,Statusy!A:B,2,0),"Do wyrzucenia")</f>
        <v>Alza</v>
      </c>
      <c r="Q1979" t="str">
        <f t="shared" si="126"/>
        <v>Alza</v>
      </c>
      <c r="R1979" t="str">
        <f t="shared" si="127"/>
        <v>Vida</v>
      </c>
    </row>
    <row r="1980" spans="1:18" x14ac:dyDescent="0.25">
      <c r="A1980">
        <v>559069868</v>
      </c>
      <c r="B1980" t="s">
        <v>107</v>
      </c>
      <c r="C1980" t="s">
        <v>118</v>
      </c>
      <c r="D1980">
        <v>1</v>
      </c>
      <c r="E1980">
        <v>1319</v>
      </c>
      <c r="F1980">
        <v>8169</v>
      </c>
      <c r="G1980">
        <v>45111</v>
      </c>
      <c r="H1980" t="s">
        <v>108</v>
      </c>
      <c r="I1980" t="s">
        <v>3857</v>
      </c>
      <c r="J1980" t="s">
        <v>109</v>
      </c>
      <c r="K1980">
        <v>1529.7752808988764</v>
      </c>
      <c r="L1980" t="s">
        <v>3858</v>
      </c>
      <c r="M1980" t="s">
        <v>108</v>
      </c>
      <c r="N1980" t="s">
        <v>22</v>
      </c>
      <c r="O1980" t="s">
        <v>225</v>
      </c>
      <c r="P1980" t="str">
        <f>_xlfn.IFNA(VLOOKUP(C1980,Statusy!A:B,2,0),"Do wyrzucenia")</f>
        <v>Greatstore</v>
      </c>
      <c r="Q1980" t="str">
        <f t="shared" si="126"/>
        <v>Mall</v>
      </c>
      <c r="R1980" t="str">
        <f t="shared" si="127"/>
        <v>Vida</v>
      </c>
    </row>
    <row r="1981" spans="1:18" x14ac:dyDescent="0.25">
      <c r="A1981">
        <v>559059085</v>
      </c>
      <c r="B1981" t="s">
        <v>107</v>
      </c>
      <c r="C1981" t="s">
        <v>153</v>
      </c>
      <c r="D1981">
        <v>1</v>
      </c>
      <c r="E1981">
        <v>0</v>
      </c>
      <c r="F1981">
        <v>1850.45</v>
      </c>
      <c r="G1981">
        <v>45111</v>
      </c>
      <c r="H1981" t="s">
        <v>108</v>
      </c>
      <c r="I1981" t="s">
        <v>3272</v>
      </c>
      <c r="J1981" t="s">
        <v>109</v>
      </c>
      <c r="K1981">
        <v>346.52621722846447</v>
      </c>
      <c r="L1981" t="s">
        <v>3859</v>
      </c>
      <c r="M1981" t="s">
        <v>108</v>
      </c>
      <c r="N1981" t="s">
        <v>22</v>
      </c>
      <c r="O1981" t="s">
        <v>1102</v>
      </c>
      <c r="P1981" t="str">
        <f>_xlfn.IFNA(VLOOKUP(C1981,Statusy!A:B,2,0),"Do wyrzucenia")</f>
        <v>Alza</v>
      </c>
      <c r="Q1981" t="str">
        <f t="shared" si="126"/>
        <v>Alza</v>
      </c>
      <c r="R1981" t="str">
        <f t="shared" si="127"/>
        <v>Vida</v>
      </c>
    </row>
    <row r="1982" spans="1:18" x14ac:dyDescent="0.25">
      <c r="A1982">
        <v>559059080</v>
      </c>
      <c r="B1982" t="s">
        <v>107</v>
      </c>
      <c r="C1982" t="s">
        <v>153</v>
      </c>
      <c r="D1982">
        <v>1</v>
      </c>
      <c r="E1982">
        <v>0</v>
      </c>
      <c r="F1982">
        <v>1860.65</v>
      </c>
      <c r="G1982">
        <v>45111</v>
      </c>
      <c r="H1982" t="s">
        <v>108</v>
      </c>
      <c r="I1982" t="s">
        <v>3860</v>
      </c>
      <c r="J1982" t="s">
        <v>109</v>
      </c>
      <c r="K1982">
        <v>348.43632958801504</v>
      </c>
      <c r="L1982" t="s">
        <v>3861</v>
      </c>
      <c r="M1982" t="s">
        <v>108</v>
      </c>
      <c r="N1982" t="s">
        <v>48</v>
      </c>
      <c r="O1982" t="s">
        <v>1102</v>
      </c>
      <c r="P1982" t="str">
        <f>_xlfn.IFNA(VLOOKUP(C1982,Statusy!A:B,2,0),"Do wyrzucenia")</f>
        <v>Alza</v>
      </c>
      <c r="Q1982" t="str">
        <f t="shared" si="126"/>
        <v>Alza</v>
      </c>
      <c r="R1982" t="str">
        <f t="shared" si="127"/>
        <v>Vida</v>
      </c>
    </row>
    <row r="1983" spans="1:18" x14ac:dyDescent="0.25">
      <c r="A1983">
        <v>559059077</v>
      </c>
      <c r="B1983" t="s">
        <v>107</v>
      </c>
      <c r="C1983" t="s">
        <v>120</v>
      </c>
      <c r="D1983">
        <v>1</v>
      </c>
      <c r="E1983">
        <v>0</v>
      </c>
      <c r="F1983">
        <v>6645</v>
      </c>
      <c r="G1983">
        <v>45111</v>
      </c>
      <c r="H1983" t="s">
        <v>108</v>
      </c>
      <c r="I1983" t="s">
        <v>458</v>
      </c>
      <c r="J1983" t="s">
        <v>109</v>
      </c>
      <c r="K1983">
        <v>1244.3820224719102</v>
      </c>
      <c r="L1983" t="s">
        <v>3862</v>
      </c>
      <c r="M1983" t="s">
        <v>108</v>
      </c>
      <c r="N1983" t="s">
        <v>22</v>
      </c>
      <c r="O1983" t="s">
        <v>224</v>
      </c>
      <c r="P1983" t="str">
        <f>_xlfn.IFNA(VLOOKUP(C1983,Statusy!A:B,2,0),"Do wyrzucenia")</f>
        <v>Shumee</v>
      </c>
      <c r="Q1983" t="str">
        <f t="shared" si="126"/>
        <v>Mall</v>
      </c>
      <c r="R1983" t="str">
        <f t="shared" si="127"/>
        <v>Vida</v>
      </c>
    </row>
    <row r="1984" spans="1:18" x14ac:dyDescent="0.25">
      <c r="A1984">
        <v>559059070</v>
      </c>
      <c r="B1984" t="s">
        <v>107</v>
      </c>
      <c r="C1984" t="s">
        <v>120</v>
      </c>
      <c r="D1984">
        <v>1</v>
      </c>
      <c r="E1984">
        <v>55</v>
      </c>
      <c r="F1984">
        <v>160</v>
      </c>
      <c r="G1984">
        <v>45111</v>
      </c>
      <c r="H1984" t="s">
        <v>108</v>
      </c>
      <c r="I1984" t="s">
        <v>973</v>
      </c>
      <c r="J1984" t="s">
        <v>110</v>
      </c>
      <c r="K1984">
        <v>715.19999999999993</v>
      </c>
      <c r="L1984" t="s">
        <v>3863</v>
      </c>
      <c r="M1984" t="s">
        <v>108</v>
      </c>
      <c r="N1984" t="s">
        <v>48</v>
      </c>
      <c r="O1984" t="s">
        <v>224</v>
      </c>
      <c r="P1984" t="str">
        <f>_xlfn.IFNA(VLOOKUP(C1984,Statusy!A:B,2,0),"Do wyrzucenia")</f>
        <v>Shumee</v>
      </c>
      <c r="Q1984" t="str">
        <f t="shared" si="126"/>
        <v>Mall</v>
      </c>
      <c r="R1984" t="str">
        <f t="shared" si="127"/>
        <v>Vida</v>
      </c>
    </row>
    <row r="1985" spans="1:18" x14ac:dyDescent="0.25">
      <c r="A1985">
        <v>559058982</v>
      </c>
      <c r="B1985" t="s">
        <v>107</v>
      </c>
      <c r="C1985" t="s">
        <v>153</v>
      </c>
      <c r="D1985">
        <v>1</v>
      </c>
      <c r="E1985">
        <v>0</v>
      </c>
      <c r="F1985">
        <v>1070.1500000000001</v>
      </c>
      <c r="G1985">
        <v>45111</v>
      </c>
      <c r="H1985" t="s">
        <v>108</v>
      </c>
      <c r="I1985" t="s">
        <v>262</v>
      </c>
      <c r="J1985" t="s">
        <v>109</v>
      </c>
      <c r="K1985">
        <v>200.40262172284648</v>
      </c>
      <c r="L1985" t="s">
        <v>3864</v>
      </c>
      <c r="M1985" t="s">
        <v>108</v>
      </c>
      <c r="N1985" t="s">
        <v>48</v>
      </c>
      <c r="O1985" t="s">
        <v>1102</v>
      </c>
      <c r="P1985" t="str">
        <f>_xlfn.IFNA(VLOOKUP(C1985,Statusy!A:B,2,0),"Do wyrzucenia")</f>
        <v>Alza</v>
      </c>
      <c r="Q1985" t="str">
        <f t="shared" si="126"/>
        <v>Alza</v>
      </c>
      <c r="R1985" t="str">
        <f t="shared" si="127"/>
        <v>Vida</v>
      </c>
    </row>
    <row r="1986" spans="1:18" x14ac:dyDescent="0.25">
      <c r="A1986">
        <v>559058980</v>
      </c>
      <c r="B1986" t="s">
        <v>107</v>
      </c>
      <c r="C1986" t="s">
        <v>153</v>
      </c>
      <c r="D1986">
        <v>1</v>
      </c>
      <c r="E1986">
        <v>0</v>
      </c>
      <c r="F1986">
        <v>577.15</v>
      </c>
      <c r="G1986">
        <v>45111</v>
      </c>
      <c r="H1986" t="s">
        <v>108</v>
      </c>
      <c r="I1986" t="s">
        <v>436</v>
      </c>
      <c r="J1986" t="s">
        <v>109</v>
      </c>
      <c r="K1986">
        <v>108.0805243445693</v>
      </c>
      <c r="L1986" t="s">
        <v>3865</v>
      </c>
      <c r="M1986" t="s">
        <v>108</v>
      </c>
      <c r="N1986" t="s">
        <v>22</v>
      </c>
      <c r="O1986" t="s">
        <v>1102</v>
      </c>
      <c r="P1986" t="str">
        <f>_xlfn.IFNA(VLOOKUP(C1986,Statusy!A:B,2,0),"Do wyrzucenia")</f>
        <v>Alza</v>
      </c>
      <c r="Q1986" t="str">
        <f t="shared" si="126"/>
        <v>Alza</v>
      </c>
      <c r="R1986" t="str">
        <f t="shared" si="127"/>
        <v>Vida</v>
      </c>
    </row>
    <row r="1987" spans="1:18" x14ac:dyDescent="0.25">
      <c r="A1987">
        <v>559058978</v>
      </c>
      <c r="B1987" t="s">
        <v>107</v>
      </c>
      <c r="C1987" t="s">
        <v>120</v>
      </c>
      <c r="D1987">
        <v>1</v>
      </c>
      <c r="E1987">
        <v>29</v>
      </c>
      <c r="F1987">
        <v>302</v>
      </c>
      <c r="G1987">
        <v>45111</v>
      </c>
      <c r="H1987" t="s">
        <v>108</v>
      </c>
      <c r="I1987" t="s">
        <v>3866</v>
      </c>
      <c r="J1987" t="s">
        <v>110</v>
      </c>
      <c r="K1987">
        <v>1349.9399999999998</v>
      </c>
      <c r="L1987" t="s">
        <v>3867</v>
      </c>
      <c r="M1987" t="s">
        <v>108</v>
      </c>
      <c r="N1987" t="s">
        <v>49</v>
      </c>
      <c r="O1987" t="s">
        <v>224</v>
      </c>
      <c r="P1987" t="str">
        <f>_xlfn.IFNA(VLOOKUP(C1987,Statusy!A:B,2,0),"Do wyrzucenia")</f>
        <v>Shumee</v>
      </c>
      <c r="Q1987" t="str">
        <f t="shared" si="126"/>
        <v>Mall</v>
      </c>
      <c r="R1987" t="str">
        <f t="shared" si="127"/>
        <v>Vida</v>
      </c>
    </row>
    <row r="1988" spans="1:18" x14ac:dyDescent="0.25">
      <c r="A1988">
        <v>559048743</v>
      </c>
      <c r="B1988" t="s">
        <v>107</v>
      </c>
      <c r="C1988" t="s">
        <v>153</v>
      </c>
      <c r="D1988">
        <v>1</v>
      </c>
      <c r="E1988">
        <v>0</v>
      </c>
      <c r="F1988">
        <v>4078.3</v>
      </c>
      <c r="G1988">
        <v>45111</v>
      </c>
      <c r="H1988" t="s">
        <v>108</v>
      </c>
      <c r="I1988" t="s">
        <v>3868</v>
      </c>
      <c r="J1988" t="s">
        <v>109</v>
      </c>
      <c r="K1988">
        <v>763.7265917602997</v>
      </c>
      <c r="L1988" t="s">
        <v>3869</v>
      </c>
      <c r="M1988" t="s">
        <v>108</v>
      </c>
      <c r="N1988" t="s">
        <v>22</v>
      </c>
      <c r="O1988" t="s">
        <v>1102</v>
      </c>
      <c r="P1988" t="str">
        <f>_xlfn.IFNA(VLOOKUP(C1988,Statusy!A:B,2,0),"Do wyrzucenia")</f>
        <v>Alza</v>
      </c>
      <c r="Q1988" t="str">
        <f t="shared" si="126"/>
        <v>Alza</v>
      </c>
      <c r="R1988" t="str">
        <f t="shared" si="127"/>
        <v>Vida</v>
      </c>
    </row>
    <row r="1989" spans="1:18" x14ac:dyDescent="0.25">
      <c r="A1989">
        <v>559039634</v>
      </c>
      <c r="B1989" t="s">
        <v>107</v>
      </c>
      <c r="C1989" t="s">
        <v>118</v>
      </c>
      <c r="D1989">
        <v>1</v>
      </c>
      <c r="E1989">
        <v>489</v>
      </c>
      <c r="F1989">
        <v>1361</v>
      </c>
      <c r="G1989">
        <v>45111</v>
      </c>
      <c r="H1989" t="s">
        <v>108</v>
      </c>
      <c r="I1989" t="s">
        <v>3833</v>
      </c>
      <c r="J1989" t="s">
        <v>109</v>
      </c>
      <c r="K1989">
        <v>254.86891385767791</v>
      </c>
      <c r="L1989" t="s">
        <v>3870</v>
      </c>
      <c r="M1989" t="s">
        <v>108</v>
      </c>
      <c r="N1989" t="s">
        <v>22</v>
      </c>
      <c r="O1989" t="s">
        <v>225</v>
      </c>
      <c r="P1989" t="str">
        <f>_xlfn.IFNA(VLOOKUP(C1989,Statusy!A:B,2,0),"Do wyrzucenia")</f>
        <v>Greatstore</v>
      </c>
      <c r="Q1989" t="str">
        <f t="shared" si="126"/>
        <v>Mall</v>
      </c>
      <c r="R1989" t="str">
        <f t="shared" si="127"/>
        <v>Vida</v>
      </c>
    </row>
    <row r="1990" spans="1:18" x14ac:dyDescent="0.25">
      <c r="A1990">
        <v>559039236</v>
      </c>
      <c r="B1990" t="s">
        <v>107</v>
      </c>
      <c r="C1990" t="s">
        <v>118</v>
      </c>
      <c r="D1990">
        <v>1</v>
      </c>
      <c r="E1990">
        <v>16</v>
      </c>
      <c r="F1990">
        <v>78</v>
      </c>
      <c r="G1990">
        <v>45111</v>
      </c>
      <c r="H1990" t="s">
        <v>108</v>
      </c>
      <c r="I1990" t="s">
        <v>3871</v>
      </c>
      <c r="J1990" t="s">
        <v>110</v>
      </c>
      <c r="K1990">
        <v>348.65999999999997</v>
      </c>
      <c r="L1990" t="s">
        <v>3872</v>
      </c>
      <c r="M1990" t="s">
        <v>108</v>
      </c>
      <c r="N1990" t="s">
        <v>48</v>
      </c>
      <c r="O1990" t="s">
        <v>225</v>
      </c>
      <c r="P1990" t="str">
        <f>_xlfn.IFNA(VLOOKUP(C1990,Statusy!A:B,2,0),"Do wyrzucenia")</f>
        <v>Greatstore</v>
      </c>
      <c r="Q1990" t="str">
        <f t="shared" ref="Q1990:Q2019" si="128">IF(P1990="alza","Alza",IF(P1990="Extra","Extrastore","Mall"))</f>
        <v>Mall</v>
      </c>
      <c r="R1990" t="str">
        <f t="shared" ref="R1990:R2019" si="129">IF(AND(LEN(I1990)&lt;=7,ISERROR(FIND("_",I1990))),"Vida",IFERROR(LEFT(I1990,FIND("_",I1990)-1),"Kinghoff"))</f>
        <v>Vida</v>
      </c>
    </row>
    <row r="1991" spans="1:18" x14ac:dyDescent="0.25">
      <c r="A1991">
        <v>559038942</v>
      </c>
      <c r="B1991" t="s">
        <v>107</v>
      </c>
      <c r="C1991" t="s">
        <v>153</v>
      </c>
      <c r="D1991">
        <v>1</v>
      </c>
      <c r="E1991">
        <v>0</v>
      </c>
      <c r="F1991">
        <v>466.65</v>
      </c>
      <c r="G1991">
        <v>45111</v>
      </c>
      <c r="H1991" t="s">
        <v>108</v>
      </c>
      <c r="I1991" t="s">
        <v>1039</v>
      </c>
      <c r="J1991" t="s">
        <v>109</v>
      </c>
      <c r="K1991">
        <v>87.387640449438209</v>
      </c>
      <c r="L1991" t="s">
        <v>3873</v>
      </c>
      <c r="M1991" t="s">
        <v>108</v>
      </c>
      <c r="N1991" t="s">
        <v>22</v>
      </c>
      <c r="O1991" t="s">
        <v>1102</v>
      </c>
      <c r="P1991" t="str">
        <f>_xlfn.IFNA(VLOOKUP(C1991,Statusy!A:B,2,0),"Do wyrzucenia")</f>
        <v>Alza</v>
      </c>
      <c r="Q1991" t="str">
        <f t="shared" si="128"/>
        <v>Alza</v>
      </c>
      <c r="R1991" t="str">
        <f t="shared" si="129"/>
        <v>Vida</v>
      </c>
    </row>
    <row r="1992" spans="1:18" x14ac:dyDescent="0.25">
      <c r="A1992">
        <v>559038921</v>
      </c>
      <c r="B1992" t="s">
        <v>107</v>
      </c>
      <c r="C1992" t="s">
        <v>153</v>
      </c>
      <c r="D1992">
        <v>1</v>
      </c>
      <c r="E1992">
        <v>0</v>
      </c>
      <c r="F1992">
        <v>500.65</v>
      </c>
      <c r="G1992">
        <v>45111</v>
      </c>
      <c r="H1992" t="s">
        <v>108</v>
      </c>
      <c r="I1992" t="s">
        <v>3874</v>
      </c>
      <c r="J1992" t="s">
        <v>109</v>
      </c>
      <c r="K1992">
        <v>93.754681647940075</v>
      </c>
      <c r="L1992" t="s">
        <v>3875</v>
      </c>
      <c r="M1992" t="s">
        <v>108</v>
      </c>
      <c r="N1992" t="s">
        <v>22</v>
      </c>
      <c r="O1992" t="s">
        <v>1102</v>
      </c>
      <c r="P1992" t="str">
        <f>_xlfn.IFNA(VLOOKUP(C1992,Statusy!A:B,2,0),"Do wyrzucenia")</f>
        <v>Alza</v>
      </c>
      <c r="Q1992" t="str">
        <f t="shared" si="128"/>
        <v>Alza</v>
      </c>
      <c r="R1992" t="str">
        <f t="shared" si="129"/>
        <v>Vida</v>
      </c>
    </row>
    <row r="1993" spans="1:18" x14ac:dyDescent="0.25">
      <c r="A1993">
        <v>559038919</v>
      </c>
      <c r="B1993" t="s">
        <v>107</v>
      </c>
      <c r="C1993" t="s">
        <v>153</v>
      </c>
      <c r="D1993">
        <v>1</v>
      </c>
      <c r="E1993">
        <v>0</v>
      </c>
      <c r="F1993">
        <v>3407.65</v>
      </c>
      <c r="G1993">
        <v>45111</v>
      </c>
      <c r="H1993" t="s">
        <v>108</v>
      </c>
      <c r="I1993" t="s">
        <v>550</v>
      </c>
      <c r="J1993" t="s">
        <v>109</v>
      </c>
      <c r="K1993">
        <v>638.13670411985026</v>
      </c>
      <c r="L1993" t="s">
        <v>3876</v>
      </c>
      <c r="M1993" t="s">
        <v>108</v>
      </c>
      <c r="N1993" t="s">
        <v>22</v>
      </c>
      <c r="O1993" t="s">
        <v>1102</v>
      </c>
      <c r="P1993" t="str">
        <f>_xlfn.IFNA(VLOOKUP(C1993,Statusy!A:B,2,0),"Do wyrzucenia")</f>
        <v>Alza</v>
      </c>
      <c r="Q1993" t="str">
        <f t="shared" si="128"/>
        <v>Alza</v>
      </c>
      <c r="R1993" t="str">
        <f t="shared" si="129"/>
        <v>Vida</v>
      </c>
    </row>
    <row r="1994" spans="1:18" x14ac:dyDescent="0.25">
      <c r="A1994">
        <v>559028836</v>
      </c>
      <c r="B1994" t="s">
        <v>107</v>
      </c>
      <c r="C1994" t="s">
        <v>118</v>
      </c>
      <c r="D1994">
        <v>1</v>
      </c>
      <c r="E1994">
        <v>29</v>
      </c>
      <c r="F1994">
        <v>54</v>
      </c>
      <c r="G1994">
        <v>45111</v>
      </c>
      <c r="H1994" t="s">
        <v>108</v>
      </c>
      <c r="I1994" t="s">
        <v>3878</v>
      </c>
      <c r="J1994" t="s">
        <v>110</v>
      </c>
      <c r="K1994">
        <v>241.38</v>
      </c>
      <c r="L1994" t="s">
        <v>3879</v>
      </c>
      <c r="M1994" t="s">
        <v>108</v>
      </c>
      <c r="N1994" t="s">
        <v>48</v>
      </c>
      <c r="O1994" t="s">
        <v>225</v>
      </c>
      <c r="P1994" t="str">
        <f>_xlfn.IFNA(VLOOKUP(C1994,Statusy!A:B,2,0),"Do wyrzucenia")</f>
        <v>Greatstore</v>
      </c>
      <c r="Q1994" t="str">
        <f t="shared" si="128"/>
        <v>Mall</v>
      </c>
      <c r="R1994" t="str">
        <f t="shared" si="129"/>
        <v>Vida</v>
      </c>
    </row>
    <row r="1995" spans="1:18" x14ac:dyDescent="0.25">
      <c r="A1995">
        <v>559027424</v>
      </c>
      <c r="B1995" t="s">
        <v>107</v>
      </c>
      <c r="C1995" t="s">
        <v>153</v>
      </c>
      <c r="D1995">
        <v>1</v>
      </c>
      <c r="E1995">
        <v>0</v>
      </c>
      <c r="F1995">
        <v>1597.15</v>
      </c>
      <c r="G1995">
        <v>45111</v>
      </c>
      <c r="H1995" t="s">
        <v>108</v>
      </c>
      <c r="I1995" t="s">
        <v>3880</v>
      </c>
      <c r="J1995" t="s">
        <v>109</v>
      </c>
      <c r="K1995">
        <v>299.09176029962549</v>
      </c>
      <c r="L1995" t="s">
        <v>3881</v>
      </c>
      <c r="M1995" t="s">
        <v>108</v>
      </c>
      <c r="N1995" t="s">
        <v>22</v>
      </c>
      <c r="O1995" t="s">
        <v>1102</v>
      </c>
      <c r="P1995" t="str">
        <f>_xlfn.IFNA(VLOOKUP(C1995,Statusy!A:B,2,0),"Do wyrzucenia")</f>
        <v>Alza</v>
      </c>
      <c r="Q1995" t="str">
        <f t="shared" si="128"/>
        <v>Alza</v>
      </c>
      <c r="R1995" t="str">
        <f t="shared" si="129"/>
        <v>Vida</v>
      </c>
    </row>
    <row r="1996" spans="1:18" x14ac:dyDescent="0.25">
      <c r="A1996">
        <v>559027347</v>
      </c>
      <c r="B1996" t="s">
        <v>107</v>
      </c>
      <c r="C1996" t="s">
        <v>195</v>
      </c>
      <c r="D1996">
        <v>0</v>
      </c>
      <c r="E1996">
        <v>0</v>
      </c>
      <c r="F1996">
        <v>196</v>
      </c>
      <c r="G1996">
        <v>45111</v>
      </c>
      <c r="H1996" t="s">
        <v>108</v>
      </c>
      <c r="I1996" t="s">
        <v>3882</v>
      </c>
      <c r="J1996" t="s">
        <v>109</v>
      </c>
      <c r="K1996">
        <v>36.704119850187269</v>
      </c>
      <c r="L1996" t="s">
        <v>3883</v>
      </c>
      <c r="M1996" t="s">
        <v>108</v>
      </c>
      <c r="N1996" t="s">
        <v>106</v>
      </c>
      <c r="O1996" t="s">
        <v>224</v>
      </c>
      <c r="P1996" t="str">
        <f>_xlfn.IFNA(VLOOKUP(C1996,Statusy!A:B,2,0),"Do wyrzucenia")</f>
        <v>Shumee</v>
      </c>
      <c r="Q1996" t="str">
        <f t="shared" si="128"/>
        <v>Mall</v>
      </c>
      <c r="R1996" t="str">
        <f t="shared" si="129"/>
        <v>Vida</v>
      </c>
    </row>
    <row r="1997" spans="1:18" x14ac:dyDescent="0.25">
      <c r="A1997">
        <v>559027292</v>
      </c>
      <c r="B1997" t="s">
        <v>107</v>
      </c>
      <c r="C1997" t="s">
        <v>153</v>
      </c>
      <c r="D1997">
        <v>1</v>
      </c>
      <c r="E1997">
        <v>0</v>
      </c>
      <c r="F1997">
        <v>1401.65</v>
      </c>
      <c r="G1997">
        <v>45111</v>
      </c>
      <c r="H1997" t="s">
        <v>108</v>
      </c>
      <c r="I1997" t="s">
        <v>3306</v>
      </c>
      <c r="J1997" t="s">
        <v>109</v>
      </c>
      <c r="K1997">
        <v>262.48127340823976</v>
      </c>
      <c r="L1997" t="s">
        <v>3884</v>
      </c>
      <c r="M1997" t="s">
        <v>108</v>
      </c>
      <c r="N1997" t="s">
        <v>22</v>
      </c>
      <c r="O1997" t="s">
        <v>1102</v>
      </c>
      <c r="P1997" t="str">
        <f>_xlfn.IFNA(VLOOKUP(C1997,Statusy!A:B,2,0),"Do wyrzucenia")</f>
        <v>Alza</v>
      </c>
      <c r="Q1997" t="str">
        <f t="shared" si="128"/>
        <v>Alza</v>
      </c>
      <c r="R1997" t="str">
        <f t="shared" si="129"/>
        <v>Vida</v>
      </c>
    </row>
    <row r="1998" spans="1:18" x14ac:dyDescent="0.25">
      <c r="A1998">
        <v>559024813</v>
      </c>
      <c r="B1998" t="s">
        <v>1110</v>
      </c>
      <c r="C1998" t="s">
        <v>119</v>
      </c>
      <c r="D1998">
        <v>1</v>
      </c>
      <c r="E1998">
        <v>0</v>
      </c>
      <c r="F1998">
        <v>1758</v>
      </c>
      <c r="G1998">
        <v>45111</v>
      </c>
      <c r="H1998" t="s">
        <v>108</v>
      </c>
      <c r="I1998" t="s">
        <v>1021</v>
      </c>
      <c r="J1998" t="s">
        <v>251</v>
      </c>
      <c r="K1998">
        <v>1758</v>
      </c>
      <c r="L1998" t="s">
        <v>3885</v>
      </c>
      <c r="M1998" t="s">
        <v>108</v>
      </c>
      <c r="N1998" t="s">
        <v>106</v>
      </c>
      <c r="O1998" t="s">
        <v>224</v>
      </c>
      <c r="P1998" t="str">
        <f>_xlfn.IFNA(VLOOKUP(C1998,Statusy!A:B,2,0),"Do wyrzucenia")</f>
        <v>Shumee</v>
      </c>
      <c r="Q1998" t="str">
        <f t="shared" si="128"/>
        <v>Mall</v>
      </c>
      <c r="R1998" t="str">
        <f t="shared" si="129"/>
        <v>Vida</v>
      </c>
    </row>
    <row r="1999" spans="1:18" x14ac:dyDescent="0.25">
      <c r="A1999">
        <v>559017396</v>
      </c>
      <c r="B1999" t="s">
        <v>107</v>
      </c>
      <c r="C1999" t="s">
        <v>118</v>
      </c>
      <c r="D1999">
        <v>1</v>
      </c>
      <c r="E1999">
        <v>0</v>
      </c>
      <c r="F1999">
        <v>605</v>
      </c>
      <c r="G1999">
        <v>45111</v>
      </c>
      <c r="H1999" t="s">
        <v>108</v>
      </c>
      <c r="I1999" t="s">
        <v>3886</v>
      </c>
      <c r="J1999" t="s">
        <v>109</v>
      </c>
      <c r="K1999">
        <v>113.29588014981275</v>
      </c>
      <c r="L1999" t="s">
        <v>3887</v>
      </c>
      <c r="M1999" t="s">
        <v>108</v>
      </c>
      <c r="N1999" t="s">
        <v>22</v>
      </c>
      <c r="O1999" t="s">
        <v>225</v>
      </c>
      <c r="P1999" t="str">
        <f>_xlfn.IFNA(VLOOKUP(C1999,Statusy!A:B,2,0),"Do wyrzucenia")</f>
        <v>Greatstore</v>
      </c>
      <c r="Q1999" t="str">
        <f t="shared" si="128"/>
        <v>Mall</v>
      </c>
      <c r="R1999" t="str">
        <f t="shared" si="129"/>
        <v>Vida</v>
      </c>
    </row>
    <row r="2000" spans="1:18" x14ac:dyDescent="0.25">
      <c r="A2000">
        <v>559016169</v>
      </c>
      <c r="B2000" t="s">
        <v>107</v>
      </c>
      <c r="C2000" t="s">
        <v>153</v>
      </c>
      <c r="D2000">
        <v>1</v>
      </c>
      <c r="E2000">
        <v>0</v>
      </c>
      <c r="F2000">
        <v>2199.8000000000002</v>
      </c>
      <c r="G2000">
        <v>45111</v>
      </c>
      <c r="H2000" t="s">
        <v>108</v>
      </c>
      <c r="I2000" t="s">
        <v>3888</v>
      </c>
      <c r="J2000" t="s">
        <v>109</v>
      </c>
      <c r="K2000">
        <v>411.94756554307122</v>
      </c>
      <c r="L2000" t="s">
        <v>3889</v>
      </c>
      <c r="M2000" t="s">
        <v>108</v>
      </c>
      <c r="N2000" t="s">
        <v>22</v>
      </c>
      <c r="O2000" t="s">
        <v>1102</v>
      </c>
      <c r="P2000" t="str">
        <f>_xlfn.IFNA(VLOOKUP(C2000,Statusy!A:B,2,0),"Do wyrzucenia")</f>
        <v>Alza</v>
      </c>
      <c r="Q2000" t="str">
        <f t="shared" si="128"/>
        <v>Alza</v>
      </c>
      <c r="R2000" t="str">
        <f t="shared" si="129"/>
        <v>Vida</v>
      </c>
    </row>
    <row r="2001" spans="1:18" x14ac:dyDescent="0.25">
      <c r="A2001">
        <v>559016123</v>
      </c>
      <c r="B2001" t="s">
        <v>107</v>
      </c>
      <c r="C2001" t="s">
        <v>153</v>
      </c>
      <c r="D2001">
        <v>1</v>
      </c>
      <c r="E2001">
        <v>0</v>
      </c>
      <c r="F2001">
        <v>3348.15</v>
      </c>
      <c r="G2001">
        <v>45111</v>
      </c>
      <c r="H2001" t="s">
        <v>108</v>
      </c>
      <c r="I2001" t="s">
        <v>301</v>
      </c>
      <c r="J2001" t="s">
        <v>109</v>
      </c>
      <c r="K2001">
        <v>626.994382022472</v>
      </c>
      <c r="L2001" t="s">
        <v>3890</v>
      </c>
      <c r="M2001" t="s">
        <v>108</v>
      </c>
      <c r="N2001" t="s">
        <v>48</v>
      </c>
      <c r="O2001" t="s">
        <v>1102</v>
      </c>
      <c r="P2001" t="str">
        <f>_xlfn.IFNA(VLOOKUP(C2001,Statusy!A:B,2,0),"Do wyrzucenia")</f>
        <v>Alza</v>
      </c>
      <c r="Q2001" t="str">
        <f t="shared" si="128"/>
        <v>Alza</v>
      </c>
      <c r="R2001" t="str">
        <f t="shared" si="129"/>
        <v>Vida</v>
      </c>
    </row>
    <row r="2002" spans="1:18" x14ac:dyDescent="0.25">
      <c r="A2002">
        <v>559016114</v>
      </c>
      <c r="B2002" t="s">
        <v>107</v>
      </c>
      <c r="C2002" t="s">
        <v>120</v>
      </c>
      <c r="D2002">
        <v>1</v>
      </c>
      <c r="E2002">
        <v>0</v>
      </c>
      <c r="F2002">
        <v>196</v>
      </c>
      <c r="G2002">
        <v>45111</v>
      </c>
      <c r="H2002" t="s">
        <v>108</v>
      </c>
      <c r="I2002" t="s">
        <v>3882</v>
      </c>
      <c r="J2002" t="s">
        <v>109</v>
      </c>
      <c r="K2002">
        <v>36.704119850187269</v>
      </c>
      <c r="L2002" t="s">
        <v>3883</v>
      </c>
      <c r="M2002" t="s">
        <v>108</v>
      </c>
      <c r="N2002" t="s">
        <v>106</v>
      </c>
      <c r="O2002" t="s">
        <v>224</v>
      </c>
      <c r="P2002" t="str">
        <f>_xlfn.IFNA(VLOOKUP(C2002,Statusy!A:B,2,0),"Do wyrzucenia")</f>
        <v>Shumee</v>
      </c>
      <c r="Q2002" t="str">
        <f t="shared" si="128"/>
        <v>Mall</v>
      </c>
      <c r="R2002" t="str">
        <f t="shared" si="129"/>
        <v>Vida</v>
      </c>
    </row>
    <row r="2003" spans="1:18" x14ac:dyDescent="0.25">
      <c r="A2003">
        <v>559016096</v>
      </c>
      <c r="B2003" t="s">
        <v>107</v>
      </c>
      <c r="C2003" t="s">
        <v>190</v>
      </c>
      <c r="D2003">
        <v>0</v>
      </c>
      <c r="E2003">
        <v>0</v>
      </c>
      <c r="F2003">
        <v>1588.64</v>
      </c>
      <c r="G2003">
        <v>45111</v>
      </c>
      <c r="H2003" t="s">
        <v>108</v>
      </c>
      <c r="I2003" t="s">
        <v>733</v>
      </c>
      <c r="J2003" t="s">
        <v>109</v>
      </c>
      <c r="K2003">
        <v>297.498127340824</v>
      </c>
      <c r="L2003" t="s">
        <v>3891</v>
      </c>
      <c r="M2003" t="s">
        <v>108</v>
      </c>
      <c r="N2003" t="s">
        <v>252</v>
      </c>
      <c r="O2003" t="s">
        <v>1102</v>
      </c>
      <c r="P2003" t="str">
        <f>_xlfn.IFNA(VLOOKUP(C2003,Statusy!A:B,2,0),"Do wyrzucenia")</f>
        <v>Alza</v>
      </c>
      <c r="Q2003" t="str">
        <f t="shared" si="128"/>
        <v>Alza</v>
      </c>
      <c r="R2003" t="str">
        <f t="shared" si="129"/>
        <v>Vida</v>
      </c>
    </row>
    <row r="2004" spans="1:18" x14ac:dyDescent="0.25">
      <c r="A2004">
        <v>559016076</v>
      </c>
      <c r="B2004" t="s">
        <v>107</v>
      </c>
      <c r="C2004" t="s">
        <v>153</v>
      </c>
      <c r="D2004">
        <v>1</v>
      </c>
      <c r="E2004">
        <v>0</v>
      </c>
      <c r="F2004">
        <v>322.14999999999998</v>
      </c>
      <c r="G2004">
        <v>45111</v>
      </c>
      <c r="H2004" t="s">
        <v>108</v>
      </c>
      <c r="I2004" t="s">
        <v>366</v>
      </c>
      <c r="J2004" t="s">
        <v>109</v>
      </c>
      <c r="K2004">
        <v>60.327715355805246</v>
      </c>
      <c r="L2004" t="s">
        <v>3892</v>
      </c>
      <c r="M2004" t="s">
        <v>108</v>
      </c>
      <c r="N2004" t="s">
        <v>22</v>
      </c>
      <c r="O2004" t="s">
        <v>1102</v>
      </c>
      <c r="P2004" t="str">
        <f>_xlfn.IFNA(VLOOKUP(C2004,Statusy!A:B,2,0),"Do wyrzucenia")</f>
        <v>Alza</v>
      </c>
      <c r="Q2004" t="str">
        <f t="shared" si="128"/>
        <v>Alza</v>
      </c>
      <c r="R2004" t="str">
        <f t="shared" si="129"/>
        <v>Vida</v>
      </c>
    </row>
    <row r="2005" spans="1:18" x14ac:dyDescent="0.25">
      <c r="A2005">
        <v>559015977</v>
      </c>
      <c r="B2005" t="s">
        <v>107</v>
      </c>
      <c r="C2005" t="s">
        <v>153</v>
      </c>
      <c r="D2005">
        <v>1</v>
      </c>
      <c r="E2005">
        <v>0</v>
      </c>
      <c r="F2005">
        <v>1061.6500000000001</v>
      </c>
      <c r="G2005">
        <v>45111</v>
      </c>
      <c r="H2005" t="s">
        <v>108</v>
      </c>
      <c r="I2005" t="s">
        <v>1091</v>
      </c>
      <c r="J2005" t="s">
        <v>109</v>
      </c>
      <c r="K2005">
        <v>198.81086142322101</v>
      </c>
      <c r="L2005" t="s">
        <v>3893</v>
      </c>
      <c r="M2005" t="s">
        <v>108</v>
      </c>
      <c r="N2005" t="s">
        <v>22</v>
      </c>
      <c r="O2005" t="s">
        <v>1102</v>
      </c>
      <c r="P2005" t="str">
        <f>_xlfn.IFNA(VLOOKUP(C2005,Statusy!A:B,2,0),"Do wyrzucenia")</f>
        <v>Alza</v>
      </c>
      <c r="Q2005" t="str">
        <f t="shared" si="128"/>
        <v>Alza</v>
      </c>
      <c r="R2005" t="str">
        <f t="shared" si="129"/>
        <v>beliani</v>
      </c>
    </row>
    <row r="2006" spans="1:18" x14ac:dyDescent="0.25">
      <c r="A2006">
        <v>558993201</v>
      </c>
      <c r="B2006" t="s">
        <v>107</v>
      </c>
      <c r="C2006" t="s">
        <v>118</v>
      </c>
      <c r="D2006">
        <v>1</v>
      </c>
      <c r="E2006">
        <v>0</v>
      </c>
      <c r="F2006">
        <v>1449</v>
      </c>
      <c r="G2006">
        <v>45111</v>
      </c>
      <c r="H2006" t="s">
        <v>108</v>
      </c>
      <c r="I2006" t="s">
        <v>3894</v>
      </c>
      <c r="J2006" t="s">
        <v>109</v>
      </c>
      <c r="K2006">
        <v>271.34831460674161</v>
      </c>
      <c r="L2006" t="s">
        <v>3895</v>
      </c>
      <c r="M2006" t="s">
        <v>108</v>
      </c>
      <c r="N2006" t="s">
        <v>106</v>
      </c>
      <c r="O2006" t="s">
        <v>225</v>
      </c>
      <c r="P2006" t="str">
        <f>_xlfn.IFNA(VLOOKUP(C2006,Statusy!A:B,2,0),"Do wyrzucenia")</f>
        <v>Greatstore</v>
      </c>
      <c r="Q2006" t="str">
        <f t="shared" si="128"/>
        <v>Mall</v>
      </c>
      <c r="R2006" t="str">
        <f t="shared" si="129"/>
        <v>unimet</v>
      </c>
    </row>
    <row r="2007" spans="1:18" x14ac:dyDescent="0.25">
      <c r="A2007">
        <v>558993075</v>
      </c>
      <c r="B2007" t="s">
        <v>107</v>
      </c>
      <c r="C2007" t="s">
        <v>118</v>
      </c>
      <c r="D2007">
        <v>1</v>
      </c>
      <c r="E2007">
        <v>3.2</v>
      </c>
      <c r="F2007">
        <v>22.2</v>
      </c>
      <c r="G2007">
        <v>45111</v>
      </c>
      <c r="H2007" t="s">
        <v>108</v>
      </c>
      <c r="I2007" t="s">
        <v>285</v>
      </c>
      <c r="J2007" t="s">
        <v>110</v>
      </c>
      <c r="K2007">
        <v>99.233999999999995</v>
      </c>
      <c r="L2007" t="s">
        <v>193</v>
      </c>
      <c r="M2007" t="s">
        <v>108</v>
      </c>
      <c r="N2007" t="s">
        <v>106</v>
      </c>
      <c r="O2007" t="s">
        <v>225</v>
      </c>
      <c r="P2007" t="str">
        <f>_xlfn.IFNA(VLOOKUP(C2007,Statusy!A:B,2,0),"Do wyrzucenia")</f>
        <v>Greatstore</v>
      </c>
      <c r="Q2007" t="str">
        <f t="shared" si="128"/>
        <v>Mall</v>
      </c>
      <c r="R2007" t="str">
        <f t="shared" si="129"/>
        <v>Kinghoff</v>
      </c>
    </row>
    <row r="2008" spans="1:18" x14ac:dyDescent="0.25">
      <c r="A2008">
        <v>558991564</v>
      </c>
      <c r="B2008" t="s">
        <v>107</v>
      </c>
      <c r="C2008" t="s">
        <v>153</v>
      </c>
      <c r="D2008">
        <v>1</v>
      </c>
      <c r="E2008">
        <v>0</v>
      </c>
      <c r="F2008">
        <v>6136.15</v>
      </c>
      <c r="G2008">
        <v>45111</v>
      </c>
      <c r="H2008" t="s">
        <v>108</v>
      </c>
      <c r="I2008" t="s">
        <v>3896</v>
      </c>
      <c r="J2008" t="s">
        <v>109</v>
      </c>
      <c r="K2008">
        <v>1149.0917602996255</v>
      </c>
      <c r="L2008" t="s">
        <v>3897</v>
      </c>
      <c r="M2008" t="s">
        <v>108</v>
      </c>
      <c r="N2008" t="s">
        <v>22</v>
      </c>
      <c r="O2008" t="s">
        <v>1102</v>
      </c>
      <c r="P2008" t="str">
        <f>_xlfn.IFNA(VLOOKUP(C2008,Statusy!A:B,2,0),"Do wyrzucenia")</f>
        <v>Alza</v>
      </c>
      <c r="Q2008" t="str">
        <f t="shared" si="128"/>
        <v>Alza</v>
      </c>
      <c r="R2008" t="str">
        <f t="shared" si="129"/>
        <v>Vida</v>
      </c>
    </row>
    <row r="2009" spans="1:18" x14ac:dyDescent="0.25">
      <c r="A2009">
        <v>558991557</v>
      </c>
      <c r="B2009" t="s">
        <v>107</v>
      </c>
      <c r="C2009" t="s">
        <v>153</v>
      </c>
      <c r="D2009">
        <v>1</v>
      </c>
      <c r="E2009">
        <v>0</v>
      </c>
      <c r="F2009">
        <v>424.15</v>
      </c>
      <c r="G2009">
        <v>45111</v>
      </c>
      <c r="H2009" t="s">
        <v>108</v>
      </c>
      <c r="I2009" t="s">
        <v>1022</v>
      </c>
      <c r="J2009" t="s">
        <v>109</v>
      </c>
      <c r="K2009">
        <v>79.428838951310865</v>
      </c>
      <c r="L2009" t="s">
        <v>3898</v>
      </c>
      <c r="M2009" t="s">
        <v>108</v>
      </c>
      <c r="N2009" t="s">
        <v>22</v>
      </c>
      <c r="O2009" t="s">
        <v>1102</v>
      </c>
      <c r="P2009" t="str">
        <f>_xlfn.IFNA(VLOOKUP(C2009,Statusy!A:B,2,0),"Do wyrzucenia")</f>
        <v>Alza</v>
      </c>
      <c r="Q2009" t="str">
        <f t="shared" si="128"/>
        <v>Alza</v>
      </c>
      <c r="R2009" t="str">
        <f t="shared" si="129"/>
        <v>Vida</v>
      </c>
    </row>
    <row r="2010" spans="1:18" x14ac:dyDescent="0.25">
      <c r="A2010">
        <v>558991239</v>
      </c>
      <c r="B2010" t="s">
        <v>107</v>
      </c>
      <c r="C2010" t="s">
        <v>153</v>
      </c>
      <c r="D2010">
        <v>1</v>
      </c>
      <c r="E2010">
        <v>0</v>
      </c>
      <c r="F2010">
        <v>2157.3000000000002</v>
      </c>
      <c r="G2010">
        <v>45111</v>
      </c>
      <c r="H2010" t="s">
        <v>108</v>
      </c>
      <c r="I2010" t="s">
        <v>1294</v>
      </c>
      <c r="J2010" t="s">
        <v>109</v>
      </c>
      <c r="K2010">
        <v>403.98876404494388</v>
      </c>
      <c r="L2010" t="s">
        <v>3899</v>
      </c>
      <c r="M2010" t="s">
        <v>108</v>
      </c>
      <c r="N2010" t="s">
        <v>22</v>
      </c>
      <c r="O2010" t="s">
        <v>1102</v>
      </c>
      <c r="P2010" t="str">
        <f>_xlfn.IFNA(VLOOKUP(C2010,Statusy!A:B,2,0),"Do wyrzucenia")</f>
        <v>Alza</v>
      </c>
      <c r="Q2010" t="str">
        <f t="shared" si="128"/>
        <v>Alza</v>
      </c>
      <c r="R2010" t="str">
        <f t="shared" si="129"/>
        <v>Vida</v>
      </c>
    </row>
    <row r="2011" spans="1:18" x14ac:dyDescent="0.25">
      <c r="A2011">
        <v>558991232</v>
      </c>
      <c r="B2011" t="s">
        <v>107</v>
      </c>
      <c r="C2011" t="s">
        <v>153</v>
      </c>
      <c r="D2011">
        <v>1</v>
      </c>
      <c r="E2011">
        <v>0</v>
      </c>
      <c r="F2011">
        <v>764.15</v>
      </c>
      <c r="G2011">
        <v>45111</v>
      </c>
      <c r="H2011" t="s">
        <v>108</v>
      </c>
      <c r="I2011" t="s">
        <v>263</v>
      </c>
      <c r="J2011" t="s">
        <v>109</v>
      </c>
      <c r="K2011">
        <v>143.09925093632958</v>
      </c>
      <c r="L2011" t="s">
        <v>3900</v>
      </c>
      <c r="M2011" t="s">
        <v>108</v>
      </c>
      <c r="N2011" t="s">
        <v>22</v>
      </c>
      <c r="O2011" t="s">
        <v>1102</v>
      </c>
      <c r="P2011" t="str">
        <f>_xlfn.IFNA(VLOOKUP(C2011,Statusy!A:B,2,0),"Do wyrzucenia")</f>
        <v>Alza</v>
      </c>
      <c r="Q2011" t="str">
        <f t="shared" si="128"/>
        <v>Alza</v>
      </c>
      <c r="R2011" t="str">
        <f t="shared" si="129"/>
        <v>Vida</v>
      </c>
    </row>
    <row r="2012" spans="1:18" x14ac:dyDescent="0.25">
      <c r="A2012">
        <v>558991221</v>
      </c>
      <c r="B2012" t="s">
        <v>107</v>
      </c>
      <c r="C2012" t="s">
        <v>153</v>
      </c>
      <c r="D2012">
        <v>1</v>
      </c>
      <c r="E2012">
        <v>0</v>
      </c>
      <c r="F2012">
        <v>798.15</v>
      </c>
      <c r="G2012">
        <v>45111</v>
      </c>
      <c r="H2012" t="s">
        <v>108</v>
      </c>
      <c r="I2012" t="s">
        <v>542</v>
      </c>
      <c r="J2012" t="s">
        <v>109</v>
      </c>
      <c r="K2012">
        <v>149.46629213483146</v>
      </c>
      <c r="L2012" t="s">
        <v>3901</v>
      </c>
      <c r="M2012" t="s">
        <v>108</v>
      </c>
      <c r="N2012" t="s">
        <v>22</v>
      </c>
      <c r="O2012" t="s">
        <v>1102</v>
      </c>
      <c r="P2012" t="str">
        <f>_xlfn.IFNA(VLOOKUP(C2012,Statusy!A:B,2,0),"Do wyrzucenia")</f>
        <v>Alza</v>
      </c>
      <c r="Q2012" t="str">
        <f t="shared" si="128"/>
        <v>Alza</v>
      </c>
      <c r="R2012" t="str">
        <f t="shared" si="129"/>
        <v>Vida</v>
      </c>
    </row>
    <row r="2013" spans="1:18" x14ac:dyDescent="0.25">
      <c r="A2013">
        <v>558991086</v>
      </c>
      <c r="B2013" t="s">
        <v>107</v>
      </c>
      <c r="C2013" t="s">
        <v>120</v>
      </c>
      <c r="D2013">
        <v>1</v>
      </c>
      <c r="E2013">
        <v>0</v>
      </c>
      <c r="F2013">
        <v>4818</v>
      </c>
      <c r="G2013">
        <v>45111</v>
      </c>
      <c r="H2013" t="s">
        <v>108</v>
      </c>
      <c r="I2013" t="s">
        <v>3902</v>
      </c>
      <c r="J2013" t="s">
        <v>109</v>
      </c>
      <c r="K2013">
        <v>902.24719101123605</v>
      </c>
      <c r="L2013" t="s">
        <v>3903</v>
      </c>
      <c r="M2013" t="s">
        <v>108</v>
      </c>
      <c r="N2013" t="s">
        <v>22</v>
      </c>
      <c r="O2013" t="s">
        <v>224</v>
      </c>
      <c r="P2013" t="str">
        <f>_xlfn.IFNA(VLOOKUP(C2013,Statusy!A:B,2,0),"Do wyrzucenia")</f>
        <v>Shumee</v>
      </c>
      <c r="Q2013" t="str">
        <f t="shared" si="128"/>
        <v>Mall</v>
      </c>
      <c r="R2013" t="str">
        <f t="shared" si="129"/>
        <v>Kokiska</v>
      </c>
    </row>
    <row r="2014" spans="1:18" x14ac:dyDescent="0.25">
      <c r="A2014">
        <v>558979788</v>
      </c>
      <c r="B2014" t="s">
        <v>107</v>
      </c>
      <c r="C2014" t="s">
        <v>153</v>
      </c>
      <c r="D2014">
        <v>1</v>
      </c>
      <c r="E2014">
        <v>0</v>
      </c>
      <c r="F2014">
        <v>492.16</v>
      </c>
      <c r="G2014">
        <v>45111</v>
      </c>
      <c r="H2014" t="s">
        <v>108</v>
      </c>
      <c r="I2014" t="s">
        <v>3904</v>
      </c>
      <c r="J2014" t="s">
        <v>109</v>
      </c>
      <c r="K2014">
        <v>92.164794007490642</v>
      </c>
      <c r="L2014" t="s">
        <v>3905</v>
      </c>
      <c r="M2014" t="s">
        <v>108</v>
      </c>
      <c r="N2014" t="s">
        <v>48</v>
      </c>
      <c r="O2014" t="s">
        <v>1102</v>
      </c>
      <c r="P2014" t="str">
        <f>_xlfn.IFNA(VLOOKUP(C2014,Statusy!A:B,2,0),"Do wyrzucenia")</f>
        <v>Alza</v>
      </c>
      <c r="Q2014" t="str">
        <f t="shared" si="128"/>
        <v>Alza</v>
      </c>
      <c r="R2014" t="str">
        <f t="shared" si="129"/>
        <v>Vida</v>
      </c>
    </row>
    <row r="2015" spans="1:18" x14ac:dyDescent="0.25">
      <c r="A2015">
        <v>558978900</v>
      </c>
      <c r="B2015" t="s">
        <v>107</v>
      </c>
      <c r="C2015" t="s">
        <v>120</v>
      </c>
      <c r="D2015">
        <v>1</v>
      </c>
      <c r="E2015">
        <v>19</v>
      </c>
      <c r="F2015">
        <v>96</v>
      </c>
      <c r="G2015">
        <v>45111</v>
      </c>
      <c r="H2015" t="s">
        <v>108</v>
      </c>
      <c r="I2015" t="s">
        <v>3906</v>
      </c>
      <c r="J2015" t="s">
        <v>110</v>
      </c>
      <c r="K2015">
        <v>429.12</v>
      </c>
      <c r="L2015" t="s">
        <v>3907</v>
      </c>
      <c r="M2015" t="s">
        <v>108</v>
      </c>
      <c r="N2015" t="s">
        <v>48</v>
      </c>
      <c r="O2015" t="s">
        <v>224</v>
      </c>
      <c r="P2015" t="str">
        <f>_xlfn.IFNA(VLOOKUP(C2015,Statusy!A:B,2,0),"Do wyrzucenia")</f>
        <v>Shumee</v>
      </c>
      <c r="Q2015" t="str">
        <f t="shared" si="128"/>
        <v>Mall</v>
      </c>
      <c r="R2015" t="str">
        <f t="shared" si="129"/>
        <v>Vida</v>
      </c>
    </row>
    <row r="2016" spans="1:18" x14ac:dyDescent="0.25">
      <c r="A2016">
        <v>558978894</v>
      </c>
      <c r="B2016" t="s">
        <v>107</v>
      </c>
      <c r="C2016" t="s">
        <v>153</v>
      </c>
      <c r="D2016">
        <v>1</v>
      </c>
      <c r="E2016">
        <v>0</v>
      </c>
      <c r="F2016">
        <v>721.66</v>
      </c>
      <c r="G2016">
        <v>45111</v>
      </c>
      <c r="H2016" t="s">
        <v>108</v>
      </c>
      <c r="I2016" t="s">
        <v>789</v>
      </c>
      <c r="J2016" t="s">
        <v>109</v>
      </c>
      <c r="K2016">
        <v>135.14232209737827</v>
      </c>
      <c r="L2016" t="s">
        <v>3908</v>
      </c>
      <c r="M2016" t="s">
        <v>108</v>
      </c>
      <c r="N2016" t="s">
        <v>22</v>
      </c>
      <c r="O2016" t="s">
        <v>1102</v>
      </c>
      <c r="P2016" t="str">
        <f>_xlfn.IFNA(VLOOKUP(C2016,Statusy!A:B,2,0),"Do wyrzucenia")</f>
        <v>Alza</v>
      </c>
      <c r="Q2016" t="str">
        <f t="shared" si="128"/>
        <v>Alza</v>
      </c>
      <c r="R2016" t="str">
        <f t="shared" si="129"/>
        <v>Vida</v>
      </c>
    </row>
    <row r="2017" spans="1:18" x14ac:dyDescent="0.25">
      <c r="A2017">
        <v>558978677</v>
      </c>
      <c r="B2017" t="s">
        <v>107</v>
      </c>
      <c r="C2017" t="s">
        <v>120</v>
      </c>
      <c r="D2017">
        <v>1</v>
      </c>
      <c r="E2017">
        <v>4.7</v>
      </c>
      <c r="F2017">
        <v>44.7</v>
      </c>
      <c r="G2017">
        <v>45111</v>
      </c>
      <c r="H2017" t="s">
        <v>108</v>
      </c>
      <c r="I2017" t="s">
        <v>3909</v>
      </c>
      <c r="J2017" t="s">
        <v>110</v>
      </c>
      <c r="K2017">
        <v>199.809</v>
      </c>
      <c r="L2017" t="s">
        <v>3910</v>
      </c>
      <c r="M2017" t="s">
        <v>108</v>
      </c>
      <c r="N2017" t="s">
        <v>106</v>
      </c>
      <c r="O2017" t="s">
        <v>224</v>
      </c>
      <c r="P2017" t="str">
        <f>_xlfn.IFNA(VLOOKUP(C2017,Statusy!A:B,2,0),"Do wyrzucenia")</f>
        <v>Shumee</v>
      </c>
      <c r="Q2017" t="str">
        <f t="shared" si="128"/>
        <v>Mall</v>
      </c>
      <c r="R2017" t="str">
        <f t="shared" si="129"/>
        <v>Vida</v>
      </c>
    </row>
    <row r="2018" spans="1:18" x14ac:dyDescent="0.25">
      <c r="A2018">
        <v>558978613</v>
      </c>
      <c r="B2018" t="s">
        <v>107</v>
      </c>
      <c r="C2018" t="s">
        <v>153</v>
      </c>
      <c r="D2018">
        <v>1</v>
      </c>
      <c r="E2018">
        <v>0</v>
      </c>
      <c r="F2018">
        <v>20033.66</v>
      </c>
      <c r="G2018">
        <v>45111</v>
      </c>
      <c r="H2018" t="s">
        <v>108</v>
      </c>
      <c r="I2018" t="s">
        <v>3911</v>
      </c>
      <c r="J2018" t="s">
        <v>109</v>
      </c>
      <c r="K2018">
        <v>3751.621722846442</v>
      </c>
      <c r="L2018" t="s">
        <v>3912</v>
      </c>
      <c r="M2018" t="s">
        <v>108</v>
      </c>
      <c r="N2018" t="s">
        <v>22</v>
      </c>
      <c r="O2018" t="s">
        <v>1102</v>
      </c>
      <c r="P2018" t="str">
        <f>_xlfn.IFNA(VLOOKUP(C2018,Statusy!A:B,2,0),"Do wyrzucenia")</f>
        <v>Alza</v>
      </c>
      <c r="Q2018" t="str">
        <f t="shared" si="128"/>
        <v>Alza</v>
      </c>
      <c r="R2018" t="str">
        <f t="shared" si="129"/>
        <v>beliani</v>
      </c>
    </row>
    <row r="2019" spans="1:18" x14ac:dyDescent="0.25">
      <c r="A2019">
        <v>558978606</v>
      </c>
      <c r="B2019" t="s">
        <v>107</v>
      </c>
      <c r="C2019" t="s">
        <v>120</v>
      </c>
      <c r="D2019">
        <v>1</v>
      </c>
      <c r="E2019">
        <v>69</v>
      </c>
      <c r="F2019">
        <v>208</v>
      </c>
      <c r="G2019">
        <v>45111</v>
      </c>
      <c r="H2019" t="s">
        <v>108</v>
      </c>
      <c r="I2019" t="s">
        <v>914</v>
      </c>
      <c r="J2019" t="s">
        <v>110</v>
      </c>
      <c r="K2019">
        <v>929.76</v>
      </c>
      <c r="L2019" t="s">
        <v>3913</v>
      </c>
      <c r="M2019" t="s">
        <v>108</v>
      </c>
      <c r="N2019" t="s">
        <v>49</v>
      </c>
      <c r="O2019" t="s">
        <v>224</v>
      </c>
      <c r="P2019" t="str">
        <f>_xlfn.IFNA(VLOOKUP(C2019,Statusy!A:B,2,0),"Do wyrzucenia")</f>
        <v>Shumee</v>
      </c>
      <c r="Q2019" t="str">
        <f t="shared" si="128"/>
        <v>Mall</v>
      </c>
      <c r="R2019" t="str">
        <f t="shared" si="129"/>
        <v>Vida</v>
      </c>
    </row>
    <row r="2020" spans="1:18" x14ac:dyDescent="0.25">
      <c r="A2020">
        <v>558967075</v>
      </c>
      <c r="B2020" t="s">
        <v>107</v>
      </c>
      <c r="C2020" t="s">
        <v>118</v>
      </c>
      <c r="D2020">
        <v>1</v>
      </c>
      <c r="E2020">
        <v>129</v>
      </c>
      <c r="F2020">
        <v>1124</v>
      </c>
      <c r="G2020">
        <v>45111</v>
      </c>
      <c r="H2020" t="s">
        <v>108</v>
      </c>
      <c r="I2020" t="s">
        <v>1195</v>
      </c>
      <c r="J2020" t="s">
        <v>109</v>
      </c>
      <c r="K2020">
        <v>210.48689138576782</v>
      </c>
      <c r="L2020" t="s">
        <v>3914</v>
      </c>
      <c r="M2020" t="s">
        <v>108</v>
      </c>
      <c r="N2020" t="s">
        <v>22</v>
      </c>
      <c r="O2020" t="s">
        <v>225</v>
      </c>
      <c r="P2020" t="str">
        <f>_xlfn.IFNA(VLOOKUP(C2020,Statusy!A:B,2,0),"Do wyrzucenia")</f>
        <v>Greatstore</v>
      </c>
      <c r="Q2020" t="str">
        <f t="shared" ref="Q2020:Q2047" si="130">IF(P2020="alza","Alza",IF(P2020="Extra","Extrastore","Mall"))</f>
        <v>Mall</v>
      </c>
      <c r="R2020" t="str">
        <f t="shared" ref="R2020:R2047" si="131">IF(AND(LEN(I2020)&lt;=7,ISERROR(FIND("_",I2020))),"Vida",IFERROR(LEFT(I2020,FIND("_",I2020)-1),"Kinghoff"))</f>
        <v>Vida</v>
      </c>
    </row>
    <row r="2021" spans="1:18" x14ac:dyDescent="0.25">
      <c r="A2021">
        <v>558965253</v>
      </c>
      <c r="B2021" t="s">
        <v>107</v>
      </c>
      <c r="C2021" t="s">
        <v>153</v>
      </c>
      <c r="D2021">
        <v>1</v>
      </c>
      <c r="E2021">
        <v>0</v>
      </c>
      <c r="F2021">
        <v>2353.66</v>
      </c>
      <c r="G2021">
        <v>45111</v>
      </c>
      <c r="H2021" t="s">
        <v>108</v>
      </c>
      <c r="I2021" t="s">
        <v>3915</v>
      </c>
      <c r="J2021" t="s">
        <v>109</v>
      </c>
      <c r="K2021">
        <v>440.76029962546818</v>
      </c>
      <c r="L2021" t="s">
        <v>3916</v>
      </c>
      <c r="M2021" t="s">
        <v>108</v>
      </c>
      <c r="N2021" t="s">
        <v>22</v>
      </c>
      <c r="O2021" t="s">
        <v>1102</v>
      </c>
      <c r="P2021" t="str">
        <f>_xlfn.IFNA(VLOOKUP(C2021,Statusy!A:B,2,0),"Do wyrzucenia")</f>
        <v>Alza</v>
      </c>
      <c r="Q2021" t="str">
        <f t="shared" si="130"/>
        <v>Alza</v>
      </c>
      <c r="R2021" t="str">
        <f t="shared" si="131"/>
        <v>Vida</v>
      </c>
    </row>
    <row r="2022" spans="1:18" x14ac:dyDescent="0.25">
      <c r="A2022">
        <v>558965245</v>
      </c>
      <c r="B2022" t="s">
        <v>107</v>
      </c>
      <c r="C2022" t="s">
        <v>153</v>
      </c>
      <c r="D2022">
        <v>1</v>
      </c>
      <c r="E2022">
        <v>0</v>
      </c>
      <c r="F2022">
        <v>1061.6500000000001</v>
      </c>
      <c r="G2022">
        <v>45111</v>
      </c>
      <c r="H2022" t="s">
        <v>108</v>
      </c>
      <c r="I2022" t="s">
        <v>353</v>
      </c>
      <c r="J2022" t="s">
        <v>109</v>
      </c>
      <c r="K2022">
        <v>198.81086142322101</v>
      </c>
      <c r="L2022" t="s">
        <v>3917</v>
      </c>
      <c r="M2022" t="s">
        <v>108</v>
      </c>
      <c r="N2022" t="s">
        <v>22</v>
      </c>
      <c r="O2022" t="s">
        <v>1102</v>
      </c>
      <c r="P2022" t="str">
        <f>_xlfn.IFNA(VLOOKUP(C2022,Statusy!A:B,2,0),"Do wyrzucenia")</f>
        <v>Alza</v>
      </c>
      <c r="Q2022" t="str">
        <f t="shared" si="130"/>
        <v>Alza</v>
      </c>
      <c r="R2022" t="str">
        <f t="shared" si="131"/>
        <v>Vida</v>
      </c>
    </row>
    <row r="2023" spans="1:18" x14ac:dyDescent="0.25">
      <c r="A2023">
        <v>558965076</v>
      </c>
      <c r="B2023" t="s">
        <v>107</v>
      </c>
      <c r="C2023" t="s">
        <v>153</v>
      </c>
      <c r="D2023">
        <v>1</v>
      </c>
      <c r="E2023">
        <v>0</v>
      </c>
      <c r="F2023">
        <v>376.55</v>
      </c>
      <c r="G2023">
        <v>45111</v>
      </c>
      <c r="H2023" t="s">
        <v>108</v>
      </c>
      <c r="I2023" t="s">
        <v>652</v>
      </c>
      <c r="J2023" t="s">
        <v>109</v>
      </c>
      <c r="K2023">
        <v>70.514981273408253</v>
      </c>
      <c r="L2023" t="s">
        <v>3918</v>
      </c>
      <c r="M2023" t="s">
        <v>108</v>
      </c>
      <c r="N2023" t="s">
        <v>22</v>
      </c>
      <c r="O2023" t="s">
        <v>1102</v>
      </c>
      <c r="P2023" t="str">
        <f>_xlfn.IFNA(VLOOKUP(C2023,Statusy!A:B,2,0),"Do wyrzucenia")</f>
        <v>Alza</v>
      </c>
      <c r="Q2023" t="str">
        <f t="shared" si="130"/>
        <v>Alza</v>
      </c>
      <c r="R2023" t="str">
        <f t="shared" si="131"/>
        <v>ikonka</v>
      </c>
    </row>
    <row r="2024" spans="1:18" x14ac:dyDescent="0.25">
      <c r="A2024">
        <v>558965061</v>
      </c>
      <c r="B2024" t="s">
        <v>107</v>
      </c>
      <c r="C2024" t="s">
        <v>120</v>
      </c>
      <c r="D2024">
        <v>1</v>
      </c>
      <c r="E2024">
        <v>0</v>
      </c>
      <c r="F2024">
        <v>1039</v>
      </c>
      <c r="G2024">
        <v>45111</v>
      </c>
      <c r="H2024" t="s">
        <v>108</v>
      </c>
      <c r="I2024" t="s">
        <v>1136</v>
      </c>
      <c r="J2024" t="s">
        <v>109</v>
      </c>
      <c r="K2024">
        <v>194.56928838951313</v>
      </c>
      <c r="L2024" t="s">
        <v>2837</v>
      </c>
      <c r="M2024" t="s">
        <v>108</v>
      </c>
      <c r="N2024" t="s">
        <v>22</v>
      </c>
      <c r="O2024" t="s">
        <v>224</v>
      </c>
      <c r="P2024" t="str">
        <f>_xlfn.IFNA(VLOOKUP(C2024,Statusy!A:B,2,0),"Do wyrzucenia")</f>
        <v>Shumee</v>
      </c>
      <c r="Q2024" t="str">
        <f t="shared" si="130"/>
        <v>Mall</v>
      </c>
      <c r="R2024" t="str">
        <f t="shared" si="131"/>
        <v>Vida</v>
      </c>
    </row>
    <row r="2025" spans="1:18" x14ac:dyDescent="0.25">
      <c r="A2025">
        <v>558964990</v>
      </c>
      <c r="B2025" t="s">
        <v>107</v>
      </c>
      <c r="C2025" t="s">
        <v>153</v>
      </c>
      <c r="D2025">
        <v>1</v>
      </c>
      <c r="E2025">
        <v>0</v>
      </c>
      <c r="F2025">
        <v>1495.15</v>
      </c>
      <c r="G2025">
        <v>45111</v>
      </c>
      <c r="H2025" t="s">
        <v>108</v>
      </c>
      <c r="I2025" t="s">
        <v>389</v>
      </c>
      <c r="J2025" t="s">
        <v>109</v>
      </c>
      <c r="K2025">
        <v>279.99063670411988</v>
      </c>
      <c r="L2025" t="s">
        <v>3919</v>
      </c>
      <c r="M2025" t="s">
        <v>108</v>
      </c>
      <c r="N2025" t="s">
        <v>22</v>
      </c>
      <c r="O2025" t="s">
        <v>1102</v>
      </c>
      <c r="P2025" t="str">
        <f>_xlfn.IFNA(VLOOKUP(C2025,Statusy!A:B,2,0),"Do wyrzucenia")</f>
        <v>Alza</v>
      </c>
      <c r="Q2025" t="str">
        <f t="shared" si="130"/>
        <v>Alza</v>
      </c>
      <c r="R2025" t="str">
        <f t="shared" si="131"/>
        <v>Vida</v>
      </c>
    </row>
    <row r="2026" spans="1:18" x14ac:dyDescent="0.25">
      <c r="A2026">
        <v>558964984</v>
      </c>
      <c r="B2026" t="s">
        <v>107</v>
      </c>
      <c r="C2026" t="s">
        <v>153</v>
      </c>
      <c r="D2026">
        <v>1</v>
      </c>
      <c r="E2026">
        <v>0</v>
      </c>
      <c r="F2026">
        <v>509.16</v>
      </c>
      <c r="G2026">
        <v>45111</v>
      </c>
      <c r="H2026" t="s">
        <v>108</v>
      </c>
      <c r="I2026" t="s">
        <v>1190</v>
      </c>
      <c r="J2026" t="s">
        <v>109</v>
      </c>
      <c r="K2026">
        <v>95.348314606741582</v>
      </c>
      <c r="L2026" t="s">
        <v>3920</v>
      </c>
      <c r="M2026" t="s">
        <v>108</v>
      </c>
      <c r="N2026" t="s">
        <v>22</v>
      </c>
      <c r="O2026" t="s">
        <v>1102</v>
      </c>
      <c r="P2026" t="str">
        <f>_xlfn.IFNA(VLOOKUP(C2026,Statusy!A:B,2,0),"Do wyrzucenia")</f>
        <v>Alza</v>
      </c>
      <c r="Q2026" t="str">
        <f t="shared" si="130"/>
        <v>Alza</v>
      </c>
      <c r="R2026" t="str">
        <f t="shared" si="131"/>
        <v>Vida</v>
      </c>
    </row>
    <row r="2027" spans="1:18" x14ac:dyDescent="0.25">
      <c r="A2027">
        <v>558964833</v>
      </c>
      <c r="B2027" t="s">
        <v>107</v>
      </c>
      <c r="C2027" t="s">
        <v>153</v>
      </c>
      <c r="D2027">
        <v>1</v>
      </c>
      <c r="E2027">
        <v>0</v>
      </c>
      <c r="F2027">
        <v>4707.32</v>
      </c>
      <c r="G2027">
        <v>45111</v>
      </c>
      <c r="H2027" t="s">
        <v>108</v>
      </c>
      <c r="I2027" t="s">
        <v>721</v>
      </c>
      <c r="J2027" t="s">
        <v>109</v>
      </c>
      <c r="K2027">
        <v>881.52059925093636</v>
      </c>
      <c r="L2027" t="s">
        <v>3921</v>
      </c>
      <c r="M2027" t="s">
        <v>108</v>
      </c>
      <c r="N2027" t="s">
        <v>22</v>
      </c>
      <c r="O2027" t="s">
        <v>1102</v>
      </c>
      <c r="P2027" t="str">
        <f>_xlfn.IFNA(VLOOKUP(C2027,Statusy!A:B,2,0),"Do wyrzucenia")</f>
        <v>Alza</v>
      </c>
      <c r="Q2027" t="str">
        <f t="shared" si="130"/>
        <v>Alza</v>
      </c>
      <c r="R2027" t="str">
        <f t="shared" si="131"/>
        <v>Vida</v>
      </c>
    </row>
    <row r="2028" spans="1:18" x14ac:dyDescent="0.25">
      <c r="A2028">
        <v>558952678</v>
      </c>
      <c r="B2028" t="s">
        <v>107</v>
      </c>
      <c r="C2028" t="s">
        <v>118</v>
      </c>
      <c r="D2028">
        <v>1</v>
      </c>
      <c r="E2028">
        <v>0</v>
      </c>
      <c r="F2028">
        <v>12389</v>
      </c>
      <c r="G2028">
        <v>45111</v>
      </c>
      <c r="H2028" t="s">
        <v>108</v>
      </c>
      <c r="I2028" t="s">
        <v>314</v>
      </c>
      <c r="J2028" t="s">
        <v>116</v>
      </c>
      <c r="K2028">
        <v>148.66800000000001</v>
      </c>
      <c r="L2028" t="s">
        <v>3922</v>
      </c>
      <c r="M2028" t="s">
        <v>108</v>
      </c>
      <c r="N2028" t="s">
        <v>50</v>
      </c>
      <c r="O2028" t="s">
        <v>225</v>
      </c>
      <c r="P2028" t="str">
        <f>_xlfn.IFNA(VLOOKUP(C2028,Statusy!A:B,2,0),"Do wyrzucenia")</f>
        <v>Greatstore</v>
      </c>
      <c r="Q2028" t="str">
        <f t="shared" si="130"/>
        <v>Mall</v>
      </c>
      <c r="R2028" t="str">
        <f t="shared" si="131"/>
        <v>Vida</v>
      </c>
    </row>
    <row r="2029" spans="1:18" x14ac:dyDescent="0.25">
      <c r="A2029">
        <v>558952676</v>
      </c>
      <c r="B2029" t="s">
        <v>107</v>
      </c>
      <c r="C2029" t="s">
        <v>118</v>
      </c>
      <c r="D2029">
        <v>1</v>
      </c>
      <c r="E2029">
        <v>31</v>
      </c>
      <c r="F2029">
        <v>236</v>
      </c>
      <c r="G2029">
        <v>45111</v>
      </c>
      <c r="H2029" t="s">
        <v>108</v>
      </c>
      <c r="I2029" t="s">
        <v>3923</v>
      </c>
      <c r="J2029" t="s">
        <v>110</v>
      </c>
      <c r="K2029">
        <v>1054.9199999999998</v>
      </c>
      <c r="L2029" t="s">
        <v>3924</v>
      </c>
      <c r="M2029" t="s">
        <v>108</v>
      </c>
      <c r="N2029" t="s">
        <v>48</v>
      </c>
      <c r="O2029" t="s">
        <v>225</v>
      </c>
      <c r="P2029" t="str">
        <f>_xlfn.IFNA(VLOOKUP(C2029,Statusy!A:B,2,0),"Do wyrzucenia")</f>
        <v>Greatstore</v>
      </c>
      <c r="Q2029" t="str">
        <f t="shared" si="130"/>
        <v>Mall</v>
      </c>
      <c r="R2029" t="str">
        <f t="shared" si="131"/>
        <v>Vida</v>
      </c>
    </row>
    <row r="2030" spans="1:18" x14ac:dyDescent="0.25">
      <c r="A2030">
        <v>558952269</v>
      </c>
      <c r="B2030" t="s">
        <v>107</v>
      </c>
      <c r="C2030" t="s">
        <v>118</v>
      </c>
      <c r="D2030">
        <v>1</v>
      </c>
      <c r="E2030">
        <v>24</v>
      </c>
      <c r="F2030">
        <v>162</v>
      </c>
      <c r="G2030">
        <v>45111</v>
      </c>
      <c r="H2030" t="s">
        <v>108</v>
      </c>
      <c r="I2030" t="s">
        <v>3925</v>
      </c>
      <c r="J2030" t="s">
        <v>110</v>
      </c>
      <c r="K2030">
        <v>724.14</v>
      </c>
      <c r="L2030" t="s">
        <v>3926</v>
      </c>
      <c r="M2030" t="s">
        <v>108</v>
      </c>
      <c r="N2030" t="s">
        <v>48</v>
      </c>
      <c r="O2030" t="s">
        <v>225</v>
      </c>
      <c r="P2030" t="str">
        <f>_xlfn.IFNA(VLOOKUP(C2030,Statusy!A:B,2,0),"Do wyrzucenia")</f>
        <v>Greatstore</v>
      </c>
      <c r="Q2030" t="str">
        <f t="shared" si="130"/>
        <v>Mall</v>
      </c>
      <c r="R2030" t="str">
        <f t="shared" si="131"/>
        <v>Vida</v>
      </c>
    </row>
    <row r="2031" spans="1:18" x14ac:dyDescent="0.25">
      <c r="A2031">
        <v>558950570</v>
      </c>
      <c r="B2031" t="s">
        <v>107</v>
      </c>
      <c r="C2031" t="s">
        <v>153</v>
      </c>
      <c r="D2031">
        <v>1</v>
      </c>
      <c r="E2031">
        <v>0</v>
      </c>
      <c r="F2031">
        <v>801.55</v>
      </c>
      <c r="G2031">
        <v>45111</v>
      </c>
      <c r="H2031" t="s">
        <v>108</v>
      </c>
      <c r="I2031" t="s">
        <v>3927</v>
      </c>
      <c r="J2031" t="s">
        <v>109</v>
      </c>
      <c r="K2031">
        <v>150.10299625468164</v>
      </c>
      <c r="L2031" t="s">
        <v>3928</v>
      </c>
      <c r="M2031" t="s">
        <v>108</v>
      </c>
      <c r="N2031" t="s">
        <v>22</v>
      </c>
      <c r="O2031" t="s">
        <v>1102</v>
      </c>
      <c r="P2031" t="str">
        <f>_xlfn.IFNA(VLOOKUP(C2031,Statusy!A:B,2,0),"Do wyrzucenia")</f>
        <v>Alza</v>
      </c>
      <c r="Q2031" t="str">
        <f t="shared" si="130"/>
        <v>Alza</v>
      </c>
      <c r="R2031" t="str">
        <f t="shared" si="131"/>
        <v>Kinghoff</v>
      </c>
    </row>
    <row r="2032" spans="1:18" x14ac:dyDescent="0.25">
      <c r="A2032">
        <v>558950365</v>
      </c>
      <c r="B2032" t="s">
        <v>107</v>
      </c>
      <c r="C2032" t="s">
        <v>113</v>
      </c>
      <c r="D2032">
        <v>1</v>
      </c>
      <c r="E2032">
        <v>0</v>
      </c>
      <c r="F2032">
        <v>37541</v>
      </c>
      <c r="G2032">
        <v>45111</v>
      </c>
      <c r="H2032" t="s">
        <v>108</v>
      </c>
      <c r="I2032" t="s">
        <v>3424</v>
      </c>
      <c r="J2032" t="s">
        <v>109</v>
      </c>
      <c r="K2032">
        <v>7030.1498127340828</v>
      </c>
      <c r="L2032" t="s">
        <v>3929</v>
      </c>
      <c r="M2032" t="s">
        <v>108</v>
      </c>
      <c r="N2032" t="s">
        <v>22</v>
      </c>
      <c r="O2032" t="s">
        <v>224</v>
      </c>
      <c r="P2032" t="str">
        <f>_xlfn.IFNA(VLOOKUP(C2032,Statusy!A:B,2,0),"Do wyrzucenia")</f>
        <v>Shumee</v>
      </c>
      <c r="Q2032" t="str">
        <f t="shared" si="130"/>
        <v>Mall</v>
      </c>
      <c r="R2032" t="str">
        <f t="shared" si="131"/>
        <v>beliani</v>
      </c>
    </row>
    <row r="2033" spans="1:18" x14ac:dyDescent="0.25">
      <c r="A2033">
        <v>558950354</v>
      </c>
      <c r="B2033" t="s">
        <v>107</v>
      </c>
      <c r="C2033" t="s">
        <v>153</v>
      </c>
      <c r="D2033">
        <v>1</v>
      </c>
      <c r="E2033">
        <v>0</v>
      </c>
      <c r="F2033">
        <v>458.15</v>
      </c>
      <c r="G2033">
        <v>45111</v>
      </c>
      <c r="H2033" t="s">
        <v>108</v>
      </c>
      <c r="I2033" t="s">
        <v>819</v>
      </c>
      <c r="J2033" t="s">
        <v>109</v>
      </c>
      <c r="K2033">
        <v>85.795880149812731</v>
      </c>
      <c r="L2033" t="s">
        <v>3930</v>
      </c>
      <c r="M2033" t="s">
        <v>108</v>
      </c>
      <c r="N2033" t="s">
        <v>22</v>
      </c>
      <c r="O2033" t="s">
        <v>1102</v>
      </c>
      <c r="P2033" t="str">
        <f>_xlfn.IFNA(VLOOKUP(C2033,Statusy!A:B,2,0),"Do wyrzucenia")</f>
        <v>Alza</v>
      </c>
      <c r="Q2033" t="str">
        <f t="shared" si="130"/>
        <v>Alza</v>
      </c>
      <c r="R2033" t="str">
        <f t="shared" si="131"/>
        <v>Vida</v>
      </c>
    </row>
    <row r="2034" spans="1:18" x14ac:dyDescent="0.25">
      <c r="A2034">
        <v>558950352</v>
      </c>
      <c r="B2034" t="s">
        <v>107</v>
      </c>
      <c r="C2034" t="s">
        <v>120</v>
      </c>
      <c r="D2034">
        <v>1</v>
      </c>
      <c r="E2034">
        <v>23</v>
      </c>
      <c r="F2034">
        <v>142</v>
      </c>
      <c r="G2034">
        <v>45111</v>
      </c>
      <c r="H2034" t="s">
        <v>108</v>
      </c>
      <c r="I2034" t="s">
        <v>3931</v>
      </c>
      <c r="J2034" t="s">
        <v>110</v>
      </c>
      <c r="K2034">
        <v>634.74</v>
      </c>
      <c r="L2034" t="s">
        <v>3932</v>
      </c>
      <c r="M2034" t="s">
        <v>108</v>
      </c>
      <c r="N2034" t="s">
        <v>49</v>
      </c>
      <c r="O2034" t="s">
        <v>224</v>
      </c>
      <c r="P2034" t="str">
        <f>_xlfn.IFNA(VLOOKUP(C2034,Statusy!A:B,2,0),"Do wyrzucenia")</f>
        <v>Shumee</v>
      </c>
      <c r="Q2034" t="str">
        <f t="shared" si="130"/>
        <v>Mall</v>
      </c>
      <c r="R2034" t="str">
        <f t="shared" si="131"/>
        <v>Vida</v>
      </c>
    </row>
    <row r="2035" spans="1:18" x14ac:dyDescent="0.25">
      <c r="A2035">
        <v>558943347</v>
      </c>
      <c r="B2035" t="s">
        <v>107</v>
      </c>
      <c r="C2035" t="s">
        <v>119</v>
      </c>
      <c r="D2035">
        <v>1</v>
      </c>
      <c r="E2035">
        <v>0</v>
      </c>
      <c r="F2035">
        <v>50110</v>
      </c>
      <c r="G2035">
        <v>45111</v>
      </c>
      <c r="H2035" t="s">
        <v>108</v>
      </c>
      <c r="I2035" t="s">
        <v>122</v>
      </c>
      <c r="J2035" t="s">
        <v>116</v>
      </c>
      <c r="K2035">
        <v>601.32000000000005</v>
      </c>
      <c r="L2035" t="s">
        <v>205</v>
      </c>
      <c r="M2035" t="s">
        <v>108</v>
      </c>
      <c r="N2035" t="s">
        <v>50</v>
      </c>
      <c r="O2035" t="s">
        <v>224</v>
      </c>
      <c r="P2035" t="str">
        <f>_xlfn.IFNA(VLOOKUP(C2035,Statusy!A:B,2,0),"Do wyrzucenia")</f>
        <v>Shumee</v>
      </c>
      <c r="Q2035" t="str">
        <f t="shared" si="130"/>
        <v>Mall</v>
      </c>
      <c r="R2035" t="str">
        <f t="shared" si="131"/>
        <v>aw</v>
      </c>
    </row>
    <row r="2036" spans="1:18" x14ac:dyDescent="0.25">
      <c r="A2036">
        <v>558937655</v>
      </c>
      <c r="B2036" t="s">
        <v>107</v>
      </c>
      <c r="C2036" t="s">
        <v>118</v>
      </c>
      <c r="D2036">
        <v>1</v>
      </c>
      <c r="E2036">
        <v>1.5</v>
      </c>
      <c r="F2036">
        <v>11.5</v>
      </c>
      <c r="G2036">
        <v>45111</v>
      </c>
      <c r="H2036" t="s">
        <v>108</v>
      </c>
      <c r="I2036" t="s">
        <v>3933</v>
      </c>
      <c r="J2036" t="s">
        <v>110</v>
      </c>
      <c r="K2036">
        <v>51.404999999999994</v>
      </c>
      <c r="L2036" t="s">
        <v>3934</v>
      </c>
      <c r="M2036" t="s">
        <v>108</v>
      </c>
      <c r="N2036" t="s">
        <v>106</v>
      </c>
      <c r="O2036" t="s">
        <v>225</v>
      </c>
      <c r="P2036" t="str">
        <f>_xlfn.IFNA(VLOOKUP(C2036,Statusy!A:B,2,0),"Do wyrzucenia")</f>
        <v>Greatstore</v>
      </c>
      <c r="Q2036" t="str">
        <f t="shared" si="130"/>
        <v>Mall</v>
      </c>
      <c r="R2036" t="str">
        <f t="shared" si="131"/>
        <v>Vida</v>
      </c>
    </row>
    <row r="2037" spans="1:18" x14ac:dyDescent="0.25">
      <c r="A2037">
        <v>558937650</v>
      </c>
      <c r="B2037" t="s">
        <v>107</v>
      </c>
      <c r="C2037" t="s">
        <v>118</v>
      </c>
      <c r="D2037">
        <v>1</v>
      </c>
      <c r="E2037">
        <v>129</v>
      </c>
      <c r="F2037">
        <v>1204</v>
      </c>
      <c r="G2037">
        <v>45111</v>
      </c>
      <c r="H2037" t="s">
        <v>108</v>
      </c>
      <c r="I2037" t="s">
        <v>3935</v>
      </c>
      <c r="J2037" t="s">
        <v>109</v>
      </c>
      <c r="K2037">
        <v>225.46816479400752</v>
      </c>
      <c r="L2037" t="s">
        <v>3936</v>
      </c>
      <c r="M2037" t="s">
        <v>108</v>
      </c>
      <c r="N2037" t="s">
        <v>22</v>
      </c>
      <c r="O2037" t="s">
        <v>225</v>
      </c>
      <c r="P2037" t="str">
        <f>_xlfn.IFNA(VLOOKUP(C2037,Statusy!A:B,2,0),"Do wyrzucenia")</f>
        <v>Greatstore</v>
      </c>
      <c r="Q2037" t="str">
        <f t="shared" si="130"/>
        <v>Mall</v>
      </c>
      <c r="R2037" t="str">
        <f t="shared" si="131"/>
        <v>Vida</v>
      </c>
    </row>
    <row r="2038" spans="1:18" x14ac:dyDescent="0.25">
      <c r="A2038">
        <v>558934683</v>
      </c>
      <c r="B2038" t="s">
        <v>107</v>
      </c>
      <c r="C2038" t="s">
        <v>153</v>
      </c>
      <c r="D2038">
        <v>1</v>
      </c>
      <c r="E2038">
        <v>0</v>
      </c>
      <c r="F2038">
        <v>857.65</v>
      </c>
      <c r="G2038">
        <v>45111</v>
      </c>
      <c r="H2038" t="s">
        <v>108</v>
      </c>
      <c r="I2038" t="s">
        <v>933</v>
      </c>
      <c r="J2038" t="s">
        <v>109</v>
      </c>
      <c r="K2038">
        <v>160.60861423220973</v>
      </c>
      <c r="L2038" t="s">
        <v>3937</v>
      </c>
      <c r="M2038" t="s">
        <v>108</v>
      </c>
      <c r="N2038" t="s">
        <v>22</v>
      </c>
      <c r="O2038" t="s">
        <v>1102</v>
      </c>
      <c r="P2038" t="str">
        <f>_xlfn.IFNA(VLOOKUP(C2038,Statusy!A:B,2,0),"Do wyrzucenia")</f>
        <v>Alza</v>
      </c>
      <c r="Q2038" t="str">
        <f t="shared" si="130"/>
        <v>Alza</v>
      </c>
      <c r="R2038" t="str">
        <f t="shared" si="131"/>
        <v>Vida</v>
      </c>
    </row>
    <row r="2039" spans="1:18" x14ac:dyDescent="0.25">
      <c r="A2039">
        <v>558934636</v>
      </c>
      <c r="B2039" t="s">
        <v>107</v>
      </c>
      <c r="C2039" t="s">
        <v>120</v>
      </c>
      <c r="D2039">
        <v>1</v>
      </c>
      <c r="E2039">
        <v>4.7</v>
      </c>
      <c r="F2039">
        <v>98.7</v>
      </c>
      <c r="G2039">
        <v>45111</v>
      </c>
      <c r="H2039" t="s">
        <v>108</v>
      </c>
      <c r="I2039" t="s">
        <v>3938</v>
      </c>
      <c r="J2039" t="s">
        <v>110</v>
      </c>
      <c r="K2039">
        <v>441.18899999999996</v>
      </c>
      <c r="L2039" t="s">
        <v>3939</v>
      </c>
      <c r="M2039" t="s">
        <v>108</v>
      </c>
      <c r="N2039" t="s">
        <v>106</v>
      </c>
      <c r="O2039" t="s">
        <v>224</v>
      </c>
      <c r="P2039" t="str">
        <f>_xlfn.IFNA(VLOOKUP(C2039,Statusy!A:B,2,0),"Do wyrzucenia")</f>
        <v>Shumee</v>
      </c>
      <c r="Q2039" t="str">
        <f t="shared" si="130"/>
        <v>Mall</v>
      </c>
      <c r="R2039" t="str">
        <f t="shared" si="131"/>
        <v>Vida</v>
      </c>
    </row>
    <row r="2040" spans="1:18" x14ac:dyDescent="0.25">
      <c r="A2040">
        <v>558934474</v>
      </c>
      <c r="B2040" t="s">
        <v>107</v>
      </c>
      <c r="C2040" t="s">
        <v>120</v>
      </c>
      <c r="D2040">
        <v>1</v>
      </c>
      <c r="E2040">
        <v>0</v>
      </c>
      <c r="F2040">
        <v>20</v>
      </c>
      <c r="G2040">
        <v>45111</v>
      </c>
      <c r="H2040" t="s">
        <v>108</v>
      </c>
      <c r="I2040" t="s">
        <v>577</v>
      </c>
      <c r="J2040" t="s">
        <v>110</v>
      </c>
      <c r="K2040">
        <v>89.399999999999991</v>
      </c>
      <c r="L2040" t="s">
        <v>578</v>
      </c>
      <c r="M2040" t="s">
        <v>108</v>
      </c>
      <c r="N2040" t="s">
        <v>49</v>
      </c>
      <c r="O2040" t="s">
        <v>224</v>
      </c>
      <c r="P2040" t="str">
        <f>_xlfn.IFNA(VLOOKUP(C2040,Statusy!A:B,2,0),"Do wyrzucenia")</f>
        <v>Shumee</v>
      </c>
      <c r="Q2040" t="str">
        <f t="shared" si="130"/>
        <v>Mall</v>
      </c>
      <c r="R2040" t="str">
        <f t="shared" si="131"/>
        <v>Vida</v>
      </c>
    </row>
    <row r="2041" spans="1:18" x14ac:dyDescent="0.25">
      <c r="A2041">
        <v>558934451</v>
      </c>
      <c r="B2041" t="s">
        <v>107</v>
      </c>
      <c r="C2041" t="s">
        <v>153</v>
      </c>
      <c r="D2041">
        <v>1</v>
      </c>
      <c r="E2041">
        <v>0</v>
      </c>
      <c r="F2041">
        <v>662.15</v>
      </c>
      <c r="G2041">
        <v>45111</v>
      </c>
      <c r="H2041" t="s">
        <v>108</v>
      </c>
      <c r="I2041" t="s">
        <v>420</v>
      </c>
      <c r="J2041" t="s">
        <v>109</v>
      </c>
      <c r="K2041">
        <v>123.99812734082397</v>
      </c>
      <c r="L2041" t="s">
        <v>3940</v>
      </c>
      <c r="M2041" t="s">
        <v>108</v>
      </c>
      <c r="N2041" t="s">
        <v>22</v>
      </c>
      <c r="O2041" t="s">
        <v>1102</v>
      </c>
      <c r="P2041" t="str">
        <f>_xlfn.IFNA(VLOOKUP(C2041,Statusy!A:B,2,0),"Do wyrzucenia")</f>
        <v>Alza</v>
      </c>
      <c r="Q2041" t="str">
        <f t="shared" si="130"/>
        <v>Alza</v>
      </c>
      <c r="R2041" t="str">
        <f t="shared" si="131"/>
        <v>Vida</v>
      </c>
    </row>
    <row r="2042" spans="1:18" x14ac:dyDescent="0.25">
      <c r="A2042">
        <v>558934446</v>
      </c>
      <c r="B2042" t="s">
        <v>107</v>
      </c>
      <c r="C2042" t="s">
        <v>153</v>
      </c>
      <c r="D2042">
        <v>1</v>
      </c>
      <c r="E2042">
        <v>0</v>
      </c>
      <c r="F2042">
        <v>1112.6600000000001</v>
      </c>
      <c r="G2042">
        <v>45111</v>
      </c>
      <c r="H2042" t="s">
        <v>108</v>
      </c>
      <c r="I2042" t="s">
        <v>576</v>
      </c>
      <c r="J2042" t="s">
        <v>109</v>
      </c>
      <c r="K2042">
        <v>208.36329588014985</v>
      </c>
      <c r="L2042" t="s">
        <v>3941</v>
      </c>
      <c r="M2042" t="s">
        <v>108</v>
      </c>
      <c r="N2042" t="s">
        <v>48</v>
      </c>
      <c r="O2042" t="s">
        <v>1102</v>
      </c>
      <c r="P2042" t="str">
        <f>_xlfn.IFNA(VLOOKUP(C2042,Statusy!A:B,2,0),"Do wyrzucenia")</f>
        <v>Alza</v>
      </c>
      <c r="Q2042" t="str">
        <f t="shared" si="130"/>
        <v>Alza</v>
      </c>
      <c r="R2042" t="str">
        <f t="shared" si="131"/>
        <v>Vida</v>
      </c>
    </row>
    <row r="2043" spans="1:18" x14ac:dyDescent="0.25">
      <c r="A2043">
        <v>558934441</v>
      </c>
      <c r="B2043" t="s">
        <v>107</v>
      </c>
      <c r="C2043" t="s">
        <v>153</v>
      </c>
      <c r="D2043">
        <v>1</v>
      </c>
      <c r="E2043">
        <v>0</v>
      </c>
      <c r="F2043">
        <v>3059.15</v>
      </c>
      <c r="G2043">
        <v>45111</v>
      </c>
      <c r="H2043" t="s">
        <v>108</v>
      </c>
      <c r="I2043" t="s">
        <v>921</v>
      </c>
      <c r="J2043" t="s">
        <v>109</v>
      </c>
      <c r="K2043">
        <v>572.87453183520608</v>
      </c>
      <c r="L2043" t="s">
        <v>3942</v>
      </c>
      <c r="M2043" t="s">
        <v>108</v>
      </c>
      <c r="N2043" t="s">
        <v>22</v>
      </c>
      <c r="O2043" t="s">
        <v>1102</v>
      </c>
      <c r="P2043" t="str">
        <f>_xlfn.IFNA(VLOOKUP(C2043,Statusy!A:B,2,0),"Do wyrzucenia")</f>
        <v>Alza</v>
      </c>
      <c r="Q2043" t="str">
        <f t="shared" si="130"/>
        <v>Alza</v>
      </c>
      <c r="R2043" t="str">
        <f t="shared" si="131"/>
        <v>Vida</v>
      </c>
    </row>
    <row r="2044" spans="1:18" x14ac:dyDescent="0.25">
      <c r="A2044">
        <v>558934436</v>
      </c>
      <c r="B2044" t="s">
        <v>107</v>
      </c>
      <c r="C2044" t="s">
        <v>120</v>
      </c>
      <c r="D2044">
        <v>1</v>
      </c>
      <c r="E2044">
        <v>13</v>
      </c>
      <c r="F2044">
        <v>50</v>
      </c>
      <c r="G2044">
        <v>45111</v>
      </c>
      <c r="H2044" t="s">
        <v>108</v>
      </c>
      <c r="I2044" t="s">
        <v>3943</v>
      </c>
      <c r="J2044" t="s">
        <v>110</v>
      </c>
      <c r="K2044">
        <v>223.5</v>
      </c>
      <c r="L2044" t="s">
        <v>3944</v>
      </c>
      <c r="M2044" t="s">
        <v>108</v>
      </c>
      <c r="N2044" t="s">
        <v>49</v>
      </c>
      <c r="O2044" t="s">
        <v>224</v>
      </c>
      <c r="P2044" t="str">
        <f>_xlfn.IFNA(VLOOKUP(C2044,Statusy!A:B,2,0),"Do wyrzucenia")</f>
        <v>Shumee</v>
      </c>
      <c r="Q2044" t="str">
        <f t="shared" si="130"/>
        <v>Mall</v>
      </c>
      <c r="R2044" t="str">
        <f t="shared" si="131"/>
        <v>Vida</v>
      </c>
    </row>
    <row r="2045" spans="1:18" x14ac:dyDescent="0.25">
      <c r="A2045">
        <v>558922951</v>
      </c>
      <c r="B2045" t="s">
        <v>1110</v>
      </c>
      <c r="C2045" t="s">
        <v>119</v>
      </c>
      <c r="D2045">
        <v>1</v>
      </c>
      <c r="E2045">
        <v>0</v>
      </c>
      <c r="F2045">
        <v>5280</v>
      </c>
      <c r="G2045">
        <v>45111</v>
      </c>
      <c r="H2045" t="s">
        <v>108</v>
      </c>
      <c r="I2045" t="s">
        <v>3945</v>
      </c>
      <c r="J2045" t="s">
        <v>251</v>
      </c>
      <c r="K2045">
        <v>5280</v>
      </c>
      <c r="L2045" t="s">
        <v>3946</v>
      </c>
      <c r="M2045" t="s">
        <v>108</v>
      </c>
      <c r="N2045" t="s">
        <v>106</v>
      </c>
      <c r="O2045" t="s">
        <v>224</v>
      </c>
      <c r="P2045" t="str">
        <f>_xlfn.IFNA(VLOOKUP(C2045,Statusy!A:B,2,0),"Do wyrzucenia")</f>
        <v>Shumee</v>
      </c>
      <c r="Q2045" t="str">
        <f t="shared" si="130"/>
        <v>Mall</v>
      </c>
      <c r="R2045" t="str">
        <f t="shared" si="131"/>
        <v>Vida</v>
      </c>
    </row>
    <row r="2046" spans="1:18" x14ac:dyDescent="0.25">
      <c r="A2046">
        <v>558922466</v>
      </c>
      <c r="B2046" t="s">
        <v>107</v>
      </c>
      <c r="C2046" t="s">
        <v>118</v>
      </c>
      <c r="D2046">
        <v>1</v>
      </c>
      <c r="E2046">
        <v>13</v>
      </c>
      <c r="F2046">
        <v>54</v>
      </c>
      <c r="G2046">
        <v>45111</v>
      </c>
      <c r="H2046" t="s">
        <v>108</v>
      </c>
      <c r="I2046" t="s">
        <v>596</v>
      </c>
      <c r="J2046" t="s">
        <v>110</v>
      </c>
      <c r="K2046">
        <v>241.38</v>
      </c>
      <c r="L2046" t="s">
        <v>3947</v>
      </c>
      <c r="M2046" t="s">
        <v>108</v>
      </c>
      <c r="N2046" t="s">
        <v>49</v>
      </c>
      <c r="O2046" t="s">
        <v>225</v>
      </c>
      <c r="P2046" t="str">
        <f>_xlfn.IFNA(VLOOKUP(C2046,Statusy!A:B,2,0),"Do wyrzucenia")</f>
        <v>Greatstore</v>
      </c>
      <c r="Q2046" t="str">
        <f t="shared" si="130"/>
        <v>Mall</v>
      </c>
      <c r="R2046" t="str">
        <f t="shared" si="131"/>
        <v>Vida</v>
      </c>
    </row>
    <row r="2047" spans="1:18" x14ac:dyDescent="0.25">
      <c r="A2047">
        <v>558922302</v>
      </c>
      <c r="B2047" t="s">
        <v>107</v>
      </c>
      <c r="C2047" t="s">
        <v>118</v>
      </c>
      <c r="D2047">
        <v>1</v>
      </c>
      <c r="E2047">
        <v>59</v>
      </c>
      <c r="F2047">
        <v>1567</v>
      </c>
      <c r="G2047">
        <v>45111</v>
      </c>
      <c r="H2047" t="s">
        <v>108</v>
      </c>
      <c r="I2047" t="s">
        <v>125</v>
      </c>
      <c r="J2047" t="s">
        <v>109</v>
      </c>
      <c r="K2047">
        <v>293.44569288389516</v>
      </c>
      <c r="L2047" t="s">
        <v>165</v>
      </c>
      <c r="M2047" t="s">
        <v>108</v>
      </c>
      <c r="N2047" t="s">
        <v>106</v>
      </c>
      <c r="O2047" t="s">
        <v>225</v>
      </c>
      <c r="P2047" t="str">
        <f>_xlfn.IFNA(VLOOKUP(C2047,Statusy!A:B,2,0),"Do wyrzucenia")</f>
        <v>Greatstore</v>
      </c>
      <c r="Q2047" t="str">
        <f t="shared" si="130"/>
        <v>Mall</v>
      </c>
      <c r="R2047" t="str">
        <f t="shared" si="131"/>
        <v>ikonka</v>
      </c>
    </row>
    <row r="2048" spans="1:18" x14ac:dyDescent="0.25">
      <c r="A2048">
        <v>558922117</v>
      </c>
      <c r="B2048" t="s">
        <v>107</v>
      </c>
      <c r="C2048" t="s">
        <v>118</v>
      </c>
      <c r="D2048">
        <v>1</v>
      </c>
      <c r="E2048">
        <v>10</v>
      </c>
      <c r="F2048">
        <v>45</v>
      </c>
      <c r="G2048">
        <v>45111</v>
      </c>
      <c r="H2048" t="s">
        <v>108</v>
      </c>
      <c r="I2048" t="s">
        <v>946</v>
      </c>
      <c r="J2048" t="s">
        <v>110</v>
      </c>
      <c r="K2048">
        <v>201.14999999999998</v>
      </c>
      <c r="L2048" t="s">
        <v>947</v>
      </c>
      <c r="M2048" t="s">
        <v>108</v>
      </c>
      <c r="N2048" t="s">
        <v>49</v>
      </c>
      <c r="O2048" t="s">
        <v>225</v>
      </c>
      <c r="P2048" t="str">
        <f>_xlfn.IFNA(VLOOKUP(C2048,Statusy!A:B,2,0),"Do wyrzucenia")</f>
        <v>Greatstore</v>
      </c>
      <c r="Q2048" t="str">
        <f t="shared" ref="Q2048:Q2078" si="132">IF(P2048="alza","Alza",IF(P2048="Extra","Extrastore","Mall"))</f>
        <v>Mall</v>
      </c>
      <c r="R2048" t="str">
        <f t="shared" ref="R2048:R2078" si="133">IF(AND(LEN(I2048)&lt;=7,ISERROR(FIND("_",I2048))),"Vida",IFERROR(LEFT(I2048,FIND("_",I2048)-1),"Kinghoff"))</f>
        <v>Vida</v>
      </c>
    </row>
    <row r="2049" spans="1:18" x14ac:dyDescent="0.25">
      <c r="A2049">
        <v>558920070</v>
      </c>
      <c r="B2049" t="s">
        <v>107</v>
      </c>
      <c r="C2049" t="s">
        <v>153</v>
      </c>
      <c r="D2049">
        <v>1</v>
      </c>
      <c r="E2049">
        <v>0</v>
      </c>
      <c r="F2049">
        <v>1435.65</v>
      </c>
      <c r="G2049">
        <v>45111</v>
      </c>
      <c r="H2049" t="s">
        <v>108</v>
      </c>
      <c r="I2049" t="s">
        <v>3948</v>
      </c>
      <c r="J2049" t="s">
        <v>109</v>
      </c>
      <c r="K2049">
        <v>268.84831460674161</v>
      </c>
      <c r="L2049" t="s">
        <v>3949</v>
      </c>
      <c r="M2049" t="s">
        <v>108</v>
      </c>
      <c r="N2049" t="s">
        <v>22</v>
      </c>
      <c r="O2049" t="s">
        <v>1102</v>
      </c>
      <c r="P2049" t="str">
        <f>_xlfn.IFNA(VLOOKUP(C2049,Statusy!A:B,2,0),"Do wyrzucenia")</f>
        <v>Alza</v>
      </c>
      <c r="Q2049" t="str">
        <f t="shared" si="132"/>
        <v>Alza</v>
      </c>
      <c r="R2049" t="str">
        <f t="shared" si="133"/>
        <v>Vida</v>
      </c>
    </row>
    <row r="2050" spans="1:18" x14ac:dyDescent="0.25">
      <c r="A2050">
        <v>558919924</v>
      </c>
      <c r="B2050" t="s">
        <v>107</v>
      </c>
      <c r="C2050" t="s">
        <v>153</v>
      </c>
      <c r="D2050">
        <v>1</v>
      </c>
      <c r="E2050">
        <v>0</v>
      </c>
      <c r="F2050">
        <v>3688.15</v>
      </c>
      <c r="G2050">
        <v>45111</v>
      </c>
      <c r="H2050" t="s">
        <v>108</v>
      </c>
      <c r="I2050" t="s">
        <v>3950</v>
      </c>
      <c r="J2050" t="s">
        <v>109</v>
      </c>
      <c r="K2050">
        <v>690.66479400749074</v>
      </c>
      <c r="L2050" t="s">
        <v>3951</v>
      </c>
      <c r="M2050" t="s">
        <v>108</v>
      </c>
      <c r="N2050" t="s">
        <v>22</v>
      </c>
      <c r="O2050" t="s">
        <v>1102</v>
      </c>
      <c r="P2050" t="str">
        <f>_xlfn.IFNA(VLOOKUP(C2050,Statusy!A:B,2,0),"Do wyrzucenia")</f>
        <v>Alza</v>
      </c>
      <c r="Q2050" t="str">
        <f t="shared" si="132"/>
        <v>Alza</v>
      </c>
      <c r="R2050" t="str">
        <f t="shared" si="133"/>
        <v>Vida</v>
      </c>
    </row>
    <row r="2051" spans="1:18" x14ac:dyDescent="0.25">
      <c r="A2051">
        <v>558919893</v>
      </c>
      <c r="B2051" t="s">
        <v>107</v>
      </c>
      <c r="C2051" t="s">
        <v>153</v>
      </c>
      <c r="D2051">
        <v>1</v>
      </c>
      <c r="E2051">
        <v>0</v>
      </c>
      <c r="F2051">
        <v>1231.6500000000001</v>
      </c>
      <c r="G2051">
        <v>45111</v>
      </c>
      <c r="H2051" t="s">
        <v>108</v>
      </c>
      <c r="I2051" t="s">
        <v>1820</v>
      </c>
      <c r="J2051" t="s">
        <v>109</v>
      </c>
      <c r="K2051">
        <v>230.64606741573036</v>
      </c>
      <c r="L2051" t="s">
        <v>3952</v>
      </c>
      <c r="M2051" t="s">
        <v>108</v>
      </c>
      <c r="N2051" t="s">
        <v>22</v>
      </c>
      <c r="O2051" t="s">
        <v>1102</v>
      </c>
      <c r="P2051" t="str">
        <f>_xlfn.IFNA(VLOOKUP(C2051,Statusy!A:B,2,0),"Do wyrzucenia")</f>
        <v>Alza</v>
      </c>
      <c r="Q2051" t="str">
        <f t="shared" si="132"/>
        <v>Alza</v>
      </c>
      <c r="R2051" t="str">
        <f t="shared" si="133"/>
        <v>Vida</v>
      </c>
    </row>
    <row r="2052" spans="1:18" x14ac:dyDescent="0.25">
      <c r="A2052">
        <v>558919823</v>
      </c>
      <c r="B2052" t="s">
        <v>107</v>
      </c>
      <c r="C2052" t="s">
        <v>153</v>
      </c>
      <c r="D2052">
        <v>1</v>
      </c>
      <c r="E2052">
        <v>0</v>
      </c>
      <c r="F2052">
        <v>2139.4499999999998</v>
      </c>
      <c r="G2052">
        <v>45111</v>
      </c>
      <c r="H2052" t="s">
        <v>108</v>
      </c>
      <c r="I2052" t="s">
        <v>842</v>
      </c>
      <c r="J2052" t="s">
        <v>109</v>
      </c>
      <c r="K2052">
        <v>400.64606741573033</v>
      </c>
      <c r="L2052" t="s">
        <v>3953</v>
      </c>
      <c r="M2052" t="s">
        <v>108</v>
      </c>
      <c r="N2052" t="s">
        <v>22</v>
      </c>
      <c r="O2052" t="s">
        <v>1102</v>
      </c>
      <c r="P2052" t="str">
        <f>_xlfn.IFNA(VLOOKUP(C2052,Statusy!A:B,2,0),"Do wyrzucenia")</f>
        <v>Alza</v>
      </c>
      <c r="Q2052" t="str">
        <f t="shared" si="132"/>
        <v>Alza</v>
      </c>
      <c r="R2052" t="str">
        <f t="shared" si="133"/>
        <v>Vida</v>
      </c>
    </row>
    <row r="2053" spans="1:18" x14ac:dyDescent="0.25">
      <c r="A2053">
        <v>558918108</v>
      </c>
      <c r="B2053" t="s">
        <v>107</v>
      </c>
      <c r="C2053" t="s">
        <v>120</v>
      </c>
      <c r="D2053">
        <v>1</v>
      </c>
      <c r="E2053">
        <v>9</v>
      </c>
      <c r="F2053">
        <v>85</v>
      </c>
      <c r="G2053">
        <v>45111</v>
      </c>
      <c r="H2053" t="s">
        <v>108</v>
      </c>
      <c r="I2053" t="s">
        <v>790</v>
      </c>
      <c r="J2053" t="s">
        <v>110</v>
      </c>
      <c r="K2053">
        <v>379.95</v>
      </c>
      <c r="L2053" t="s">
        <v>3954</v>
      </c>
      <c r="M2053" t="s">
        <v>108</v>
      </c>
      <c r="N2053" t="s">
        <v>49</v>
      </c>
      <c r="O2053" t="s">
        <v>224</v>
      </c>
      <c r="P2053" t="str">
        <f>_xlfn.IFNA(VLOOKUP(C2053,Statusy!A:B,2,0),"Do wyrzucenia")</f>
        <v>Shumee</v>
      </c>
      <c r="Q2053" t="str">
        <f t="shared" si="132"/>
        <v>Mall</v>
      </c>
      <c r="R2053" t="str">
        <f t="shared" si="133"/>
        <v>ikonka</v>
      </c>
    </row>
    <row r="2054" spans="1:18" x14ac:dyDescent="0.25">
      <c r="A2054">
        <v>558917934</v>
      </c>
      <c r="B2054" t="s">
        <v>107</v>
      </c>
      <c r="C2054" t="s">
        <v>153</v>
      </c>
      <c r="D2054">
        <v>1</v>
      </c>
      <c r="E2054">
        <v>0</v>
      </c>
      <c r="F2054">
        <v>4147.1499999999996</v>
      </c>
      <c r="G2054">
        <v>45111</v>
      </c>
      <c r="H2054" t="s">
        <v>108</v>
      </c>
      <c r="I2054" t="s">
        <v>275</v>
      </c>
      <c r="J2054" t="s">
        <v>109</v>
      </c>
      <c r="K2054">
        <v>776.61985018726591</v>
      </c>
      <c r="L2054" t="s">
        <v>3955</v>
      </c>
      <c r="M2054" t="s">
        <v>108</v>
      </c>
      <c r="N2054" t="s">
        <v>22</v>
      </c>
      <c r="O2054" t="s">
        <v>1102</v>
      </c>
      <c r="P2054" t="str">
        <f>_xlfn.IFNA(VLOOKUP(C2054,Statusy!A:B,2,0),"Do wyrzucenia")</f>
        <v>Alza</v>
      </c>
      <c r="Q2054" t="str">
        <f t="shared" si="132"/>
        <v>Alza</v>
      </c>
      <c r="R2054" t="str">
        <f t="shared" si="133"/>
        <v>Vida</v>
      </c>
    </row>
    <row r="2055" spans="1:18" x14ac:dyDescent="0.25">
      <c r="A2055">
        <v>558917878</v>
      </c>
      <c r="B2055" t="s">
        <v>107</v>
      </c>
      <c r="C2055" t="s">
        <v>153</v>
      </c>
      <c r="D2055">
        <v>1</v>
      </c>
      <c r="E2055">
        <v>0</v>
      </c>
      <c r="F2055">
        <v>577.15</v>
      </c>
      <c r="G2055">
        <v>45111</v>
      </c>
      <c r="H2055" t="s">
        <v>108</v>
      </c>
      <c r="I2055" t="s">
        <v>3956</v>
      </c>
      <c r="J2055" t="s">
        <v>109</v>
      </c>
      <c r="K2055">
        <v>108.0805243445693</v>
      </c>
      <c r="L2055" t="s">
        <v>3957</v>
      </c>
      <c r="M2055" t="s">
        <v>108</v>
      </c>
      <c r="N2055" t="s">
        <v>22</v>
      </c>
      <c r="O2055" t="s">
        <v>1102</v>
      </c>
      <c r="P2055" t="str">
        <f>_xlfn.IFNA(VLOOKUP(C2055,Statusy!A:B,2,0),"Do wyrzucenia")</f>
        <v>Alza</v>
      </c>
      <c r="Q2055" t="str">
        <f t="shared" si="132"/>
        <v>Alza</v>
      </c>
      <c r="R2055" t="str">
        <f t="shared" si="133"/>
        <v>Vida</v>
      </c>
    </row>
    <row r="2056" spans="1:18" x14ac:dyDescent="0.25">
      <c r="A2056">
        <v>558911209</v>
      </c>
      <c r="B2056" t="s">
        <v>107</v>
      </c>
      <c r="C2056" t="s">
        <v>119</v>
      </c>
      <c r="D2056">
        <v>1</v>
      </c>
      <c r="E2056">
        <v>35</v>
      </c>
      <c r="F2056">
        <v>343</v>
      </c>
      <c r="G2056">
        <v>45111</v>
      </c>
      <c r="H2056" t="s">
        <v>108</v>
      </c>
      <c r="I2056" t="s">
        <v>3958</v>
      </c>
      <c r="J2056" t="s">
        <v>251</v>
      </c>
      <c r="K2056">
        <v>343</v>
      </c>
      <c r="L2056" t="s">
        <v>3959</v>
      </c>
      <c r="M2056" t="s">
        <v>108</v>
      </c>
      <c r="N2056" t="s">
        <v>106</v>
      </c>
      <c r="O2056" t="s">
        <v>224</v>
      </c>
      <c r="P2056" t="str">
        <f>_xlfn.IFNA(VLOOKUP(C2056,Statusy!A:B,2,0),"Do wyrzucenia")</f>
        <v>Shumee</v>
      </c>
      <c r="Q2056" t="str">
        <f t="shared" si="132"/>
        <v>Mall</v>
      </c>
      <c r="R2056" t="str">
        <f t="shared" si="133"/>
        <v>Kinghoff</v>
      </c>
    </row>
    <row r="2057" spans="1:18" x14ac:dyDescent="0.25">
      <c r="A2057">
        <v>558904658</v>
      </c>
      <c r="B2057" t="s">
        <v>107</v>
      </c>
      <c r="C2057" t="s">
        <v>120</v>
      </c>
      <c r="D2057">
        <v>1</v>
      </c>
      <c r="E2057">
        <v>0</v>
      </c>
      <c r="F2057">
        <v>1809</v>
      </c>
      <c r="G2057">
        <v>45111</v>
      </c>
      <c r="H2057" t="s">
        <v>108</v>
      </c>
      <c r="I2057" t="s">
        <v>3960</v>
      </c>
      <c r="J2057" t="s">
        <v>109</v>
      </c>
      <c r="K2057">
        <v>338.76404494382024</v>
      </c>
      <c r="L2057" t="s">
        <v>3961</v>
      </c>
      <c r="M2057" t="s">
        <v>108</v>
      </c>
      <c r="N2057" t="s">
        <v>22</v>
      </c>
      <c r="O2057" t="s">
        <v>224</v>
      </c>
      <c r="P2057" t="str">
        <f>_xlfn.IFNA(VLOOKUP(C2057,Statusy!A:B,2,0),"Do wyrzucenia")</f>
        <v>Shumee</v>
      </c>
      <c r="Q2057" t="str">
        <f t="shared" si="132"/>
        <v>Mall</v>
      </c>
      <c r="R2057" t="str">
        <f t="shared" si="133"/>
        <v>Vida</v>
      </c>
    </row>
    <row r="2058" spans="1:18" x14ac:dyDescent="0.25">
      <c r="A2058">
        <v>558904492</v>
      </c>
      <c r="B2058" t="s">
        <v>107</v>
      </c>
      <c r="C2058" t="s">
        <v>153</v>
      </c>
      <c r="D2058">
        <v>1</v>
      </c>
      <c r="E2058">
        <v>0</v>
      </c>
      <c r="F2058">
        <v>315.35000000000002</v>
      </c>
      <c r="G2058">
        <v>45111</v>
      </c>
      <c r="H2058" t="s">
        <v>108</v>
      </c>
      <c r="I2058" t="s">
        <v>206</v>
      </c>
      <c r="J2058" t="s">
        <v>109</v>
      </c>
      <c r="K2058">
        <v>59.05430711610488</v>
      </c>
      <c r="L2058" t="s">
        <v>3962</v>
      </c>
      <c r="M2058" t="s">
        <v>108</v>
      </c>
      <c r="N2058" t="s">
        <v>48</v>
      </c>
      <c r="O2058" t="s">
        <v>1102</v>
      </c>
      <c r="P2058" t="str">
        <f>_xlfn.IFNA(VLOOKUP(C2058,Statusy!A:B,2,0),"Do wyrzucenia")</f>
        <v>Alza</v>
      </c>
      <c r="Q2058" t="str">
        <f t="shared" si="132"/>
        <v>Alza</v>
      </c>
      <c r="R2058" t="str">
        <f t="shared" si="133"/>
        <v>ikonka</v>
      </c>
    </row>
    <row r="2059" spans="1:18" x14ac:dyDescent="0.25">
      <c r="A2059">
        <v>558904449</v>
      </c>
      <c r="B2059" t="s">
        <v>107</v>
      </c>
      <c r="C2059" t="s">
        <v>120</v>
      </c>
      <c r="D2059">
        <v>1</v>
      </c>
      <c r="E2059">
        <v>9</v>
      </c>
      <c r="F2059">
        <v>39</v>
      </c>
      <c r="G2059">
        <v>45111</v>
      </c>
      <c r="H2059" t="s">
        <v>108</v>
      </c>
      <c r="I2059" t="s">
        <v>3963</v>
      </c>
      <c r="J2059" t="s">
        <v>110</v>
      </c>
      <c r="K2059">
        <v>174.32999999999998</v>
      </c>
      <c r="L2059" t="s">
        <v>3964</v>
      </c>
      <c r="M2059" t="s">
        <v>108</v>
      </c>
      <c r="N2059" t="s">
        <v>49</v>
      </c>
      <c r="O2059" t="s">
        <v>224</v>
      </c>
      <c r="P2059" t="str">
        <f>_xlfn.IFNA(VLOOKUP(C2059,Statusy!A:B,2,0),"Do wyrzucenia")</f>
        <v>Shumee</v>
      </c>
      <c r="Q2059" t="str">
        <f t="shared" si="132"/>
        <v>Mall</v>
      </c>
      <c r="R2059" t="str">
        <f t="shared" si="133"/>
        <v>aw</v>
      </c>
    </row>
    <row r="2060" spans="1:18" x14ac:dyDescent="0.25">
      <c r="A2060">
        <v>558904446</v>
      </c>
      <c r="B2060" t="s">
        <v>107</v>
      </c>
      <c r="C2060" t="s">
        <v>120</v>
      </c>
      <c r="D2060">
        <v>1</v>
      </c>
      <c r="E2060">
        <v>27</v>
      </c>
      <c r="F2060">
        <v>166</v>
      </c>
      <c r="G2060">
        <v>45111</v>
      </c>
      <c r="H2060" t="s">
        <v>108</v>
      </c>
      <c r="I2060" t="s">
        <v>640</v>
      </c>
      <c r="J2060" t="s">
        <v>110</v>
      </c>
      <c r="K2060">
        <v>742.02</v>
      </c>
      <c r="L2060" t="s">
        <v>3965</v>
      </c>
      <c r="M2060" t="s">
        <v>108</v>
      </c>
      <c r="N2060" t="s">
        <v>49</v>
      </c>
      <c r="O2060" t="s">
        <v>224</v>
      </c>
      <c r="P2060" t="str">
        <f>_xlfn.IFNA(VLOOKUP(C2060,Statusy!A:B,2,0),"Do wyrzucenia")</f>
        <v>Shumee</v>
      </c>
      <c r="Q2060" t="str">
        <f t="shared" si="132"/>
        <v>Mall</v>
      </c>
      <c r="R2060" t="str">
        <f t="shared" si="133"/>
        <v>Vida</v>
      </c>
    </row>
    <row r="2061" spans="1:18" x14ac:dyDescent="0.25">
      <c r="A2061">
        <v>558904345</v>
      </c>
      <c r="B2061" t="s">
        <v>107</v>
      </c>
      <c r="C2061" t="s">
        <v>153</v>
      </c>
      <c r="D2061">
        <v>1</v>
      </c>
      <c r="E2061">
        <v>0</v>
      </c>
      <c r="F2061">
        <v>1021.7</v>
      </c>
      <c r="G2061">
        <v>45111</v>
      </c>
      <c r="H2061" t="s">
        <v>108</v>
      </c>
      <c r="I2061" t="s">
        <v>495</v>
      </c>
      <c r="J2061" t="s">
        <v>109</v>
      </c>
      <c r="K2061">
        <v>191.32958801498128</v>
      </c>
      <c r="L2061" t="s">
        <v>3966</v>
      </c>
      <c r="M2061" t="s">
        <v>108</v>
      </c>
      <c r="N2061" t="s">
        <v>22</v>
      </c>
      <c r="O2061" t="s">
        <v>1102</v>
      </c>
      <c r="P2061" t="str">
        <f>_xlfn.IFNA(VLOOKUP(C2061,Statusy!A:B,2,0),"Do wyrzucenia")</f>
        <v>Alza</v>
      </c>
      <c r="Q2061" t="str">
        <f t="shared" si="132"/>
        <v>Alza</v>
      </c>
      <c r="R2061" t="str">
        <f t="shared" si="133"/>
        <v>Kinghoff</v>
      </c>
    </row>
    <row r="2062" spans="1:18" x14ac:dyDescent="0.25">
      <c r="A2062">
        <v>558892915</v>
      </c>
      <c r="B2062" t="s">
        <v>107</v>
      </c>
      <c r="C2062" t="s">
        <v>118</v>
      </c>
      <c r="D2062">
        <v>1</v>
      </c>
      <c r="E2062">
        <v>589</v>
      </c>
      <c r="F2062">
        <v>2485</v>
      </c>
      <c r="G2062">
        <v>45111</v>
      </c>
      <c r="H2062" t="s">
        <v>108</v>
      </c>
      <c r="I2062" t="s">
        <v>3967</v>
      </c>
      <c r="J2062" t="s">
        <v>109</v>
      </c>
      <c r="K2062">
        <v>465.35580524344573</v>
      </c>
      <c r="L2062" t="s">
        <v>3968</v>
      </c>
      <c r="M2062" t="s">
        <v>108</v>
      </c>
      <c r="N2062" t="s">
        <v>22</v>
      </c>
      <c r="O2062" t="s">
        <v>225</v>
      </c>
      <c r="P2062" t="str">
        <f>_xlfn.IFNA(VLOOKUP(C2062,Statusy!A:B,2,0),"Do wyrzucenia")</f>
        <v>Greatstore</v>
      </c>
      <c r="Q2062" t="str">
        <f t="shared" si="132"/>
        <v>Mall</v>
      </c>
      <c r="R2062" t="str">
        <f t="shared" si="133"/>
        <v>Vida</v>
      </c>
    </row>
    <row r="2063" spans="1:18" x14ac:dyDescent="0.25">
      <c r="A2063">
        <v>558890400</v>
      </c>
      <c r="B2063" t="s">
        <v>107</v>
      </c>
      <c r="C2063" t="s">
        <v>153</v>
      </c>
      <c r="D2063">
        <v>1</v>
      </c>
      <c r="E2063">
        <v>0</v>
      </c>
      <c r="F2063">
        <v>1707.65</v>
      </c>
      <c r="G2063">
        <v>45111</v>
      </c>
      <c r="H2063" t="s">
        <v>108</v>
      </c>
      <c r="I2063" t="s">
        <v>1012</v>
      </c>
      <c r="J2063" t="s">
        <v>109</v>
      </c>
      <c r="K2063">
        <v>319.78464419475659</v>
      </c>
      <c r="L2063" t="s">
        <v>3969</v>
      </c>
      <c r="M2063" t="s">
        <v>108</v>
      </c>
      <c r="N2063" t="s">
        <v>22</v>
      </c>
      <c r="O2063" t="s">
        <v>1102</v>
      </c>
      <c r="P2063" t="str">
        <f>_xlfn.IFNA(VLOOKUP(C2063,Statusy!A:B,2,0),"Do wyrzucenia")</f>
        <v>Alza</v>
      </c>
      <c r="Q2063" t="str">
        <f t="shared" si="132"/>
        <v>Alza</v>
      </c>
      <c r="R2063" t="str">
        <f t="shared" si="133"/>
        <v>Vida</v>
      </c>
    </row>
    <row r="2064" spans="1:18" x14ac:dyDescent="0.25">
      <c r="A2064">
        <v>558890397</v>
      </c>
      <c r="B2064" t="s">
        <v>107</v>
      </c>
      <c r="C2064" t="s">
        <v>153</v>
      </c>
      <c r="D2064">
        <v>1</v>
      </c>
      <c r="E2064">
        <v>0</v>
      </c>
      <c r="F2064">
        <v>376.55</v>
      </c>
      <c r="G2064">
        <v>45111</v>
      </c>
      <c r="H2064" t="s">
        <v>108</v>
      </c>
      <c r="I2064" t="s">
        <v>2267</v>
      </c>
      <c r="J2064" t="s">
        <v>109</v>
      </c>
      <c r="K2064">
        <v>70.514981273408253</v>
      </c>
      <c r="L2064" t="s">
        <v>3970</v>
      </c>
      <c r="M2064" t="s">
        <v>108</v>
      </c>
      <c r="N2064" t="s">
        <v>22</v>
      </c>
      <c r="O2064" t="s">
        <v>1102</v>
      </c>
      <c r="P2064" t="str">
        <f>_xlfn.IFNA(VLOOKUP(C2064,Statusy!A:B,2,0),"Do wyrzucenia")</f>
        <v>Alza</v>
      </c>
      <c r="Q2064" t="str">
        <f t="shared" si="132"/>
        <v>Alza</v>
      </c>
      <c r="R2064" t="str">
        <f t="shared" si="133"/>
        <v>ikonka</v>
      </c>
    </row>
    <row r="2065" spans="1:18" x14ac:dyDescent="0.25">
      <c r="A2065">
        <v>558890198</v>
      </c>
      <c r="B2065" t="s">
        <v>107</v>
      </c>
      <c r="C2065" t="s">
        <v>153</v>
      </c>
      <c r="D2065">
        <v>1</v>
      </c>
      <c r="E2065">
        <v>0</v>
      </c>
      <c r="F2065">
        <v>1588.65</v>
      </c>
      <c r="G2065">
        <v>45111</v>
      </c>
      <c r="H2065" t="s">
        <v>108</v>
      </c>
      <c r="I2065" t="s">
        <v>3971</v>
      </c>
      <c r="J2065" t="s">
        <v>109</v>
      </c>
      <c r="K2065">
        <v>297.50000000000006</v>
      </c>
      <c r="L2065" t="s">
        <v>3972</v>
      </c>
      <c r="M2065" t="s">
        <v>108</v>
      </c>
      <c r="N2065" t="s">
        <v>22</v>
      </c>
      <c r="O2065" t="s">
        <v>1102</v>
      </c>
      <c r="P2065" t="str">
        <f>_xlfn.IFNA(VLOOKUP(C2065,Statusy!A:B,2,0),"Do wyrzucenia")</f>
        <v>Alza</v>
      </c>
      <c r="Q2065" t="str">
        <f t="shared" si="132"/>
        <v>Alza</v>
      </c>
      <c r="R2065" t="str">
        <f t="shared" si="133"/>
        <v>beliani</v>
      </c>
    </row>
    <row r="2066" spans="1:18" x14ac:dyDescent="0.25">
      <c r="A2066">
        <v>558890188</v>
      </c>
      <c r="B2066" t="s">
        <v>107</v>
      </c>
      <c r="C2066" t="s">
        <v>153</v>
      </c>
      <c r="D2066">
        <v>1</v>
      </c>
      <c r="E2066">
        <v>0</v>
      </c>
      <c r="F2066">
        <v>8447.31</v>
      </c>
      <c r="G2066">
        <v>45111</v>
      </c>
      <c r="H2066" t="s">
        <v>108</v>
      </c>
      <c r="I2066" t="s">
        <v>831</v>
      </c>
      <c r="J2066" t="s">
        <v>109</v>
      </c>
      <c r="K2066">
        <v>1581.8932584269662</v>
      </c>
      <c r="L2066" t="s">
        <v>3973</v>
      </c>
      <c r="M2066" t="s">
        <v>108</v>
      </c>
      <c r="N2066" t="s">
        <v>22</v>
      </c>
      <c r="O2066" t="s">
        <v>1102</v>
      </c>
      <c r="P2066" t="str">
        <f>_xlfn.IFNA(VLOOKUP(C2066,Statusy!A:B,2,0),"Do wyrzucenia")</f>
        <v>Alza</v>
      </c>
      <c r="Q2066" t="str">
        <f t="shared" si="132"/>
        <v>Alza</v>
      </c>
      <c r="R2066" t="str">
        <f t="shared" si="133"/>
        <v>Vida</v>
      </c>
    </row>
    <row r="2067" spans="1:18" x14ac:dyDescent="0.25">
      <c r="A2067">
        <v>558890103</v>
      </c>
      <c r="B2067" t="s">
        <v>107</v>
      </c>
      <c r="C2067" t="s">
        <v>153</v>
      </c>
      <c r="D2067">
        <v>1</v>
      </c>
      <c r="E2067">
        <v>0</v>
      </c>
      <c r="F2067">
        <v>602.65</v>
      </c>
      <c r="G2067">
        <v>45111</v>
      </c>
      <c r="H2067" t="s">
        <v>108</v>
      </c>
      <c r="I2067" t="s">
        <v>909</v>
      </c>
      <c r="J2067" t="s">
        <v>109</v>
      </c>
      <c r="K2067">
        <v>112.8558052434457</v>
      </c>
      <c r="L2067" t="s">
        <v>3974</v>
      </c>
      <c r="M2067" t="s">
        <v>108</v>
      </c>
      <c r="N2067" t="s">
        <v>22</v>
      </c>
      <c r="O2067" t="s">
        <v>1102</v>
      </c>
      <c r="P2067" t="str">
        <f>_xlfn.IFNA(VLOOKUP(C2067,Statusy!A:B,2,0),"Do wyrzucenia")</f>
        <v>Alza</v>
      </c>
      <c r="Q2067" t="str">
        <f t="shared" si="132"/>
        <v>Alza</v>
      </c>
      <c r="R2067" t="str">
        <f t="shared" si="133"/>
        <v>ikonka</v>
      </c>
    </row>
    <row r="2068" spans="1:18" x14ac:dyDescent="0.25">
      <c r="A2068">
        <v>558878168</v>
      </c>
      <c r="B2068" t="s">
        <v>107</v>
      </c>
      <c r="C2068" t="s">
        <v>118</v>
      </c>
      <c r="D2068">
        <v>1</v>
      </c>
      <c r="E2068">
        <v>0</v>
      </c>
      <c r="F2068">
        <v>786</v>
      </c>
      <c r="G2068">
        <v>45111</v>
      </c>
      <c r="H2068" t="s">
        <v>108</v>
      </c>
      <c r="I2068" t="s">
        <v>3975</v>
      </c>
      <c r="J2068" t="s">
        <v>109</v>
      </c>
      <c r="K2068">
        <v>147.19101123595507</v>
      </c>
      <c r="L2068" t="s">
        <v>3976</v>
      </c>
      <c r="M2068" t="s">
        <v>108</v>
      </c>
      <c r="N2068" t="s">
        <v>22</v>
      </c>
      <c r="O2068" t="s">
        <v>225</v>
      </c>
      <c r="P2068" t="str">
        <f>_xlfn.IFNA(VLOOKUP(C2068,Statusy!A:B,2,0),"Do wyrzucenia")</f>
        <v>Greatstore</v>
      </c>
      <c r="Q2068" t="str">
        <f t="shared" si="132"/>
        <v>Mall</v>
      </c>
      <c r="R2068" t="str">
        <f t="shared" si="133"/>
        <v>Vida</v>
      </c>
    </row>
    <row r="2069" spans="1:18" x14ac:dyDescent="0.25">
      <c r="A2069">
        <v>558878160</v>
      </c>
      <c r="B2069" t="s">
        <v>107</v>
      </c>
      <c r="C2069" t="s">
        <v>118</v>
      </c>
      <c r="D2069">
        <v>1</v>
      </c>
      <c r="E2069">
        <v>129</v>
      </c>
      <c r="F2069">
        <v>1406</v>
      </c>
      <c r="G2069">
        <v>45111</v>
      </c>
      <c r="H2069" t="s">
        <v>108</v>
      </c>
      <c r="I2069" t="s">
        <v>565</v>
      </c>
      <c r="J2069" t="s">
        <v>109</v>
      </c>
      <c r="K2069">
        <v>263.29588014981277</v>
      </c>
      <c r="L2069" t="s">
        <v>3977</v>
      </c>
      <c r="M2069" t="s">
        <v>108</v>
      </c>
      <c r="N2069" t="s">
        <v>22</v>
      </c>
      <c r="O2069" t="s">
        <v>225</v>
      </c>
      <c r="P2069" t="str">
        <f>_xlfn.IFNA(VLOOKUP(C2069,Statusy!A:B,2,0),"Do wyrzucenia")</f>
        <v>Greatstore</v>
      </c>
      <c r="Q2069" t="str">
        <f t="shared" si="132"/>
        <v>Mall</v>
      </c>
      <c r="R2069" t="str">
        <f t="shared" si="133"/>
        <v>Vida</v>
      </c>
    </row>
    <row r="2070" spans="1:18" x14ac:dyDescent="0.25">
      <c r="A2070">
        <v>558875421</v>
      </c>
      <c r="B2070" t="s">
        <v>107</v>
      </c>
      <c r="C2070" t="s">
        <v>153</v>
      </c>
      <c r="D2070">
        <v>1</v>
      </c>
      <c r="E2070">
        <v>0</v>
      </c>
      <c r="F2070">
        <v>4980.1499999999996</v>
      </c>
      <c r="G2070">
        <v>45111</v>
      </c>
      <c r="H2070" t="s">
        <v>108</v>
      </c>
      <c r="I2070" t="s">
        <v>534</v>
      </c>
      <c r="J2070" t="s">
        <v>109</v>
      </c>
      <c r="K2070">
        <v>932.61235955056179</v>
      </c>
      <c r="L2070" t="s">
        <v>3978</v>
      </c>
      <c r="M2070" t="s">
        <v>108</v>
      </c>
      <c r="N2070" t="s">
        <v>22</v>
      </c>
      <c r="O2070" t="s">
        <v>1102</v>
      </c>
      <c r="P2070" t="str">
        <f>_xlfn.IFNA(VLOOKUP(C2070,Statusy!A:B,2,0),"Do wyrzucenia")</f>
        <v>Alza</v>
      </c>
      <c r="Q2070" t="str">
        <f t="shared" si="132"/>
        <v>Alza</v>
      </c>
      <c r="R2070" t="str">
        <f t="shared" si="133"/>
        <v>Vida</v>
      </c>
    </row>
    <row r="2071" spans="1:18" x14ac:dyDescent="0.25">
      <c r="A2071">
        <v>558875296</v>
      </c>
      <c r="B2071" t="s">
        <v>107</v>
      </c>
      <c r="C2071" t="s">
        <v>120</v>
      </c>
      <c r="D2071">
        <v>1</v>
      </c>
      <c r="E2071">
        <v>79</v>
      </c>
      <c r="F2071">
        <v>1077</v>
      </c>
      <c r="G2071">
        <v>45111</v>
      </c>
      <c r="H2071" t="s">
        <v>108</v>
      </c>
      <c r="I2071" t="s">
        <v>3979</v>
      </c>
      <c r="J2071" t="s">
        <v>109</v>
      </c>
      <c r="K2071">
        <v>201.68539325842698</v>
      </c>
      <c r="L2071" t="s">
        <v>3980</v>
      </c>
      <c r="M2071" t="s">
        <v>108</v>
      </c>
      <c r="N2071" t="s">
        <v>106</v>
      </c>
      <c r="O2071" t="s">
        <v>224</v>
      </c>
      <c r="P2071" t="str">
        <f>_xlfn.IFNA(VLOOKUP(C2071,Statusy!A:B,2,0),"Do wyrzucenia")</f>
        <v>Shumee</v>
      </c>
      <c r="Q2071" t="str">
        <f t="shared" si="132"/>
        <v>Mall</v>
      </c>
      <c r="R2071" t="str">
        <f t="shared" si="133"/>
        <v>aw</v>
      </c>
    </row>
    <row r="2072" spans="1:18" x14ac:dyDescent="0.25">
      <c r="A2072">
        <v>558864250</v>
      </c>
      <c r="B2072" t="s">
        <v>107</v>
      </c>
      <c r="C2072" t="s">
        <v>118</v>
      </c>
      <c r="D2072">
        <v>1</v>
      </c>
      <c r="E2072">
        <v>79</v>
      </c>
      <c r="F2072">
        <v>1067</v>
      </c>
      <c r="G2072">
        <v>45111</v>
      </c>
      <c r="H2072" t="s">
        <v>108</v>
      </c>
      <c r="I2072" t="s">
        <v>265</v>
      </c>
      <c r="J2072" t="s">
        <v>109</v>
      </c>
      <c r="K2072">
        <v>199.81273408239701</v>
      </c>
      <c r="L2072" t="s">
        <v>121</v>
      </c>
      <c r="M2072" t="s">
        <v>108</v>
      </c>
      <c r="N2072" t="s">
        <v>106</v>
      </c>
      <c r="O2072" t="s">
        <v>225</v>
      </c>
      <c r="P2072" t="str">
        <f>_xlfn.IFNA(VLOOKUP(C2072,Statusy!A:B,2,0),"Do wyrzucenia")</f>
        <v>Greatstore</v>
      </c>
      <c r="Q2072" t="str">
        <f t="shared" si="132"/>
        <v>Mall</v>
      </c>
      <c r="R2072" t="str">
        <f t="shared" si="133"/>
        <v>Vida</v>
      </c>
    </row>
    <row r="2073" spans="1:18" x14ac:dyDescent="0.25">
      <c r="A2073">
        <v>558863484</v>
      </c>
      <c r="B2073" t="s">
        <v>107</v>
      </c>
      <c r="C2073" t="s">
        <v>118</v>
      </c>
      <c r="D2073">
        <v>1</v>
      </c>
      <c r="E2073">
        <v>229</v>
      </c>
      <c r="F2073">
        <v>2090</v>
      </c>
      <c r="G2073">
        <v>45111</v>
      </c>
      <c r="H2073" t="s">
        <v>108</v>
      </c>
      <c r="I2073" t="s">
        <v>175</v>
      </c>
      <c r="J2073" t="s">
        <v>109</v>
      </c>
      <c r="K2073">
        <v>391.38576779026221</v>
      </c>
      <c r="L2073" t="s">
        <v>580</v>
      </c>
      <c r="M2073" t="s">
        <v>108</v>
      </c>
      <c r="N2073" t="s">
        <v>22</v>
      </c>
      <c r="O2073" t="s">
        <v>225</v>
      </c>
      <c r="P2073" t="str">
        <f>_xlfn.IFNA(VLOOKUP(C2073,Statusy!A:B,2,0),"Do wyrzucenia")</f>
        <v>Greatstore</v>
      </c>
      <c r="Q2073" t="str">
        <f t="shared" si="132"/>
        <v>Mall</v>
      </c>
      <c r="R2073" t="str">
        <f t="shared" si="133"/>
        <v>Stema</v>
      </c>
    </row>
    <row r="2074" spans="1:18" x14ac:dyDescent="0.25">
      <c r="A2074">
        <v>558863149</v>
      </c>
      <c r="B2074" t="s">
        <v>107</v>
      </c>
      <c r="C2074" t="s">
        <v>118</v>
      </c>
      <c r="D2074">
        <v>1</v>
      </c>
      <c r="E2074">
        <v>0</v>
      </c>
      <c r="F2074">
        <v>472</v>
      </c>
      <c r="G2074">
        <v>45111</v>
      </c>
      <c r="H2074" t="s">
        <v>108</v>
      </c>
      <c r="I2074" t="s">
        <v>559</v>
      </c>
      <c r="J2074" t="s">
        <v>109</v>
      </c>
      <c r="K2074">
        <v>88.389513108614238</v>
      </c>
      <c r="L2074" t="s">
        <v>1886</v>
      </c>
      <c r="M2074" t="s">
        <v>108</v>
      </c>
      <c r="N2074" t="s">
        <v>106</v>
      </c>
      <c r="O2074" t="s">
        <v>225</v>
      </c>
      <c r="P2074" t="str">
        <f>_xlfn.IFNA(VLOOKUP(C2074,Statusy!A:B,2,0),"Do wyrzucenia")</f>
        <v>Greatstore</v>
      </c>
      <c r="Q2074" t="str">
        <f t="shared" si="132"/>
        <v>Mall</v>
      </c>
      <c r="R2074" t="str">
        <f t="shared" si="133"/>
        <v>Vida</v>
      </c>
    </row>
    <row r="2075" spans="1:18" x14ac:dyDescent="0.25">
      <c r="A2075">
        <v>558862396</v>
      </c>
      <c r="B2075" t="s">
        <v>107</v>
      </c>
      <c r="C2075" t="s">
        <v>120</v>
      </c>
      <c r="D2075">
        <v>1</v>
      </c>
      <c r="E2075">
        <v>33</v>
      </c>
      <c r="F2075">
        <v>203</v>
      </c>
      <c r="G2075">
        <v>45111</v>
      </c>
      <c r="H2075" t="s">
        <v>108</v>
      </c>
      <c r="I2075" t="s">
        <v>726</v>
      </c>
      <c r="J2075" t="s">
        <v>110</v>
      </c>
      <c r="K2075">
        <v>907.41</v>
      </c>
      <c r="L2075" t="s">
        <v>972</v>
      </c>
      <c r="M2075" t="s">
        <v>108</v>
      </c>
      <c r="N2075" t="s">
        <v>48</v>
      </c>
      <c r="O2075" t="s">
        <v>224</v>
      </c>
      <c r="P2075" t="str">
        <f>_xlfn.IFNA(VLOOKUP(C2075,Statusy!A:B,2,0),"Do wyrzucenia")</f>
        <v>Shumee</v>
      </c>
      <c r="Q2075" t="str">
        <f t="shared" si="132"/>
        <v>Mall</v>
      </c>
      <c r="R2075" t="str">
        <f t="shared" si="133"/>
        <v>Vida</v>
      </c>
    </row>
    <row r="2076" spans="1:18" x14ac:dyDescent="0.25">
      <c r="A2076">
        <v>558861028</v>
      </c>
      <c r="B2076" t="s">
        <v>107</v>
      </c>
      <c r="C2076" t="s">
        <v>120</v>
      </c>
      <c r="D2076">
        <v>1</v>
      </c>
      <c r="E2076">
        <v>9</v>
      </c>
      <c r="F2076">
        <v>62</v>
      </c>
      <c r="G2076">
        <v>45111</v>
      </c>
      <c r="H2076" t="s">
        <v>108</v>
      </c>
      <c r="I2076" t="s">
        <v>3981</v>
      </c>
      <c r="J2076" t="s">
        <v>110</v>
      </c>
      <c r="K2076">
        <v>277.14</v>
      </c>
      <c r="L2076" t="s">
        <v>3982</v>
      </c>
      <c r="M2076" t="s">
        <v>108</v>
      </c>
      <c r="N2076" t="s">
        <v>49</v>
      </c>
      <c r="O2076" t="s">
        <v>224</v>
      </c>
      <c r="P2076" t="str">
        <f>_xlfn.IFNA(VLOOKUP(C2076,Statusy!A:B,2,0),"Do wyrzucenia")</f>
        <v>Shumee</v>
      </c>
      <c r="Q2076" t="str">
        <f t="shared" si="132"/>
        <v>Mall</v>
      </c>
      <c r="R2076" t="str">
        <f t="shared" si="133"/>
        <v>Vida</v>
      </c>
    </row>
    <row r="2077" spans="1:18" x14ac:dyDescent="0.25">
      <c r="A2077">
        <v>558860992</v>
      </c>
      <c r="B2077" t="s">
        <v>107</v>
      </c>
      <c r="C2077" t="s">
        <v>153</v>
      </c>
      <c r="D2077">
        <v>1</v>
      </c>
      <c r="E2077">
        <v>0</v>
      </c>
      <c r="F2077">
        <v>475.15</v>
      </c>
      <c r="G2077">
        <v>45111</v>
      </c>
      <c r="H2077" t="s">
        <v>108</v>
      </c>
      <c r="I2077" t="s">
        <v>210</v>
      </c>
      <c r="J2077" t="s">
        <v>109</v>
      </c>
      <c r="K2077">
        <v>88.979400749063672</v>
      </c>
      <c r="L2077" t="s">
        <v>3983</v>
      </c>
      <c r="M2077" t="s">
        <v>108</v>
      </c>
      <c r="N2077" t="s">
        <v>22</v>
      </c>
      <c r="O2077" t="s">
        <v>1102</v>
      </c>
      <c r="P2077" t="str">
        <f>_xlfn.IFNA(VLOOKUP(C2077,Statusy!A:B,2,0),"Do wyrzucenia")</f>
        <v>Alza</v>
      </c>
      <c r="Q2077" t="str">
        <f t="shared" si="132"/>
        <v>Alza</v>
      </c>
      <c r="R2077" t="str">
        <f t="shared" si="133"/>
        <v>beliani</v>
      </c>
    </row>
    <row r="2078" spans="1:18" x14ac:dyDescent="0.25">
      <c r="A2078">
        <v>558860989</v>
      </c>
      <c r="B2078" t="s">
        <v>107</v>
      </c>
      <c r="C2078" t="s">
        <v>153</v>
      </c>
      <c r="D2078">
        <v>1</v>
      </c>
      <c r="E2078">
        <v>0</v>
      </c>
      <c r="F2078">
        <v>2489.65</v>
      </c>
      <c r="G2078">
        <v>45111</v>
      </c>
      <c r="H2078" t="s">
        <v>108</v>
      </c>
      <c r="I2078" t="s">
        <v>606</v>
      </c>
      <c r="J2078" t="s">
        <v>109</v>
      </c>
      <c r="K2078">
        <v>466.2265917602997</v>
      </c>
      <c r="L2078" t="s">
        <v>3984</v>
      </c>
      <c r="M2078" t="s">
        <v>108</v>
      </c>
      <c r="N2078" t="s">
        <v>22</v>
      </c>
      <c r="O2078" t="s">
        <v>1102</v>
      </c>
      <c r="P2078" t="str">
        <f>_xlfn.IFNA(VLOOKUP(C2078,Statusy!A:B,2,0),"Do wyrzucenia")</f>
        <v>Alza</v>
      </c>
      <c r="Q2078" t="str">
        <f t="shared" si="132"/>
        <v>Alza</v>
      </c>
      <c r="R2078" t="str">
        <f t="shared" si="133"/>
        <v>Vida</v>
      </c>
    </row>
    <row r="2079" spans="1:18" x14ac:dyDescent="0.25">
      <c r="A2079">
        <v>558851557</v>
      </c>
      <c r="B2079" t="s">
        <v>107</v>
      </c>
      <c r="C2079" t="s">
        <v>118</v>
      </c>
      <c r="D2079">
        <v>1</v>
      </c>
      <c r="E2079">
        <v>10</v>
      </c>
      <c r="F2079">
        <v>42</v>
      </c>
      <c r="G2079">
        <v>45111</v>
      </c>
      <c r="H2079" t="s">
        <v>108</v>
      </c>
      <c r="I2079" t="s">
        <v>3985</v>
      </c>
      <c r="J2079" t="s">
        <v>110</v>
      </c>
      <c r="K2079">
        <v>187.73999999999998</v>
      </c>
      <c r="L2079" t="s">
        <v>3986</v>
      </c>
      <c r="M2079" t="s">
        <v>108</v>
      </c>
      <c r="N2079" t="s">
        <v>49</v>
      </c>
      <c r="O2079" t="s">
        <v>225</v>
      </c>
      <c r="P2079" t="str">
        <f>_xlfn.IFNA(VLOOKUP(C2079,Statusy!A:B,2,0),"Do wyrzucenia")</f>
        <v>Greatstore</v>
      </c>
      <c r="Q2079" t="str">
        <f t="shared" ref="Q2079:Q2122" si="134">IF(P2079="alza","Alza",IF(P2079="Extra","Extrastore","Mall"))</f>
        <v>Mall</v>
      </c>
      <c r="R2079" t="str">
        <f t="shared" ref="R2079:R2122" si="135">IF(AND(LEN(I2079)&lt;=7,ISERROR(FIND("_",I2079))),"Vida",IFERROR(LEFT(I2079,FIND("_",I2079)-1),"Kinghoff"))</f>
        <v>Vida</v>
      </c>
    </row>
    <row r="2080" spans="1:18" x14ac:dyDescent="0.25">
      <c r="A2080">
        <v>558851525</v>
      </c>
      <c r="B2080" t="s">
        <v>107</v>
      </c>
      <c r="C2080" t="s">
        <v>118</v>
      </c>
      <c r="D2080">
        <v>1</v>
      </c>
      <c r="E2080">
        <v>2.4</v>
      </c>
      <c r="F2080">
        <v>43.4</v>
      </c>
      <c r="G2080">
        <v>45111</v>
      </c>
      <c r="H2080" t="s">
        <v>108</v>
      </c>
      <c r="I2080" t="s">
        <v>3987</v>
      </c>
      <c r="J2080" t="s">
        <v>110</v>
      </c>
      <c r="K2080">
        <v>193.99799999999999</v>
      </c>
      <c r="L2080" t="s">
        <v>3988</v>
      </c>
      <c r="M2080" t="s">
        <v>108</v>
      </c>
      <c r="N2080" t="s">
        <v>106</v>
      </c>
      <c r="O2080" t="s">
        <v>225</v>
      </c>
      <c r="P2080" t="str">
        <f>_xlfn.IFNA(VLOOKUP(C2080,Statusy!A:B,2,0),"Do wyrzucenia")</f>
        <v>Greatstore</v>
      </c>
      <c r="Q2080" t="str">
        <f t="shared" si="134"/>
        <v>Mall</v>
      </c>
      <c r="R2080" t="str">
        <f t="shared" si="135"/>
        <v>aw</v>
      </c>
    </row>
    <row r="2081" spans="1:18" x14ac:dyDescent="0.25">
      <c r="A2081">
        <v>558851039</v>
      </c>
      <c r="B2081" t="s">
        <v>107</v>
      </c>
      <c r="C2081" t="s">
        <v>118</v>
      </c>
      <c r="D2081">
        <v>1</v>
      </c>
      <c r="E2081">
        <v>28</v>
      </c>
      <c r="F2081">
        <v>175</v>
      </c>
      <c r="G2081">
        <v>45111</v>
      </c>
      <c r="H2081" t="s">
        <v>108</v>
      </c>
      <c r="I2081" t="s">
        <v>3989</v>
      </c>
      <c r="J2081" t="s">
        <v>110</v>
      </c>
      <c r="K2081">
        <v>782.25</v>
      </c>
      <c r="L2081" t="s">
        <v>3990</v>
      </c>
      <c r="M2081" t="s">
        <v>108</v>
      </c>
      <c r="N2081" t="s">
        <v>49</v>
      </c>
      <c r="O2081" t="s">
        <v>225</v>
      </c>
      <c r="P2081" t="str">
        <f>_xlfn.IFNA(VLOOKUP(C2081,Statusy!A:B,2,0),"Do wyrzucenia")</f>
        <v>Greatstore</v>
      </c>
      <c r="Q2081" t="str">
        <f t="shared" si="134"/>
        <v>Mall</v>
      </c>
      <c r="R2081" t="str">
        <f t="shared" si="135"/>
        <v>Vida</v>
      </c>
    </row>
    <row r="2082" spans="1:18" x14ac:dyDescent="0.25">
      <c r="A2082">
        <v>558849766</v>
      </c>
      <c r="B2082" t="s">
        <v>107</v>
      </c>
      <c r="C2082" t="s">
        <v>120</v>
      </c>
      <c r="D2082">
        <v>1</v>
      </c>
      <c r="E2082">
        <v>13</v>
      </c>
      <c r="F2082">
        <v>63</v>
      </c>
      <c r="G2082">
        <v>45111</v>
      </c>
      <c r="H2082" t="s">
        <v>108</v>
      </c>
      <c r="I2082" t="s">
        <v>1130</v>
      </c>
      <c r="J2082" t="s">
        <v>110</v>
      </c>
      <c r="K2082">
        <v>281.60999999999996</v>
      </c>
      <c r="L2082" t="s">
        <v>1131</v>
      </c>
      <c r="M2082" t="s">
        <v>108</v>
      </c>
      <c r="N2082" t="s">
        <v>49</v>
      </c>
      <c r="O2082" t="s">
        <v>224</v>
      </c>
      <c r="P2082" t="str">
        <f>_xlfn.IFNA(VLOOKUP(C2082,Statusy!A:B,2,0),"Do wyrzucenia")</f>
        <v>Shumee</v>
      </c>
      <c r="Q2082" t="str">
        <f t="shared" si="134"/>
        <v>Mall</v>
      </c>
      <c r="R2082" t="str">
        <f t="shared" si="135"/>
        <v>Vida</v>
      </c>
    </row>
    <row r="2083" spans="1:18" x14ac:dyDescent="0.25">
      <c r="A2083">
        <v>558849678</v>
      </c>
      <c r="B2083" t="s">
        <v>107</v>
      </c>
      <c r="C2083" t="s">
        <v>120</v>
      </c>
      <c r="D2083">
        <v>1</v>
      </c>
      <c r="E2083">
        <v>31</v>
      </c>
      <c r="F2083">
        <v>235</v>
      </c>
      <c r="G2083">
        <v>45111</v>
      </c>
      <c r="H2083" t="s">
        <v>108</v>
      </c>
      <c r="I2083" t="s">
        <v>3991</v>
      </c>
      <c r="J2083" t="s">
        <v>110</v>
      </c>
      <c r="K2083">
        <v>1050.45</v>
      </c>
      <c r="L2083" t="s">
        <v>3992</v>
      </c>
      <c r="M2083" t="s">
        <v>108</v>
      </c>
      <c r="N2083" t="s">
        <v>49</v>
      </c>
      <c r="O2083" t="s">
        <v>224</v>
      </c>
      <c r="P2083" t="str">
        <f>_xlfn.IFNA(VLOOKUP(C2083,Statusy!A:B,2,0),"Do wyrzucenia")</f>
        <v>Shumee</v>
      </c>
      <c r="Q2083" t="str">
        <f t="shared" si="134"/>
        <v>Mall</v>
      </c>
      <c r="R2083" t="str">
        <f t="shared" si="135"/>
        <v>Vida</v>
      </c>
    </row>
    <row r="2084" spans="1:18" x14ac:dyDescent="0.25">
      <c r="A2084">
        <v>558849394</v>
      </c>
      <c r="B2084" t="s">
        <v>107</v>
      </c>
      <c r="C2084" t="s">
        <v>120</v>
      </c>
      <c r="D2084">
        <v>1</v>
      </c>
      <c r="E2084">
        <v>29</v>
      </c>
      <c r="F2084">
        <v>277</v>
      </c>
      <c r="G2084">
        <v>45111</v>
      </c>
      <c r="H2084" t="s">
        <v>108</v>
      </c>
      <c r="I2084" t="s">
        <v>813</v>
      </c>
      <c r="J2084" t="s">
        <v>110</v>
      </c>
      <c r="K2084">
        <v>1238.1899999999998</v>
      </c>
      <c r="L2084" t="s">
        <v>814</v>
      </c>
      <c r="M2084" t="s">
        <v>108</v>
      </c>
      <c r="N2084" t="s">
        <v>49</v>
      </c>
      <c r="O2084" t="s">
        <v>224</v>
      </c>
      <c r="P2084" t="str">
        <f>_xlfn.IFNA(VLOOKUP(C2084,Statusy!A:B,2,0),"Do wyrzucenia")</f>
        <v>Shumee</v>
      </c>
      <c r="Q2084" t="str">
        <f t="shared" si="134"/>
        <v>Mall</v>
      </c>
      <c r="R2084" t="str">
        <f t="shared" si="135"/>
        <v>Vida</v>
      </c>
    </row>
    <row r="2085" spans="1:18" x14ac:dyDescent="0.25">
      <c r="A2085">
        <v>558849043</v>
      </c>
      <c r="B2085" t="s">
        <v>107</v>
      </c>
      <c r="C2085" t="s">
        <v>120</v>
      </c>
      <c r="D2085">
        <v>1</v>
      </c>
      <c r="E2085">
        <v>20</v>
      </c>
      <c r="F2085">
        <v>76</v>
      </c>
      <c r="G2085">
        <v>45111</v>
      </c>
      <c r="H2085" t="s">
        <v>108</v>
      </c>
      <c r="I2085" t="s">
        <v>467</v>
      </c>
      <c r="J2085" t="s">
        <v>110</v>
      </c>
      <c r="K2085">
        <v>339.71999999999997</v>
      </c>
      <c r="L2085" t="s">
        <v>3993</v>
      </c>
      <c r="M2085" t="s">
        <v>108</v>
      </c>
      <c r="N2085" t="s">
        <v>49</v>
      </c>
      <c r="O2085" t="s">
        <v>224</v>
      </c>
      <c r="P2085" t="str">
        <f>_xlfn.IFNA(VLOOKUP(C2085,Statusy!A:B,2,0),"Do wyrzucenia")</f>
        <v>Shumee</v>
      </c>
      <c r="Q2085" t="str">
        <f t="shared" si="134"/>
        <v>Mall</v>
      </c>
      <c r="R2085" t="str">
        <f t="shared" si="135"/>
        <v>Vida</v>
      </c>
    </row>
    <row r="2086" spans="1:18" x14ac:dyDescent="0.25">
      <c r="A2086">
        <v>558848819</v>
      </c>
      <c r="B2086" t="s">
        <v>107</v>
      </c>
      <c r="C2086" t="s">
        <v>120</v>
      </c>
      <c r="D2086">
        <v>1</v>
      </c>
      <c r="E2086">
        <v>31</v>
      </c>
      <c r="F2086">
        <v>228</v>
      </c>
      <c r="G2086">
        <v>45111</v>
      </c>
      <c r="H2086" t="s">
        <v>108</v>
      </c>
      <c r="I2086" t="s">
        <v>3994</v>
      </c>
      <c r="J2086" t="s">
        <v>110</v>
      </c>
      <c r="K2086">
        <v>1019.16</v>
      </c>
      <c r="L2086" t="s">
        <v>3995</v>
      </c>
      <c r="M2086" t="s">
        <v>108</v>
      </c>
      <c r="N2086" t="s">
        <v>49</v>
      </c>
      <c r="O2086" t="s">
        <v>224</v>
      </c>
      <c r="P2086" t="str">
        <f>_xlfn.IFNA(VLOOKUP(C2086,Statusy!A:B,2,0),"Do wyrzucenia")</f>
        <v>Shumee</v>
      </c>
      <c r="Q2086" t="str">
        <f t="shared" si="134"/>
        <v>Mall</v>
      </c>
      <c r="R2086" t="str">
        <f t="shared" si="135"/>
        <v>Vida</v>
      </c>
    </row>
    <row r="2087" spans="1:18" x14ac:dyDescent="0.25">
      <c r="A2087">
        <v>558848778</v>
      </c>
      <c r="B2087" t="s">
        <v>107</v>
      </c>
      <c r="C2087" t="s">
        <v>120</v>
      </c>
      <c r="D2087">
        <v>1</v>
      </c>
      <c r="E2087">
        <v>29</v>
      </c>
      <c r="F2087">
        <v>203</v>
      </c>
      <c r="G2087">
        <v>45111</v>
      </c>
      <c r="H2087" t="s">
        <v>108</v>
      </c>
      <c r="I2087" t="s">
        <v>3996</v>
      </c>
      <c r="J2087" t="s">
        <v>110</v>
      </c>
      <c r="K2087">
        <v>907.41</v>
      </c>
      <c r="L2087" t="s">
        <v>3997</v>
      </c>
      <c r="M2087" t="s">
        <v>108</v>
      </c>
      <c r="N2087" t="s">
        <v>49</v>
      </c>
      <c r="O2087" t="s">
        <v>224</v>
      </c>
      <c r="P2087" t="str">
        <f>_xlfn.IFNA(VLOOKUP(C2087,Statusy!A:B,2,0),"Do wyrzucenia")</f>
        <v>Shumee</v>
      </c>
      <c r="Q2087" t="str">
        <f t="shared" si="134"/>
        <v>Mall</v>
      </c>
      <c r="R2087" t="str">
        <f t="shared" si="135"/>
        <v>Stema</v>
      </c>
    </row>
    <row r="2088" spans="1:18" x14ac:dyDescent="0.25">
      <c r="A2088">
        <v>558848642</v>
      </c>
      <c r="B2088" t="s">
        <v>107</v>
      </c>
      <c r="C2088" t="s">
        <v>120</v>
      </c>
      <c r="D2088">
        <v>1</v>
      </c>
      <c r="E2088">
        <v>9</v>
      </c>
      <c r="F2088">
        <v>45</v>
      </c>
      <c r="G2088">
        <v>45111</v>
      </c>
      <c r="H2088" t="s">
        <v>108</v>
      </c>
      <c r="I2088" t="s">
        <v>448</v>
      </c>
      <c r="J2088" t="s">
        <v>110</v>
      </c>
      <c r="K2088">
        <v>201.14999999999998</v>
      </c>
      <c r="L2088" t="s">
        <v>3998</v>
      </c>
      <c r="M2088" t="s">
        <v>108</v>
      </c>
      <c r="N2088" t="s">
        <v>49</v>
      </c>
      <c r="O2088" t="s">
        <v>224</v>
      </c>
      <c r="P2088" t="str">
        <f>_xlfn.IFNA(VLOOKUP(C2088,Statusy!A:B,2,0),"Do wyrzucenia")</f>
        <v>Shumee</v>
      </c>
      <c r="Q2088" t="str">
        <f t="shared" si="134"/>
        <v>Mall</v>
      </c>
      <c r="R2088" t="str">
        <f t="shared" si="135"/>
        <v>Kinghoff</v>
      </c>
    </row>
    <row r="2089" spans="1:18" x14ac:dyDescent="0.25">
      <c r="A2089">
        <v>558848586</v>
      </c>
      <c r="B2089" t="s">
        <v>107</v>
      </c>
      <c r="C2089" t="s">
        <v>153</v>
      </c>
      <c r="D2089">
        <v>1</v>
      </c>
      <c r="E2089">
        <v>0</v>
      </c>
      <c r="F2089">
        <v>4110.6000000000004</v>
      </c>
      <c r="G2089">
        <v>45111</v>
      </c>
      <c r="H2089" t="s">
        <v>108</v>
      </c>
      <c r="I2089" t="s">
        <v>3999</v>
      </c>
      <c r="J2089" t="s">
        <v>109</v>
      </c>
      <c r="K2089">
        <v>769.77528089887653</v>
      </c>
      <c r="L2089" t="s">
        <v>4000</v>
      </c>
      <c r="M2089" t="s">
        <v>108</v>
      </c>
      <c r="N2089" t="s">
        <v>22</v>
      </c>
      <c r="O2089" t="s">
        <v>1102</v>
      </c>
      <c r="P2089" t="str">
        <f>_xlfn.IFNA(VLOOKUP(C2089,Statusy!A:B,2,0),"Do wyrzucenia")</f>
        <v>Alza</v>
      </c>
      <c r="Q2089" t="str">
        <f t="shared" si="134"/>
        <v>Alza</v>
      </c>
      <c r="R2089" t="str">
        <f t="shared" si="135"/>
        <v>Vida</v>
      </c>
    </row>
    <row r="2090" spans="1:18" x14ac:dyDescent="0.25">
      <c r="A2090">
        <v>558848547</v>
      </c>
      <c r="B2090" t="s">
        <v>107</v>
      </c>
      <c r="C2090" t="s">
        <v>120</v>
      </c>
      <c r="D2090">
        <v>1</v>
      </c>
      <c r="E2090">
        <v>620</v>
      </c>
      <c r="F2090">
        <v>5738</v>
      </c>
      <c r="G2090">
        <v>45111</v>
      </c>
      <c r="H2090" t="s">
        <v>108</v>
      </c>
      <c r="I2090" t="s">
        <v>4001</v>
      </c>
      <c r="J2090" t="s">
        <v>109</v>
      </c>
      <c r="K2090">
        <v>1074.5318352059926</v>
      </c>
      <c r="L2090" t="s">
        <v>4002</v>
      </c>
      <c r="M2090" t="s">
        <v>108</v>
      </c>
      <c r="N2090" t="s">
        <v>22</v>
      </c>
      <c r="O2090" t="s">
        <v>224</v>
      </c>
      <c r="P2090" t="str">
        <f>_xlfn.IFNA(VLOOKUP(C2090,Statusy!A:B,2,0),"Do wyrzucenia")</f>
        <v>Shumee</v>
      </c>
      <c r="Q2090" t="str">
        <f t="shared" si="134"/>
        <v>Mall</v>
      </c>
      <c r="R2090" t="str">
        <f t="shared" si="135"/>
        <v>Vida</v>
      </c>
    </row>
    <row r="2091" spans="1:18" x14ac:dyDescent="0.25">
      <c r="A2091">
        <v>558848543</v>
      </c>
      <c r="B2091" t="s">
        <v>107</v>
      </c>
      <c r="C2091" t="s">
        <v>120</v>
      </c>
      <c r="D2091">
        <v>1</v>
      </c>
      <c r="E2091">
        <v>620</v>
      </c>
      <c r="F2091">
        <v>5738</v>
      </c>
      <c r="G2091">
        <v>45111</v>
      </c>
      <c r="H2091" t="s">
        <v>108</v>
      </c>
      <c r="I2091" t="s">
        <v>4001</v>
      </c>
      <c r="J2091" t="s">
        <v>109</v>
      </c>
      <c r="K2091">
        <v>1074.5318352059926</v>
      </c>
      <c r="L2091" t="s">
        <v>4002</v>
      </c>
      <c r="M2091" t="s">
        <v>108</v>
      </c>
      <c r="N2091" t="s">
        <v>22</v>
      </c>
      <c r="O2091" t="s">
        <v>224</v>
      </c>
      <c r="P2091" t="str">
        <f>_xlfn.IFNA(VLOOKUP(C2091,Statusy!A:B,2,0),"Do wyrzucenia")</f>
        <v>Shumee</v>
      </c>
      <c r="Q2091" t="str">
        <f t="shared" si="134"/>
        <v>Mall</v>
      </c>
      <c r="R2091" t="str">
        <f t="shared" si="135"/>
        <v>Vida</v>
      </c>
    </row>
    <row r="2092" spans="1:18" x14ac:dyDescent="0.25">
      <c r="A2092">
        <v>558848465</v>
      </c>
      <c r="B2092" t="s">
        <v>107</v>
      </c>
      <c r="C2092" t="s">
        <v>120</v>
      </c>
      <c r="D2092">
        <v>1</v>
      </c>
      <c r="E2092">
        <v>27</v>
      </c>
      <c r="F2092">
        <v>157</v>
      </c>
      <c r="G2092">
        <v>45111</v>
      </c>
      <c r="H2092" t="s">
        <v>108</v>
      </c>
      <c r="I2092" t="s">
        <v>677</v>
      </c>
      <c r="J2092" t="s">
        <v>110</v>
      </c>
      <c r="K2092">
        <v>701.79</v>
      </c>
      <c r="L2092" t="s">
        <v>2248</v>
      </c>
      <c r="M2092" t="s">
        <v>108</v>
      </c>
      <c r="N2092" t="s">
        <v>49</v>
      </c>
      <c r="O2092" t="s">
        <v>224</v>
      </c>
      <c r="P2092" t="str">
        <f>_xlfn.IFNA(VLOOKUP(C2092,Statusy!A:B,2,0),"Do wyrzucenia")</f>
        <v>Shumee</v>
      </c>
      <c r="Q2092" t="str">
        <f t="shared" si="134"/>
        <v>Mall</v>
      </c>
      <c r="R2092" t="str">
        <f t="shared" si="135"/>
        <v>Vida</v>
      </c>
    </row>
    <row r="2093" spans="1:18" x14ac:dyDescent="0.25">
      <c r="A2093">
        <v>558848346</v>
      </c>
      <c r="B2093" t="s">
        <v>107</v>
      </c>
      <c r="C2093" t="s">
        <v>120</v>
      </c>
      <c r="D2093">
        <v>1</v>
      </c>
      <c r="E2093">
        <v>13</v>
      </c>
      <c r="F2093">
        <v>55</v>
      </c>
      <c r="G2093">
        <v>45111</v>
      </c>
      <c r="H2093" t="s">
        <v>108</v>
      </c>
      <c r="I2093" t="s">
        <v>332</v>
      </c>
      <c r="J2093" t="s">
        <v>110</v>
      </c>
      <c r="K2093">
        <v>245.85</v>
      </c>
      <c r="L2093" t="s">
        <v>199</v>
      </c>
      <c r="M2093" t="s">
        <v>108</v>
      </c>
      <c r="N2093" t="s">
        <v>49</v>
      </c>
      <c r="O2093" t="s">
        <v>224</v>
      </c>
      <c r="P2093" t="str">
        <f>_xlfn.IFNA(VLOOKUP(C2093,Statusy!A:B,2,0),"Do wyrzucenia")</f>
        <v>Shumee</v>
      </c>
      <c r="Q2093" t="str">
        <f t="shared" si="134"/>
        <v>Mall</v>
      </c>
      <c r="R2093" t="str">
        <f t="shared" si="135"/>
        <v>Vida</v>
      </c>
    </row>
    <row r="2094" spans="1:18" x14ac:dyDescent="0.25">
      <c r="A2094">
        <v>558848323</v>
      </c>
      <c r="B2094" t="s">
        <v>107</v>
      </c>
      <c r="C2094" t="s">
        <v>153</v>
      </c>
      <c r="D2094">
        <v>1</v>
      </c>
      <c r="E2094">
        <v>0</v>
      </c>
      <c r="F2094">
        <v>297.5</v>
      </c>
      <c r="G2094">
        <v>45111</v>
      </c>
      <c r="H2094" t="s">
        <v>108</v>
      </c>
      <c r="I2094" t="s">
        <v>772</v>
      </c>
      <c r="J2094" t="s">
        <v>109</v>
      </c>
      <c r="K2094">
        <v>55.711610486891388</v>
      </c>
      <c r="L2094" t="s">
        <v>4003</v>
      </c>
      <c r="M2094" t="s">
        <v>108</v>
      </c>
      <c r="N2094" t="s">
        <v>22</v>
      </c>
      <c r="O2094" t="s">
        <v>1102</v>
      </c>
      <c r="P2094" t="str">
        <f>_xlfn.IFNA(VLOOKUP(C2094,Statusy!A:B,2,0),"Do wyrzucenia")</f>
        <v>Alza</v>
      </c>
      <c r="Q2094" t="str">
        <f t="shared" si="134"/>
        <v>Alza</v>
      </c>
      <c r="R2094" t="str">
        <f t="shared" si="135"/>
        <v>Kinghoff</v>
      </c>
    </row>
    <row r="2095" spans="1:18" x14ac:dyDescent="0.25">
      <c r="A2095">
        <v>558848038</v>
      </c>
      <c r="B2095" t="s">
        <v>107</v>
      </c>
      <c r="C2095" t="s">
        <v>120</v>
      </c>
      <c r="D2095">
        <v>1</v>
      </c>
      <c r="E2095">
        <v>9</v>
      </c>
      <c r="F2095">
        <v>37</v>
      </c>
      <c r="G2095">
        <v>45111</v>
      </c>
      <c r="H2095" t="s">
        <v>108</v>
      </c>
      <c r="I2095" t="s">
        <v>817</v>
      </c>
      <c r="J2095" t="s">
        <v>110</v>
      </c>
      <c r="K2095">
        <v>165.39</v>
      </c>
      <c r="L2095" t="s">
        <v>818</v>
      </c>
      <c r="M2095" t="s">
        <v>108</v>
      </c>
      <c r="N2095" t="s">
        <v>49</v>
      </c>
      <c r="O2095" t="s">
        <v>224</v>
      </c>
      <c r="P2095" t="str">
        <f>_xlfn.IFNA(VLOOKUP(C2095,Statusy!A:B,2,0),"Do wyrzucenia")</f>
        <v>Shumee</v>
      </c>
      <c r="Q2095" t="str">
        <f t="shared" si="134"/>
        <v>Mall</v>
      </c>
      <c r="R2095" t="str">
        <f t="shared" si="135"/>
        <v>Vida</v>
      </c>
    </row>
    <row r="2096" spans="1:18" x14ac:dyDescent="0.25">
      <c r="A2096">
        <v>558847987</v>
      </c>
      <c r="B2096" t="s">
        <v>107</v>
      </c>
      <c r="C2096" t="s">
        <v>120</v>
      </c>
      <c r="D2096">
        <v>1</v>
      </c>
      <c r="E2096">
        <v>0</v>
      </c>
      <c r="F2096">
        <v>87</v>
      </c>
      <c r="G2096">
        <v>45111</v>
      </c>
      <c r="H2096" t="s">
        <v>108</v>
      </c>
      <c r="I2096" t="s">
        <v>2049</v>
      </c>
      <c r="J2096" t="s">
        <v>110</v>
      </c>
      <c r="K2096">
        <v>388.89</v>
      </c>
      <c r="L2096" t="s">
        <v>2050</v>
      </c>
      <c r="M2096" t="s">
        <v>108</v>
      </c>
      <c r="N2096" t="s">
        <v>49</v>
      </c>
      <c r="O2096" t="s">
        <v>224</v>
      </c>
      <c r="P2096" t="str">
        <f>_xlfn.IFNA(VLOOKUP(C2096,Statusy!A:B,2,0),"Do wyrzucenia")</f>
        <v>Shumee</v>
      </c>
      <c r="Q2096" t="str">
        <f t="shared" si="134"/>
        <v>Mall</v>
      </c>
      <c r="R2096" t="str">
        <f t="shared" si="135"/>
        <v>Vida</v>
      </c>
    </row>
    <row r="2097" spans="1:18" x14ac:dyDescent="0.25">
      <c r="A2097">
        <v>558847940</v>
      </c>
      <c r="B2097" t="s">
        <v>107</v>
      </c>
      <c r="C2097" t="s">
        <v>120</v>
      </c>
      <c r="D2097">
        <v>1</v>
      </c>
      <c r="E2097">
        <v>20</v>
      </c>
      <c r="F2097">
        <v>91</v>
      </c>
      <c r="G2097">
        <v>45111</v>
      </c>
      <c r="H2097" t="s">
        <v>108</v>
      </c>
      <c r="I2097" t="s">
        <v>4004</v>
      </c>
      <c r="J2097" t="s">
        <v>110</v>
      </c>
      <c r="K2097">
        <v>406.77</v>
      </c>
      <c r="L2097" t="s">
        <v>4005</v>
      </c>
      <c r="M2097" t="s">
        <v>108</v>
      </c>
      <c r="N2097" t="s">
        <v>49</v>
      </c>
      <c r="O2097" t="s">
        <v>224</v>
      </c>
      <c r="P2097" t="str">
        <f>_xlfn.IFNA(VLOOKUP(C2097,Statusy!A:B,2,0),"Do wyrzucenia")</f>
        <v>Shumee</v>
      </c>
      <c r="Q2097" t="str">
        <f t="shared" si="134"/>
        <v>Mall</v>
      </c>
      <c r="R2097" t="str">
        <f t="shared" si="135"/>
        <v>Vida</v>
      </c>
    </row>
    <row r="2098" spans="1:18" x14ac:dyDescent="0.25">
      <c r="A2098">
        <v>558847908</v>
      </c>
      <c r="B2098" t="s">
        <v>107</v>
      </c>
      <c r="C2098" t="s">
        <v>120</v>
      </c>
      <c r="D2098">
        <v>1</v>
      </c>
      <c r="E2098">
        <v>39</v>
      </c>
      <c r="F2098">
        <v>551</v>
      </c>
      <c r="G2098">
        <v>45111</v>
      </c>
      <c r="H2098" t="s">
        <v>108</v>
      </c>
      <c r="I2098" t="s">
        <v>4006</v>
      </c>
      <c r="J2098" t="s">
        <v>110</v>
      </c>
      <c r="K2098">
        <v>2462.9699999999998</v>
      </c>
      <c r="L2098" t="s">
        <v>4007</v>
      </c>
      <c r="M2098" t="s">
        <v>108</v>
      </c>
      <c r="N2098" t="s">
        <v>49</v>
      </c>
      <c r="O2098" t="s">
        <v>224</v>
      </c>
      <c r="P2098" t="str">
        <f>_xlfn.IFNA(VLOOKUP(C2098,Statusy!A:B,2,0),"Do wyrzucenia")</f>
        <v>Shumee</v>
      </c>
      <c r="Q2098" t="str">
        <f t="shared" si="134"/>
        <v>Mall</v>
      </c>
      <c r="R2098" t="str">
        <f t="shared" si="135"/>
        <v>Vida</v>
      </c>
    </row>
    <row r="2099" spans="1:18" x14ac:dyDescent="0.25">
      <c r="A2099">
        <v>558847867</v>
      </c>
      <c r="B2099" t="s">
        <v>107</v>
      </c>
      <c r="C2099" t="s">
        <v>120</v>
      </c>
      <c r="D2099">
        <v>1</v>
      </c>
      <c r="E2099">
        <v>20</v>
      </c>
      <c r="F2099">
        <v>77</v>
      </c>
      <c r="G2099">
        <v>45111</v>
      </c>
      <c r="H2099" t="s">
        <v>108</v>
      </c>
      <c r="I2099" t="s">
        <v>4008</v>
      </c>
      <c r="J2099" t="s">
        <v>110</v>
      </c>
      <c r="K2099">
        <v>344.19</v>
      </c>
      <c r="L2099" t="s">
        <v>4009</v>
      </c>
      <c r="M2099" t="s">
        <v>108</v>
      </c>
      <c r="N2099" t="s">
        <v>49</v>
      </c>
      <c r="O2099" t="s">
        <v>224</v>
      </c>
      <c r="P2099" t="str">
        <f>_xlfn.IFNA(VLOOKUP(C2099,Statusy!A:B,2,0),"Do wyrzucenia")</f>
        <v>Shumee</v>
      </c>
      <c r="Q2099" t="str">
        <f t="shared" si="134"/>
        <v>Mall</v>
      </c>
      <c r="R2099" t="str">
        <f t="shared" si="135"/>
        <v>Vida</v>
      </c>
    </row>
    <row r="2100" spans="1:18" x14ac:dyDescent="0.25">
      <c r="A2100">
        <v>558847865</v>
      </c>
      <c r="B2100" t="s">
        <v>107</v>
      </c>
      <c r="C2100" t="s">
        <v>120</v>
      </c>
      <c r="D2100">
        <v>1</v>
      </c>
      <c r="E2100">
        <v>0</v>
      </c>
      <c r="F2100">
        <v>52</v>
      </c>
      <c r="G2100">
        <v>45111</v>
      </c>
      <c r="H2100" t="s">
        <v>108</v>
      </c>
      <c r="I2100" t="s">
        <v>646</v>
      </c>
      <c r="J2100" t="s">
        <v>110</v>
      </c>
      <c r="K2100">
        <v>232.44</v>
      </c>
      <c r="L2100" t="s">
        <v>901</v>
      </c>
      <c r="M2100" t="s">
        <v>108</v>
      </c>
      <c r="N2100" t="s">
        <v>49</v>
      </c>
      <c r="O2100" t="s">
        <v>224</v>
      </c>
      <c r="P2100" t="str">
        <f>_xlfn.IFNA(VLOOKUP(C2100,Statusy!A:B,2,0),"Do wyrzucenia")</f>
        <v>Shumee</v>
      </c>
      <c r="Q2100" t="str">
        <f t="shared" si="134"/>
        <v>Mall</v>
      </c>
      <c r="R2100" t="str">
        <f t="shared" si="135"/>
        <v>Vida</v>
      </c>
    </row>
    <row r="2101" spans="1:18" x14ac:dyDescent="0.25">
      <c r="A2101">
        <v>558847863</v>
      </c>
      <c r="B2101" t="s">
        <v>107</v>
      </c>
      <c r="C2101" t="s">
        <v>120</v>
      </c>
      <c r="D2101">
        <v>1</v>
      </c>
      <c r="E2101">
        <v>13</v>
      </c>
      <c r="F2101">
        <v>47</v>
      </c>
      <c r="G2101">
        <v>45111</v>
      </c>
      <c r="H2101" t="s">
        <v>108</v>
      </c>
      <c r="I2101" t="s">
        <v>4010</v>
      </c>
      <c r="J2101" t="s">
        <v>110</v>
      </c>
      <c r="K2101">
        <v>210.08999999999997</v>
      </c>
      <c r="L2101" t="s">
        <v>4011</v>
      </c>
      <c r="M2101" t="s">
        <v>108</v>
      </c>
      <c r="N2101" t="s">
        <v>49</v>
      </c>
      <c r="O2101" t="s">
        <v>224</v>
      </c>
      <c r="P2101" t="str">
        <f>_xlfn.IFNA(VLOOKUP(C2101,Statusy!A:B,2,0),"Do wyrzucenia")</f>
        <v>Shumee</v>
      </c>
      <c r="Q2101" t="str">
        <f t="shared" si="134"/>
        <v>Mall</v>
      </c>
      <c r="R2101" t="str">
        <f t="shared" si="135"/>
        <v>Vida</v>
      </c>
    </row>
    <row r="2102" spans="1:18" x14ac:dyDescent="0.25">
      <c r="A2102">
        <v>558847861</v>
      </c>
      <c r="B2102" t="s">
        <v>107</v>
      </c>
      <c r="C2102" t="s">
        <v>120</v>
      </c>
      <c r="D2102">
        <v>1</v>
      </c>
      <c r="E2102">
        <v>29</v>
      </c>
      <c r="F2102">
        <v>358</v>
      </c>
      <c r="G2102">
        <v>45111</v>
      </c>
      <c r="H2102" t="s">
        <v>108</v>
      </c>
      <c r="I2102" t="s">
        <v>4012</v>
      </c>
      <c r="J2102" t="s">
        <v>110</v>
      </c>
      <c r="K2102">
        <v>1600.26</v>
      </c>
      <c r="L2102" t="s">
        <v>4013</v>
      </c>
      <c r="M2102" t="s">
        <v>108</v>
      </c>
      <c r="N2102" t="s">
        <v>49</v>
      </c>
      <c r="O2102" t="s">
        <v>224</v>
      </c>
      <c r="P2102" t="str">
        <f>_xlfn.IFNA(VLOOKUP(C2102,Statusy!A:B,2,0),"Do wyrzucenia")</f>
        <v>Shumee</v>
      </c>
      <c r="Q2102" t="str">
        <f t="shared" si="134"/>
        <v>Mall</v>
      </c>
      <c r="R2102" t="str">
        <f t="shared" si="135"/>
        <v>Vida</v>
      </c>
    </row>
    <row r="2103" spans="1:18" x14ac:dyDescent="0.25">
      <c r="A2103">
        <v>558840580</v>
      </c>
      <c r="B2103" t="s">
        <v>107</v>
      </c>
      <c r="C2103" t="s">
        <v>118</v>
      </c>
      <c r="D2103">
        <v>1</v>
      </c>
      <c r="E2103">
        <v>36</v>
      </c>
      <c r="F2103">
        <v>266</v>
      </c>
      <c r="G2103">
        <v>45111</v>
      </c>
      <c r="H2103" t="s">
        <v>108</v>
      </c>
      <c r="I2103" t="s">
        <v>4014</v>
      </c>
      <c r="J2103" t="s">
        <v>110</v>
      </c>
      <c r="K2103">
        <v>1189.02</v>
      </c>
      <c r="L2103" t="s">
        <v>4015</v>
      </c>
      <c r="M2103" t="s">
        <v>108</v>
      </c>
      <c r="N2103" t="s">
        <v>49</v>
      </c>
      <c r="O2103" t="s">
        <v>225</v>
      </c>
      <c r="P2103" t="str">
        <f>_xlfn.IFNA(VLOOKUP(C2103,Statusy!A:B,2,0),"Do wyrzucenia")</f>
        <v>Greatstore</v>
      </c>
      <c r="Q2103" t="str">
        <f t="shared" si="134"/>
        <v>Mall</v>
      </c>
      <c r="R2103" t="str">
        <f t="shared" si="135"/>
        <v>Vida</v>
      </c>
    </row>
    <row r="2104" spans="1:18" x14ac:dyDescent="0.25">
      <c r="A2104">
        <v>558840562</v>
      </c>
      <c r="B2104" t="s">
        <v>107</v>
      </c>
      <c r="C2104" t="s">
        <v>118</v>
      </c>
      <c r="D2104">
        <v>1</v>
      </c>
      <c r="E2104">
        <v>19</v>
      </c>
      <c r="F2104">
        <v>106</v>
      </c>
      <c r="G2104">
        <v>45111</v>
      </c>
      <c r="H2104" t="s">
        <v>108</v>
      </c>
      <c r="I2104" t="s">
        <v>956</v>
      </c>
      <c r="J2104" t="s">
        <v>110</v>
      </c>
      <c r="K2104">
        <v>473.82</v>
      </c>
      <c r="L2104" t="s">
        <v>1229</v>
      </c>
      <c r="M2104" t="s">
        <v>108</v>
      </c>
      <c r="N2104" t="s">
        <v>49</v>
      </c>
      <c r="O2104" t="s">
        <v>225</v>
      </c>
      <c r="P2104" t="str">
        <f>_xlfn.IFNA(VLOOKUP(C2104,Statusy!A:B,2,0),"Do wyrzucenia")</f>
        <v>Greatstore</v>
      </c>
      <c r="Q2104" t="str">
        <f t="shared" si="134"/>
        <v>Mall</v>
      </c>
      <c r="R2104" t="str">
        <f t="shared" si="135"/>
        <v>Vida</v>
      </c>
    </row>
    <row r="2105" spans="1:18" x14ac:dyDescent="0.25">
      <c r="A2105">
        <v>558840560</v>
      </c>
      <c r="B2105" t="s">
        <v>107</v>
      </c>
      <c r="C2105" t="s">
        <v>118</v>
      </c>
      <c r="D2105">
        <v>1</v>
      </c>
      <c r="E2105">
        <v>19</v>
      </c>
      <c r="F2105">
        <v>81</v>
      </c>
      <c r="G2105">
        <v>45111</v>
      </c>
      <c r="H2105" t="s">
        <v>108</v>
      </c>
      <c r="I2105" t="s">
        <v>4016</v>
      </c>
      <c r="J2105" t="s">
        <v>110</v>
      </c>
      <c r="K2105">
        <v>362.07</v>
      </c>
      <c r="L2105" t="s">
        <v>4017</v>
      </c>
      <c r="M2105" t="s">
        <v>108</v>
      </c>
      <c r="N2105" t="s">
        <v>49</v>
      </c>
      <c r="O2105" t="s">
        <v>225</v>
      </c>
      <c r="P2105" t="str">
        <f>_xlfn.IFNA(VLOOKUP(C2105,Statusy!A:B,2,0),"Do wyrzucenia")</f>
        <v>Greatstore</v>
      </c>
      <c r="Q2105" t="str">
        <f t="shared" si="134"/>
        <v>Mall</v>
      </c>
      <c r="R2105" t="str">
        <f t="shared" si="135"/>
        <v>Vida</v>
      </c>
    </row>
    <row r="2106" spans="1:18" x14ac:dyDescent="0.25">
      <c r="A2106">
        <v>558840533</v>
      </c>
      <c r="B2106" t="s">
        <v>107</v>
      </c>
      <c r="C2106" t="s">
        <v>118</v>
      </c>
      <c r="D2106">
        <v>1</v>
      </c>
      <c r="E2106">
        <v>10</v>
      </c>
      <c r="F2106">
        <v>42</v>
      </c>
      <c r="G2106">
        <v>45111</v>
      </c>
      <c r="H2106" t="s">
        <v>108</v>
      </c>
      <c r="I2106" t="s">
        <v>4018</v>
      </c>
      <c r="J2106" t="s">
        <v>110</v>
      </c>
      <c r="K2106">
        <v>187.73999999999998</v>
      </c>
      <c r="L2106" t="s">
        <v>4019</v>
      </c>
      <c r="M2106" t="s">
        <v>108</v>
      </c>
      <c r="N2106" t="s">
        <v>49</v>
      </c>
      <c r="O2106" t="s">
        <v>225</v>
      </c>
      <c r="P2106" t="str">
        <f>_xlfn.IFNA(VLOOKUP(C2106,Statusy!A:B,2,0),"Do wyrzucenia")</f>
        <v>Greatstore</v>
      </c>
      <c r="Q2106" t="str">
        <f t="shared" si="134"/>
        <v>Mall</v>
      </c>
      <c r="R2106" t="str">
        <f t="shared" si="135"/>
        <v>Vida</v>
      </c>
    </row>
    <row r="2107" spans="1:18" x14ac:dyDescent="0.25">
      <c r="A2107">
        <v>558840505</v>
      </c>
      <c r="B2107" t="s">
        <v>107</v>
      </c>
      <c r="C2107" t="s">
        <v>118</v>
      </c>
      <c r="D2107">
        <v>1</v>
      </c>
      <c r="E2107">
        <v>19</v>
      </c>
      <c r="F2107">
        <v>105</v>
      </c>
      <c r="G2107">
        <v>45111</v>
      </c>
      <c r="H2107" t="s">
        <v>108</v>
      </c>
      <c r="I2107" t="s">
        <v>1025</v>
      </c>
      <c r="J2107" t="s">
        <v>110</v>
      </c>
      <c r="K2107">
        <v>469.34999999999997</v>
      </c>
      <c r="L2107" t="s">
        <v>1026</v>
      </c>
      <c r="M2107" t="s">
        <v>108</v>
      </c>
      <c r="N2107" t="s">
        <v>49</v>
      </c>
      <c r="O2107" t="s">
        <v>225</v>
      </c>
      <c r="P2107" t="str">
        <f>_xlfn.IFNA(VLOOKUP(C2107,Statusy!A:B,2,0),"Do wyrzucenia")</f>
        <v>Greatstore</v>
      </c>
      <c r="Q2107" t="str">
        <f t="shared" si="134"/>
        <v>Mall</v>
      </c>
      <c r="R2107" t="str">
        <f t="shared" si="135"/>
        <v>Vida</v>
      </c>
    </row>
    <row r="2108" spans="1:18" x14ac:dyDescent="0.25">
      <c r="A2108">
        <v>558840489</v>
      </c>
      <c r="B2108" t="s">
        <v>107</v>
      </c>
      <c r="C2108" t="s">
        <v>118</v>
      </c>
      <c r="D2108">
        <v>1</v>
      </c>
      <c r="E2108">
        <v>229</v>
      </c>
      <c r="F2108">
        <v>2562</v>
      </c>
      <c r="G2108">
        <v>45111</v>
      </c>
      <c r="H2108" t="s">
        <v>108</v>
      </c>
      <c r="I2108" t="s">
        <v>4020</v>
      </c>
      <c r="J2108" t="s">
        <v>109</v>
      </c>
      <c r="K2108">
        <v>479.77528089887642</v>
      </c>
      <c r="L2108" t="s">
        <v>4021</v>
      </c>
      <c r="M2108" t="s">
        <v>108</v>
      </c>
      <c r="N2108" t="s">
        <v>22</v>
      </c>
      <c r="O2108" t="s">
        <v>225</v>
      </c>
      <c r="P2108" t="str">
        <f>_xlfn.IFNA(VLOOKUP(C2108,Statusy!A:B,2,0),"Do wyrzucenia")</f>
        <v>Greatstore</v>
      </c>
      <c r="Q2108" t="str">
        <f t="shared" si="134"/>
        <v>Mall</v>
      </c>
      <c r="R2108" t="str">
        <f t="shared" si="135"/>
        <v>Vida</v>
      </c>
    </row>
    <row r="2109" spans="1:18" x14ac:dyDescent="0.25">
      <c r="A2109">
        <v>558840488</v>
      </c>
      <c r="B2109" t="s">
        <v>107</v>
      </c>
      <c r="C2109" t="s">
        <v>118</v>
      </c>
      <c r="D2109">
        <v>1</v>
      </c>
      <c r="E2109">
        <v>98</v>
      </c>
      <c r="F2109">
        <v>1600</v>
      </c>
      <c r="G2109">
        <v>45111</v>
      </c>
      <c r="H2109" t="s">
        <v>108</v>
      </c>
      <c r="I2109" t="s">
        <v>4022</v>
      </c>
      <c r="J2109" t="s">
        <v>109</v>
      </c>
      <c r="K2109">
        <v>299.62546816479403</v>
      </c>
      <c r="L2109" t="s">
        <v>4023</v>
      </c>
      <c r="M2109" t="s">
        <v>108</v>
      </c>
      <c r="N2109" t="s">
        <v>106</v>
      </c>
      <c r="O2109" t="s">
        <v>225</v>
      </c>
      <c r="P2109" t="str">
        <f>_xlfn.IFNA(VLOOKUP(C2109,Statusy!A:B,2,0),"Do wyrzucenia")</f>
        <v>Greatstore</v>
      </c>
      <c r="Q2109" t="str">
        <f t="shared" si="134"/>
        <v>Mall</v>
      </c>
      <c r="R2109" t="str">
        <f t="shared" si="135"/>
        <v>aw</v>
      </c>
    </row>
    <row r="2110" spans="1:18" x14ac:dyDescent="0.25">
      <c r="A2110">
        <v>558840485</v>
      </c>
      <c r="B2110" t="s">
        <v>107</v>
      </c>
      <c r="C2110" t="s">
        <v>118</v>
      </c>
      <c r="D2110">
        <v>1</v>
      </c>
      <c r="E2110">
        <v>24</v>
      </c>
      <c r="F2110">
        <v>126</v>
      </c>
      <c r="G2110">
        <v>45111</v>
      </c>
      <c r="H2110" t="s">
        <v>108</v>
      </c>
      <c r="I2110" t="s">
        <v>439</v>
      </c>
      <c r="J2110" t="s">
        <v>110</v>
      </c>
      <c r="K2110">
        <v>563.21999999999991</v>
      </c>
      <c r="L2110" t="s">
        <v>3850</v>
      </c>
      <c r="M2110" t="s">
        <v>108</v>
      </c>
      <c r="N2110" t="s">
        <v>49</v>
      </c>
      <c r="O2110" t="s">
        <v>225</v>
      </c>
      <c r="P2110" t="str">
        <f>_xlfn.IFNA(VLOOKUP(C2110,Statusy!A:B,2,0),"Do wyrzucenia")</f>
        <v>Greatstore</v>
      </c>
      <c r="Q2110" t="str">
        <f t="shared" si="134"/>
        <v>Mall</v>
      </c>
      <c r="R2110" t="str">
        <f t="shared" si="135"/>
        <v>Vida</v>
      </c>
    </row>
    <row r="2111" spans="1:18" x14ac:dyDescent="0.25">
      <c r="A2111">
        <v>558840015</v>
      </c>
      <c r="B2111" t="s">
        <v>107</v>
      </c>
      <c r="C2111" t="s">
        <v>118</v>
      </c>
      <c r="D2111">
        <v>1</v>
      </c>
      <c r="E2111">
        <v>32</v>
      </c>
      <c r="F2111">
        <v>228</v>
      </c>
      <c r="G2111">
        <v>45111</v>
      </c>
      <c r="H2111" t="s">
        <v>108</v>
      </c>
      <c r="I2111" t="s">
        <v>608</v>
      </c>
      <c r="J2111" t="s">
        <v>110</v>
      </c>
      <c r="K2111">
        <v>1019.16</v>
      </c>
      <c r="L2111" t="s">
        <v>609</v>
      </c>
      <c r="M2111" t="s">
        <v>108</v>
      </c>
      <c r="N2111" t="s">
        <v>49</v>
      </c>
      <c r="O2111" t="s">
        <v>225</v>
      </c>
      <c r="P2111" t="str">
        <f>_xlfn.IFNA(VLOOKUP(C2111,Statusy!A:B,2,0),"Do wyrzucenia")</f>
        <v>Greatstore</v>
      </c>
      <c r="Q2111" t="str">
        <f t="shared" si="134"/>
        <v>Mall</v>
      </c>
      <c r="R2111" t="str">
        <f t="shared" si="135"/>
        <v>Vida</v>
      </c>
    </row>
    <row r="2112" spans="1:18" x14ac:dyDescent="0.25">
      <c r="A2112">
        <v>558839778</v>
      </c>
      <c r="B2112" t="s">
        <v>107</v>
      </c>
      <c r="C2112" t="s">
        <v>118</v>
      </c>
      <c r="D2112">
        <v>1</v>
      </c>
      <c r="E2112">
        <v>10</v>
      </c>
      <c r="F2112">
        <v>36</v>
      </c>
      <c r="G2112">
        <v>45111</v>
      </c>
      <c r="H2112" t="s">
        <v>108</v>
      </c>
      <c r="I2112" t="s">
        <v>4024</v>
      </c>
      <c r="J2112" t="s">
        <v>110</v>
      </c>
      <c r="K2112">
        <v>160.91999999999999</v>
      </c>
      <c r="L2112" t="s">
        <v>4025</v>
      </c>
      <c r="M2112" t="s">
        <v>108</v>
      </c>
      <c r="N2112" t="s">
        <v>49</v>
      </c>
      <c r="O2112" t="s">
        <v>225</v>
      </c>
      <c r="P2112" t="str">
        <f>_xlfn.IFNA(VLOOKUP(C2112,Statusy!A:B,2,0),"Do wyrzucenia")</f>
        <v>Greatstore</v>
      </c>
      <c r="Q2112" t="str">
        <f t="shared" si="134"/>
        <v>Mall</v>
      </c>
      <c r="R2112" t="str">
        <f t="shared" si="135"/>
        <v>CH</v>
      </c>
    </row>
    <row r="2113" spans="1:18" x14ac:dyDescent="0.25">
      <c r="A2113">
        <v>558839489</v>
      </c>
      <c r="B2113" t="s">
        <v>107</v>
      </c>
      <c r="C2113" t="s">
        <v>118</v>
      </c>
      <c r="D2113">
        <v>1</v>
      </c>
      <c r="E2113">
        <v>48</v>
      </c>
      <c r="F2113">
        <v>436</v>
      </c>
      <c r="G2113">
        <v>45111</v>
      </c>
      <c r="H2113" t="s">
        <v>108</v>
      </c>
      <c r="I2113" t="s">
        <v>4026</v>
      </c>
      <c r="J2113" t="s">
        <v>110</v>
      </c>
      <c r="K2113">
        <v>1948.9199999999998</v>
      </c>
      <c r="L2113" t="s">
        <v>4027</v>
      </c>
      <c r="M2113" t="s">
        <v>108</v>
      </c>
      <c r="N2113" t="s">
        <v>49</v>
      </c>
      <c r="O2113" t="s">
        <v>225</v>
      </c>
      <c r="P2113" t="str">
        <f>_xlfn.IFNA(VLOOKUP(C2113,Statusy!A:B,2,0),"Do wyrzucenia")</f>
        <v>Greatstore</v>
      </c>
      <c r="Q2113" t="str">
        <f t="shared" si="134"/>
        <v>Mall</v>
      </c>
      <c r="R2113" t="str">
        <f t="shared" si="135"/>
        <v>Vida</v>
      </c>
    </row>
    <row r="2114" spans="1:18" x14ac:dyDescent="0.25">
      <c r="A2114">
        <v>558839411</v>
      </c>
      <c r="B2114" t="s">
        <v>107</v>
      </c>
      <c r="C2114" t="s">
        <v>118</v>
      </c>
      <c r="D2114">
        <v>1</v>
      </c>
      <c r="E2114">
        <v>28</v>
      </c>
      <c r="F2114">
        <v>161</v>
      </c>
      <c r="G2114">
        <v>45111</v>
      </c>
      <c r="H2114" t="s">
        <v>108</v>
      </c>
      <c r="I2114" t="s">
        <v>4028</v>
      </c>
      <c r="J2114" t="s">
        <v>110</v>
      </c>
      <c r="K2114">
        <v>719.67</v>
      </c>
      <c r="L2114" t="s">
        <v>4029</v>
      </c>
      <c r="M2114" t="s">
        <v>108</v>
      </c>
      <c r="N2114" t="s">
        <v>49</v>
      </c>
      <c r="O2114" t="s">
        <v>225</v>
      </c>
      <c r="P2114" t="str">
        <f>_xlfn.IFNA(VLOOKUP(C2114,Statusy!A:B,2,0),"Do wyrzucenia")</f>
        <v>Greatstore</v>
      </c>
      <c r="Q2114" t="str">
        <f t="shared" si="134"/>
        <v>Mall</v>
      </c>
      <c r="R2114" t="str">
        <f t="shared" si="135"/>
        <v>Vida</v>
      </c>
    </row>
    <row r="2115" spans="1:18" x14ac:dyDescent="0.25">
      <c r="A2115">
        <v>558839386</v>
      </c>
      <c r="B2115" t="s">
        <v>107</v>
      </c>
      <c r="C2115" t="s">
        <v>118</v>
      </c>
      <c r="D2115">
        <v>1</v>
      </c>
      <c r="E2115">
        <v>13</v>
      </c>
      <c r="F2115">
        <v>74</v>
      </c>
      <c r="G2115">
        <v>45111</v>
      </c>
      <c r="H2115" t="s">
        <v>108</v>
      </c>
      <c r="I2115" t="s">
        <v>1168</v>
      </c>
      <c r="J2115" t="s">
        <v>110</v>
      </c>
      <c r="K2115">
        <v>330.78</v>
      </c>
      <c r="L2115" t="s">
        <v>1232</v>
      </c>
      <c r="M2115" t="s">
        <v>108</v>
      </c>
      <c r="N2115" t="s">
        <v>49</v>
      </c>
      <c r="O2115" t="s">
        <v>225</v>
      </c>
      <c r="P2115" t="str">
        <f>_xlfn.IFNA(VLOOKUP(C2115,Statusy!A:B,2,0),"Do wyrzucenia")</f>
        <v>Greatstore</v>
      </c>
      <c r="Q2115" t="str">
        <f t="shared" si="134"/>
        <v>Mall</v>
      </c>
      <c r="R2115" t="str">
        <f t="shared" si="135"/>
        <v>Vida</v>
      </c>
    </row>
    <row r="2116" spans="1:18" x14ac:dyDescent="0.25">
      <c r="A2116">
        <v>558837737</v>
      </c>
      <c r="B2116" t="s">
        <v>107</v>
      </c>
      <c r="C2116" t="s">
        <v>153</v>
      </c>
      <c r="D2116">
        <v>1</v>
      </c>
      <c r="E2116">
        <v>0</v>
      </c>
      <c r="F2116">
        <v>319.60000000000002</v>
      </c>
      <c r="G2116">
        <v>45111</v>
      </c>
      <c r="H2116" t="s">
        <v>108</v>
      </c>
      <c r="I2116" t="s">
        <v>1080</v>
      </c>
      <c r="J2116" t="s">
        <v>109</v>
      </c>
      <c r="K2116">
        <v>59.850187265917612</v>
      </c>
      <c r="L2116" t="s">
        <v>4030</v>
      </c>
      <c r="M2116" t="s">
        <v>108</v>
      </c>
      <c r="N2116" t="s">
        <v>22</v>
      </c>
      <c r="O2116" t="s">
        <v>1102</v>
      </c>
      <c r="P2116" t="str">
        <f>_xlfn.IFNA(VLOOKUP(C2116,Statusy!A:B,2,0),"Do wyrzucenia")</f>
        <v>Alza</v>
      </c>
      <c r="Q2116" t="str">
        <f t="shared" si="134"/>
        <v>Alza</v>
      </c>
      <c r="R2116" t="str">
        <f t="shared" si="135"/>
        <v>Kinghoff</v>
      </c>
    </row>
    <row r="2117" spans="1:18" x14ac:dyDescent="0.25">
      <c r="A2117">
        <v>558837696</v>
      </c>
      <c r="B2117" t="s">
        <v>107</v>
      </c>
      <c r="C2117" t="s">
        <v>120</v>
      </c>
      <c r="D2117">
        <v>1</v>
      </c>
      <c r="E2117">
        <v>20</v>
      </c>
      <c r="F2117">
        <v>86</v>
      </c>
      <c r="G2117">
        <v>45111</v>
      </c>
      <c r="H2117" t="s">
        <v>108</v>
      </c>
      <c r="I2117" t="s">
        <v>284</v>
      </c>
      <c r="J2117" t="s">
        <v>110</v>
      </c>
      <c r="K2117">
        <v>384.41999999999996</v>
      </c>
      <c r="L2117" t="s">
        <v>183</v>
      </c>
      <c r="M2117" t="s">
        <v>108</v>
      </c>
      <c r="N2117" t="s">
        <v>49</v>
      </c>
      <c r="O2117" t="s">
        <v>224</v>
      </c>
      <c r="P2117" t="str">
        <f>_xlfn.IFNA(VLOOKUP(C2117,Statusy!A:B,2,0),"Do wyrzucenia")</f>
        <v>Shumee</v>
      </c>
      <c r="Q2117" t="str">
        <f t="shared" si="134"/>
        <v>Mall</v>
      </c>
      <c r="R2117" t="str">
        <f t="shared" si="135"/>
        <v>Vida</v>
      </c>
    </row>
    <row r="2118" spans="1:18" x14ac:dyDescent="0.25">
      <c r="A2118">
        <v>558834178</v>
      </c>
      <c r="B2118" t="s">
        <v>1106</v>
      </c>
      <c r="C2118" t="s">
        <v>119</v>
      </c>
      <c r="D2118">
        <v>1</v>
      </c>
      <c r="E2118">
        <v>0</v>
      </c>
      <c r="F2118">
        <v>520</v>
      </c>
      <c r="G2118">
        <v>45111</v>
      </c>
      <c r="H2118" t="s">
        <v>108</v>
      </c>
      <c r="I2118" t="s">
        <v>348</v>
      </c>
      <c r="J2118" t="s">
        <v>251</v>
      </c>
      <c r="K2118">
        <v>520</v>
      </c>
      <c r="L2118" t="s">
        <v>4031</v>
      </c>
      <c r="M2118" t="s">
        <v>108</v>
      </c>
      <c r="N2118" t="s">
        <v>106</v>
      </c>
      <c r="O2118" t="s">
        <v>224</v>
      </c>
      <c r="P2118" t="str">
        <f>_xlfn.IFNA(VLOOKUP(C2118,Statusy!A:B,2,0),"Do wyrzucenia")</f>
        <v>Shumee</v>
      </c>
      <c r="Q2118" t="str">
        <f t="shared" si="134"/>
        <v>Mall</v>
      </c>
      <c r="R2118" t="str">
        <f t="shared" si="135"/>
        <v>Vida</v>
      </c>
    </row>
    <row r="2119" spans="1:18" x14ac:dyDescent="0.25">
      <c r="A2119">
        <v>558833867</v>
      </c>
      <c r="B2119" t="s">
        <v>147</v>
      </c>
      <c r="C2119" t="s">
        <v>357</v>
      </c>
      <c r="D2119">
        <v>1</v>
      </c>
      <c r="E2119">
        <v>11400</v>
      </c>
      <c r="F2119">
        <v>42850</v>
      </c>
      <c r="G2119">
        <v>45111</v>
      </c>
      <c r="H2119" t="s">
        <v>156</v>
      </c>
      <c r="I2119" t="s">
        <v>3877</v>
      </c>
      <c r="J2119" t="s">
        <v>116</v>
      </c>
      <c r="K2119">
        <v>514.20000000000005</v>
      </c>
      <c r="L2119" t="s">
        <v>1</v>
      </c>
      <c r="M2119" t="s">
        <v>1</v>
      </c>
      <c r="N2119" t="s">
        <v>50</v>
      </c>
      <c r="O2119" t="s">
        <v>1101</v>
      </c>
      <c r="P2119" t="str">
        <f>_xlfn.IFNA(VLOOKUP(C2119,Statusy!A:B,2,0),"Do wyrzucenia")</f>
        <v>Extra</v>
      </c>
      <c r="Q2119" t="str">
        <f t="shared" si="134"/>
        <v>Extrastore</v>
      </c>
      <c r="R2119" t="str">
        <f t="shared" si="135"/>
        <v>action</v>
      </c>
    </row>
    <row r="2120" spans="1:18" x14ac:dyDescent="0.25">
      <c r="A2120">
        <v>558830903</v>
      </c>
      <c r="B2120" t="s">
        <v>107</v>
      </c>
      <c r="C2120" t="s">
        <v>118</v>
      </c>
      <c r="D2120">
        <v>1</v>
      </c>
      <c r="E2120">
        <v>41</v>
      </c>
      <c r="F2120">
        <v>86</v>
      </c>
      <c r="G2120">
        <v>45111</v>
      </c>
      <c r="H2120" t="s">
        <v>108</v>
      </c>
      <c r="I2120" t="s">
        <v>4032</v>
      </c>
      <c r="J2120" t="s">
        <v>110</v>
      </c>
      <c r="K2120">
        <v>384.41999999999996</v>
      </c>
      <c r="L2120" t="s">
        <v>4033</v>
      </c>
      <c r="M2120" t="s">
        <v>108</v>
      </c>
      <c r="N2120" t="s">
        <v>49</v>
      </c>
      <c r="O2120" t="s">
        <v>225</v>
      </c>
      <c r="P2120" t="str">
        <f>_xlfn.IFNA(VLOOKUP(C2120,Statusy!A:B,2,0),"Do wyrzucenia")</f>
        <v>Greatstore</v>
      </c>
      <c r="Q2120" t="str">
        <f t="shared" si="134"/>
        <v>Mall</v>
      </c>
      <c r="R2120" t="str">
        <f t="shared" si="135"/>
        <v>Vida</v>
      </c>
    </row>
    <row r="2121" spans="1:18" x14ac:dyDescent="0.25">
      <c r="A2121">
        <v>558828664</v>
      </c>
      <c r="B2121" t="s">
        <v>107</v>
      </c>
      <c r="C2121" t="s">
        <v>195</v>
      </c>
      <c r="D2121">
        <v>0</v>
      </c>
      <c r="E2121">
        <v>0</v>
      </c>
      <c r="F2121">
        <v>20</v>
      </c>
      <c r="G2121">
        <v>45111</v>
      </c>
      <c r="H2121" t="s">
        <v>108</v>
      </c>
      <c r="I2121" t="s">
        <v>423</v>
      </c>
      <c r="J2121" t="s">
        <v>110</v>
      </c>
      <c r="K2121">
        <v>89.399999999999991</v>
      </c>
      <c r="L2121" t="s">
        <v>184</v>
      </c>
      <c r="M2121" t="s">
        <v>108</v>
      </c>
      <c r="N2121" t="s">
        <v>49</v>
      </c>
      <c r="O2121" t="s">
        <v>224</v>
      </c>
      <c r="P2121" t="str">
        <f>_xlfn.IFNA(VLOOKUP(C2121,Statusy!A:B,2,0),"Do wyrzucenia")</f>
        <v>Shumee</v>
      </c>
      <c r="Q2121" t="str">
        <f t="shared" si="134"/>
        <v>Mall</v>
      </c>
      <c r="R2121" t="str">
        <f t="shared" si="135"/>
        <v>Vida</v>
      </c>
    </row>
    <row r="2122" spans="1:18" x14ac:dyDescent="0.25">
      <c r="A2122">
        <v>558823986</v>
      </c>
      <c r="B2122" t="s">
        <v>107</v>
      </c>
      <c r="C2122" t="s">
        <v>118</v>
      </c>
      <c r="D2122">
        <v>1</v>
      </c>
      <c r="E2122">
        <v>360</v>
      </c>
      <c r="F2122">
        <v>1398</v>
      </c>
      <c r="G2122">
        <v>45111</v>
      </c>
      <c r="H2122" t="s">
        <v>108</v>
      </c>
      <c r="I2122" t="s">
        <v>4034</v>
      </c>
      <c r="J2122" t="s">
        <v>109</v>
      </c>
      <c r="K2122">
        <v>261.79775280898878</v>
      </c>
      <c r="L2122" t="s">
        <v>4035</v>
      </c>
      <c r="M2122" t="s">
        <v>108</v>
      </c>
      <c r="N2122" t="s">
        <v>22</v>
      </c>
      <c r="O2122" t="s">
        <v>225</v>
      </c>
      <c r="P2122" t="str">
        <f>_xlfn.IFNA(VLOOKUP(C2122,Statusy!A:B,2,0),"Do wyrzucenia")</f>
        <v>Greatstore</v>
      </c>
      <c r="Q2122" t="str">
        <f t="shared" si="134"/>
        <v>Mall</v>
      </c>
      <c r="R2122" t="str">
        <f t="shared" si="135"/>
        <v>Vida</v>
      </c>
    </row>
    <row r="2123" spans="1:18" x14ac:dyDescent="0.25">
      <c r="A2123">
        <v>558818859</v>
      </c>
      <c r="B2123" t="s">
        <v>107</v>
      </c>
      <c r="C2123" t="s">
        <v>118</v>
      </c>
      <c r="D2123">
        <v>1</v>
      </c>
      <c r="E2123">
        <v>129</v>
      </c>
      <c r="F2123">
        <v>1431</v>
      </c>
      <c r="G2123">
        <v>45111</v>
      </c>
      <c r="H2123" t="s">
        <v>108</v>
      </c>
      <c r="I2123" t="s">
        <v>4036</v>
      </c>
      <c r="J2123" t="s">
        <v>109</v>
      </c>
      <c r="K2123">
        <v>267.97752808988764</v>
      </c>
      <c r="L2123" t="s">
        <v>4037</v>
      </c>
      <c r="M2123" t="s">
        <v>108</v>
      </c>
      <c r="N2123" t="s">
        <v>22</v>
      </c>
      <c r="O2123" t="s">
        <v>225</v>
      </c>
      <c r="P2123" t="str">
        <f>_xlfn.IFNA(VLOOKUP(C2123,Statusy!A:B,2,0),"Do wyrzucenia")</f>
        <v>Greatstore</v>
      </c>
      <c r="Q2123" t="str">
        <f t="shared" ref="Q2123:Q2161" si="136">IF(P2123="alza","Alza",IF(P2123="Extra","Extrastore","Mall"))</f>
        <v>Mall</v>
      </c>
      <c r="R2123" t="str">
        <f t="shared" ref="R2123:R2161" si="137">IF(AND(LEN(I2123)&lt;=7,ISERROR(FIND("_",I2123))),"Vida",IFERROR(LEFT(I2123,FIND("_",I2123)-1),"Kinghoff"))</f>
        <v>Vida</v>
      </c>
    </row>
    <row r="2124" spans="1:18" x14ac:dyDescent="0.25">
      <c r="A2124">
        <v>558815301</v>
      </c>
      <c r="B2124" t="s">
        <v>107</v>
      </c>
      <c r="C2124" t="s">
        <v>118</v>
      </c>
      <c r="D2124">
        <v>1</v>
      </c>
      <c r="E2124">
        <v>129</v>
      </c>
      <c r="F2124">
        <v>1585</v>
      </c>
      <c r="G2124">
        <v>45111</v>
      </c>
      <c r="H2124" t="s">
        <v>108</v>
      </c>
      <c r="I2124" t="s">
        <v>3131</v>
      </c>
      <c r="J2124" t="s">
        <v>109</v>
      </c>
      <c r="K2124">
        <v>296.81647940074907</v>
      </c>
      <c r="L2124" t="s">
        <v>4038</v>
      </c>
      <c r="M2124" t="s">
        <v>108</v>
      </c>
      <c r="N2124" t="s">
        <v>22</v>
      </c>
      <c r="O2124" t="s">
        <v>225</v>
      </c>
      <c r="P2124" t="str">
        <f>_xlfn.IFNA(VLOOKUP(C2124,Statusy!A:B,2,0),"Do wyrzucenia")</f>
        <v>Greatstore</v>
      </c>
      <c r="Q2124" t="str">
        <f t="shared" si="136"/>
        <v>Mall</v>
      </c>
      <c r="R2124" t="str">
        <f t="shared" si="137"/>
        <v>Vida</v>
      </c>
    </row>
    <row r="2125" spans="1:18" x14ac:dyDescent="0.25">
      <c r="A2125">
        <v>558814503</v>
      </c>
      <c r="B2125" t="s">
        <v>107</v>
      </c>
      <c r="C2125" t="s">
        <v>120</v>
      </c>
      <c r="D2125">
        <v>1</v>
      </c>
      <c r="E2125">
        <v>33</v>
      </c>
      <c r="F2125">
        <v>207</v>
      </c>
      <c r="G2125">
        <v>45111</v>
      </c>
      <c r="H2125" t="s">
        <v>108</v>
      </c>
      <c r="I2125" t="s">
        <v>4039</v>
      </c>
      <c r="J2125" t="s">
        <v>110</v>
      </c>
      <c r="K2125">
        <v>925.29</v>
      </c>
      <c r="L2125" t="s">
        <v>4040</v>
      </c>
      <c r="M2125" t="s">
        <v>108</v>
      </c>
      <c r="N2125" t="s">
        <v>48</v>
      </c>
      <c r="O2125" t="s">
        <v>224</v>
      </c>
      <c r="P2125" t="str">
        <f>_xlfn.IFNA(VLOOKUP(C2125,Statusy!A:B,2,0),"Do wyrzucenia")</f>
        <v>Shumee</v>
      </c>
      <c r="Q2125" t="str">
        <f t="shared" si="136"/>
        <v>Mall</v>
      </c>
      <c r="R2125" t="str">
        <f t="shared" si="137"/>
        <v>Vida</v>
      </c>
    </row>
    <row r="2126" spans="1:18" x14ac:dyDescent="0.25">
      <c r="A2126">
        <v>558812391</v>
      </c>
      <c r="B2126" t="s">
        <v>107</v>
      </c>
      <c r="C2126" t="s">
        <v>153</v>
      </c>
      <c r="D2126">
        <v>1</v>
      </c>
      <c r="E2126">
        <v>0</v>
      </c>
      <c r="F2126">
        <v>908.65</v>
      </c>
      <c r="G2126">
        <v>45111</v>
      </c>
      <c r="H2126" t="s">
        <v>108</v>
      </c>
      <c r="I2126" t="s">
        <v>913</v>
      </c>
      <c r="J2126" t="s">
        <v>109</v>
      </c>
      <c r="K2126">
        <v>170.15917602996257</v>
      </c>
      <c r="L2126" t="s">
        <v>4041</v>
      </c>
      <c r="M2126" t="s">
        <v>108</v>
      </c>
      <c r="N2126" t="s">
        <v>22</v>
      </c>
      <c r="O2126" t="s">
        <v>1102</v>
      </c>
      <c r="P2126" t="str">
        <f>_xlfn.IFNA(VLOOKUP(C2126,Statusy!A:B,2,0),"Do wyrzucenia")</f>
        <v>Alza</v>
      </c>
      <c r="Q2126" t="str">
        <f t="shared" si="136"/>
        <v>Alza</v>
      </c>
      <c r="R2126" t="str">
        <f t="shared" si="137"/>
        <v>Vida</v>
      </c>
    </row>
    <row r="2127" spans="1:18" x14ac:dyDescent="0.25">
      <c r="A2127">
        <v>558809536</v>
      </c>
      <c r="B2127" t="s">
        <v>107</v>
      </c>
      <c r="C2127" t="s">
        <v>836</v>
      </c>
      <c r="D2127">
        <v>1</v>
      </c>
      <c r="E2127">
        <v>30</v>
      </c>
      <c r="F2127">
        <v>136</v>
      </c>
      <c r="G2127">
        <v>45111</v>
      </c>
      <c r="H2127" t="s">
        <v>108</v>
      </c>
      <c r="I2127" t="s">
        <v>4042</v>
      </c>
      <c r="J2127" t="s">
        <v>110</v>
      </c>
      <c r="K2127">
        <v>607.91999999999996</v>
      </c>
      <c r="L2127" t="s">
        <v>4043</v>
      </c>
      <c r="M2127" t="s">
        <v>108</v>
      </c>
      <c r="N2127" t="s">
        <v>49</v>
      </c>
      <c r="O2127" t="s">
        <v>1101</v>
      </c>
      <c r="P2127" t="str">
        <f>_xlfn.IFNA(VLOOKUP(C2127,Statusy!A:B,2,0),"Do wyrzucenia")</f>
        <v>Extra</v>
      </c>
      <c r="Q2127" t="str">
        <f t="shared" si="136"/>
        <v>Extrastore</v>
      </c>
      <c r="R2127" t="str">
        <f t="shared" si="137"/>
        <v>aw</v>
      </c>
    </row>
    <row r="2128" spans="1:18" x14ac:dyDescent="0.25">
      <c r="A2128">
        <v>558809533</v>
      </c>
      <c r="B2128" t="s">
        <v>107</v>
      </c>
      <c r="C2128" t="s">
        <v>357</v>
      </c>
      <c r="D2128">
        <v>1</v>
      </c>
      <c r="E2128">
        <v>1.5</v>
      </c>
      <c r="F2128">
        <v>59.5</v>
      </c>
      <c r="G2128">
        <v>45111</v>
      </c>
      <c r="H2128" t="s">
        <v>108</v>
      </c>
      <c r="I2128" t="s">
        <v>125</v>
      </c>
      <c r="J2128" t="s">
        <v>110</v>
      </c>
      <c r="K2128">
        <v>265.96499999999997</v>
      </c>
      <c r="L2128" t="s">
        <v>2511</v>
      </c>
      <c r="M2128" t="s">
        <v>108</v>
      </c>
      <c r="N2128" t="s">
        <v>106</v>
      </c>
      <c r="O2128" t="s">
        <v>1101</v>
      </c>
      <c r="P2128" t="str">
        <f>_xlfn.IFNA(VLOOKUP(C2128,Statusy!A:B,2,0),"Do wyrzucenia")</f>
        <v>Extra</v>
      </c>
      <c r="Q2128" t="str">
        <f t="shared" si="136"/>
        <v>Extrastore</v>
      </c>
      <c r="R2128" t="str">
        <f t="shared" si="137"/>
        <v>ikonka</v>
      </c>
    </row>
    <row r="2129" spans="1:18" x14ac:dyDescent="0.25">
      <c r="A2129">
        <v>558809529</v>
      </c>
      <c r="B2129" t="s">
        <v>107</v>
      </c>
      <c r="C2129" t="s">
        <v>357</v>
      </c>
      <c r="D2129">
        <v>1</v>
      </c>
      <c r="E2129">
        <v>3.9</v>
      </c>
      <c r="F2129">
        <v>61.9</v>
      </c>
      <c r="G2129">
        <v>45111</v>
      </c>
      <c r="H2129" t="s">
        <v>108</v>
      </c>
      <c r="I2129" t="s">
        <v>125</v>
      </c>
      <c r="J2129" t="s">
        <v>110</v>
      </c>
      <c r="K2129">
        <v>276.69299999999998</v>
      </c>
      <c r="L2129" t="s">
        <v>2511</v>
      </c>
      <c r="M2129" t="s">
        <v>108</v>
      </c>
      <c r="N2129" t="s">
        <v>106</v>
      </c>
      <c r="O2129" t="s">
        <v>1101</v>
      </c>
      <c r="P2129" t="str">
        <f>_xlfn.IFNA(VLOOKUP(C2129,Statusy!A:B,2,0),"Do wyrzucenia")</f>
        <v>Extra</v>
      </c>
      <c r="Q2129" t="str">
        <f t="shared" si="136"/>
        <v>Extrastore</v>
      </c>
      <c r="R2129" t="str">
        <f t="shared" si="137"/>
        <v>ikonka</v>
      </c>
    </row>
    <row r="2130" spans="1:18" x14ac:dyDescent="0.25">
      <c r="A2130">
        <v>558809526</v>
      </c>
      <c r="B2130" t="s">
        <v>107</v>
      </c>
      <c r="C2130" t="s">
        <v>836</v>
      </c>
      <c r="D2130">
        <v>1</v>
      </c>
      <c r="E2130">
        <v>0</v>
      </c>
      <c r="F2130">
        <v>43</v>
      </c>
      <c r="G2130">
        <v>45111</v>
      </c>
      <c r="H2130" t="s">
        <v>108</v>
      </c>
      <c r="I2130" t="s">
        <v>4044</v>
      </c>
      <c r="J2130" t="s">
        <v>110</v>
      </c>
      <c r="K2130">
        <v>192.20999999999998</v>
      </c>
      <c r="L2130" t="s">
        <v>4045</v>
      </c>
      <c r="M2130" t="s">
        <v>108</v>
      </c>
      <c r="N2130" t="s">
        <v>106</v>
      </c>
      <c r="O2130" t="s">
        <v>1101</v>
      </c>
      <c r="P2130" t="str">
        <f>_xlfn.IFNA(VLOOKUP(C2130,Statusy!A:B,2,0),"Do wyrzucenia")</f>
        <v>Extra</v>
      </c>
      <c r="Q2130" t="str">
        <f t="shared" si="136"/>
        <v>Extrastore</v>
      </c>
      <c r="R2130" t="str">
        <f t="shared" si="137"/>
        <v>beliani</v>
      </c>
    </row>
    <row r="2131" spans="1:18" x14ac:dyDescent="0.25">
      <c r="A2131">
        <v>558809523</v>
      </c>
      <c r="B2131" t="s">
        <v>107</v>
      </c>
      <c r="C2131" t="s">
        <v>337</v>
      </c>
      <c r="D2131">
        <v>0</v>
      </c>
      <c r="E2131">
        <v>98</v>
      </c>
      <c r="F2131">
        <v>598</v>
      </c>
      <c r="G2131">
        <v>45111</v>
      </c>
      <c r="H2131" t="s">
        <v>108</v>
      </c>
      <c r="I2131" t="s">
        <v>4046</v>
      </c>
      <c r="J2131" t="s">
        <v>109</v>
      </c>
      <c r="K2131">
        <v>111.98501872659176</v>
      </c>
      <c r="L2131" t="s">
        <v>4047</v>
      </c>
      <c r="M2131" t="s">
        <v>108</v>
      </c>
      <c r="N2131" t="s">
        <v>106</v>
      </c>
      <c r="O2131" t="s">
        <v>1101</v>
      </c>
      <c r="P2131" t="str">
        <f>_xlfn.IFNA(VLOOKUP(C2131,Statusy!A:B,2,0),"Do wyrzucenia")</f>
        <v>Extra</v>
      </c>
      <c r="Q2131" t="str">
        <f t="shared" si="136"/>
        <v>Extrastore</v>
      </c>
      <c r="R2131" t="str">
        <f t="shared" si="137"/>
        <v>o</v>
      </c>
    </row>
    <row r="2132" spans="1:18" x14ac:dyDescent="0.25">
      <c r="A2132">
        <v>558809520</v>
      </c>
      <c r="B2132" t="s">
        <v>107</v>
      </c>
      <c r="C2132" t="s">
        <v>337</v>
      </c>
      <c r="D2132">
        <v>0</v>
      </c>
      <c r="E2132">
        <v>118</v>
      </c>
      <c r="F2132">
        <v>618</v>
      </c>
      <c r="G2132">
        <v>45111</v>
      </c>
      <c r="H2132" t="s">
        <v>108</v>
      </c>
      <c r="I2132" t="s">
        <v>4048</v>
      </c>
      <c r="J2132" t="s">
        <v>109</v>
      </c>
      <c r="K2132">
        <v>115.7303370786517</v>
      </c>
      <c r="L2132" t="s">
        <v>4049</v>
      </c>
      <c r="M2132" t="s">
        <v>108</v>
      </c>
      <c r="N2132" t="s">
        <v>106</v>
      </c>
      <c r="O2132" t="s">
        <v>1101</v>
      </c>
      <c r="P2132" t="str">
        <f>_xlfn.IFNA(VLOOKUP(C2132,Statusy!A:B,2,0),"Do wyrzucenia")</f>
        <v>Extra</v>
      </c>
      <c r="Q2132" t="str">
        <f t="shared" si="136"/>
        <v>Extrastore</v>
      </c>
      <c r="R2132" t="str">
        <f t="shared" si="137"/>
        <v>aw</v>
      </c>
    </row>
    <row r="2133" spans="1:18" x14ac:dyDescent="0.25">
      <c r="A2133">
        <v>558809517</v>
      </c>
      <c r="B2133" t="s">
        <v>107</v>
      </c>
      <c r="C2133" t="s">
        <v>836</v>
      </c>
      <c r="D2133">
        <v>1</v>
      </c>
      <c r="E2133">
        <v>0</v>
      </c>
      <c r="F2133">
        <v>2867</v>
      </c>
      <c r="G2133">
        <v>45111</v>
      </c>
      <c r="H2133" t="s">
        <v>108</v>
      </c>
      <c r="I2133" t="s">
        <v>4050</v>
      </c>
      <c r="J2133" t="s">
        <v>109</v>
      </c>
      <c r="K2133">
        <v>536.89138576779033</v>
      </c>
      <c r="L2133" t="s">
        <v>4051</v>
      </c>
      <c r="M2133" t="s">
        <v>108</v>
      </c>
      <c r="N2133" t="s">
        <v>106</v>
      </c>
      <c r="O2133" t="s">
        <v>1101</v>
      </c>
      <c r="P2133" t="str">
        <f>_xlfn.IFNA(VLOOKUP(C2133,Statusy!A:B,2,0),"Do wyrzucenia")</f>
        <v>Extra</v>
      </c>
      <c r="Q2133" t="str">
        <f t="shared" si="136"/>
        <v>Extrastore</v>
      </c>
      <c r="R2133" t="str">
        <f t="shared" si="137"/>
        <v>action</v>
      </c>
    </row>
    <row r="2134" spans="1:18" x14ac:dyDescent="0.25">
      <c r="A2134">
        <v>558809515</v>
      </c>
      <c r="B2134" t="s">
        <v>107</v>
      </c>
      <c r="C2134" t="s">
        <v>337</v>
      </c>
      <c r="D2134">
        <v>0</v>
      </c>
      <c r="E2134">
        <v>0</v>
      </c>
      <c r="F2134">
        <v>500</v>
      </c>
      <c r="G2134">
        <v>45111</v>
      </c>
      <c r="H2134" t="s">
        <v>108</v>
      </c>
      <c r="I2134" t="s">
        <v>178</v>
      </c>
      <c r="J2134" t="s">
        <v>109</v>
      </c>
      <c r="K2134">
        <v>93.632958801498134</v>
      </c>
      <c r="L2134" t="s">
        <v>4052</v>
      </c>
      <c r="M2134" t="s">
        <v>108</v>
      </c>
      <c r="N2134" t="s">
        <v>106</v>
      </c>
      <c r="O2134" t="s">
        <v>1101</v>
      </c>
      <c r="P2134" t="str">
        <f>_xlfn.IFNA(VLOOKUP(C2134,Statusy!A:B,2,0),"Do wyrzucenia")</f>
        <v>Extra</v>
      </c>
      <c r="Q2134" t="str">
        <f t="shared" si="136"/>
        <v>Extrastore</v>
      </c>
      <c r="R2134" t="str">
        <f t="shared" si="137"/>
        <v>aw</v>
      </c>
    </row>
    <row r="2135" spans="1:18" x14ac:dyDescent="0.25">
      <c r="A2135">
        <v>558809511</v>
      </c>
      <c r="B2135" t="s">
        <v>107</v>
      </c>
      <c r="C2135" t="s">
        <v>337</v>
      </c>
      <c r="D2135">
        <v>0</v>
      </c>
      <c r="E2135">
        <v>0</v>
      </c>
      <c r="F2135">
        <v>10</v>
      </c>
      <c r="G2135">
        <v>45111</v>
      </c>
      <c r="H2135" t="s">
        <v>108</v>
      </c>
      <c r="I2135" t="s">
        <v>4053</v>
      </c>
      <c r="J2135" t="s">
        <v>109</v>
      </c>
      <c r="K2135">
        <v>1.8726591760299627</v>
      </c>
      <c r="L2135" t="s">
        <v>4054</v>
      </c>
      <c r="M2135" t="s">
        <v>108</v>
      </c>
      <c r="N2135" t="s">
        <v>106</v>
      </c>
      <c r="O2135" t="s">
        <v>1101</v>
      </c>
      <c r="P2135" t="str">
        <f>_xlfn.IFNA(VLOOKUP(C2135,Statusy!A:B,2,0),"Do wyrzucenia")</f>
        <v>Extra</v>
      </c>
      <c r="Q2135" t="str">
        <f t="shared" si="136"/>
        <v>Extrastore</v>
      </c>
      <c r="R2135" t="str">
        <f t="shared" si="137"/>
        <v>cl</v>
      </c>
    </row>
    <row r="2136" spans="1:18" x14ac:dyDescent="0.25">
      <c r="A2136">
        <v>558809506</v>
      </c>
      <c r="B2136" t="s">
        <v>107</v>
      </c>
      <c r="C2136" t="s">
        <v>357</v>
      </c>
      <c r="D2136">
        <v>1</v>
      </c>
      <c r="E2136">
        <v>59</v>
      </c>
      <c r="F2136">
        <v>1898</v>
      </c>
      <c r="G2136">
        <v>45111</v>
      </c>
      <c r="H2136" t="s">
        <v>108</v>
      </c>
      <c r="I2136" t="s">
        <v>574</v>
      </c>
      <c r="J2136" t="s">
        <v>109</v>
      </c>
      <c r="K2136">
        <v>355.43071161048692</v>
      </c>
      <c r="L2136" t="s">
        <v>4055</v>
      </c>
      <c r="M2136" t="s">
        <v>108</v>
      </c>
      <c r="N2136" t="s">
        <v>106</v>
      </c>
      <c r="O2136" t="s">
        <v>1101</v>
      </c>
      <c r="P2136" t="str">
        <f>_xlfn.IFNA(VLOOKUP(C2136,Statusy!A:B,2,0),"Do wyrzucenia")</f>
        <v>Extra</v>
      </c>
      <c r="Q2136" t="str">
        <f t="shared" si="136"/>
        <v>Extrastore</v>
      </c>
      <c r="R2136" t="str">
        <f t="shared" si="137"/>
        <v>action</v>
      </c>
    </row>
    <row r="2137" spans="1:18" x14ac:dyDescent="0.25">
      <c r="A2137">
        <v>558806624</v>
      </c>
      <c r="B2137" t="s">
        <v>107</v>
      </c>
      <c r="C2137" t="s">
        <v>153</v>
      </c>
      <c r="D2137">
        <v>1</v>
      </c>
      <c r="E2137">
        <v>0</v>
      </c>
      <c r="F2137">
        <v>11089.089999999998</v>
      </c>
      <c r="G2137">
        <v>45111</v>
      </c>
      <c r="H2137" t="s">
        <v>108</v>
      </c>
      <c r="I2137" t="s">
        <v>4056</v>
      </c>
      <c r="J2137" t="s">
        <v>109</v>
      </c>
      <c r="K2137">
        <v>2076.6086142322097</v>
      </c>
      <c r="L2137" t="s">
        <v>4057</v>
      </c>
      <c r="M2137" t="s">
        <v>108</v>
      </c>
      <c r="N2137" t="s">
        <v>22</v>
      </c>
      <c r="O2137" t="s">
        <v>1102</v>
      </c>
      <c r="P2137" t="str">
        <f>_xlfn.IFNA(VLOOKUP(C2137,Statusy!A:B,2,0),"Do wyrzucenia")</f>
        <v>Alza</v>
      </c>
      <c r="Q2137" t="str">
        <f t="shared" si="136"/>
        <v>Alza</v>
      </c>
      <c r="R2137" t="str">
        <f t="shared" si="137"/>
        <v>Vida</v>
      </c>
    </row>
    <row r="2138" spans="1:18" x14ac:dyDescent="0.25">
      <c r="A2138">
        <v>558805495</v>
      </c>
      <c r="B2138" t="s">
        <v>107</v>
      </c>
      <c r="C2138" t="s">
        <v>190</v>
      </c>
      <c r="D2138">
        <v>0</v>
      </c>
      <c r="E2138">
        <v>0</v>
      </c>
      <c r="F2138">
        <v>2319.65</v>
      </c>
      <c r="G2138">
        <v>45111</v>
      </c>
      <c r="H2138" t="s">
        <v>108</v>
      </c>
      <c r="I2138" t="s">
        <v>4058</v>
      </c>
      <c r="J2138" t="s">
        <v>109</v>
      </c>
      <c r="K2138">
        <v>434.39138576779033</v>
      </c>
      <c r="L2138" t="s">
        <v>4059</v>
      </c>
      <c r="M2138" t="s">
        <v>108</v>
      </c>
      <c r="N2138" t="s">
        <v>252</v>
      </c>
      <c r="O2138" t="s">
        <v>1102</v>
      </c>
      <c r="P2138" t="str">
        <f>_xlfn.IFNA(VLOOKUP(C2138,Statusy!A:B,2,0),"Do wyrzucenia")</f>
        <v>Alza</v>
      </c>
      <c r="Q2138" t="str">
        <f t="shared" si="136"/>
        <v>Alza</v>
      </c>
      <c r="R2138" t="str">
        <f t="shared" si="137"/>
        <v>Vida</v>
      </c>
    </row>
    <row r="2139" spans="1:18" x14ac:dyDescent="0.25">
      <c r="A2139">
        <v>558805484</v>
      </c>
      <c r="B2139" t="s">
        <v>107</v>
      </c>
      <c r="C2139" t="s">
        <v>153</v>
      </c>
      <c r="D2139">
        <v>1</v>
      </c>
      <c r="E2139">
        <v>0</v>
      </c>
      <c r="F2139">
        <v>509.16</v>
      </c>
      <c r="G2139">
        <v>45111</v>
      </c>
      <c r="H2139" t="s">
        <v>108</v>
      </c>
      <c r="I2139" t="s">
        <v>1190</v>
      </c>
      <c r="J2139" t="s">
        <v>109</v>
      </c>
      <c r="K2139">
        <v>95.348314606741582</v>
      </c>
      <c r="L2139" t="s">
        <v>4060</v>
      </c>
      <c r="M2139" t="s">
        <v>108</v>
      </c>
      <c r="N2139" t="s">
        <v>22</v>
      </c>
      <c r="O2139" t="s">
        <v>1102</v>
      </c>
      <c r="P2139" t="str">
        <f>_xlfn.IFNA(VLOOKUP(C2139,Statusy!A:B,2,0),"Do wyrzucenia")</f>
        <v>Alza</v>
      </c>
      <c r="Q2139" t="str">
        <f t="shared" si="136"/>
        <v>Alza</v>
      </c>
      <c r="R2139" t="str">
        <f t="shared" si="137"/>
        <v>Vida</v>
      </c>
    </row>
    <row r="2140" spans="1:18" x14ac:dyDescent="0.25">
      <c r="A2140">
        <v>558805482</v>
      </c>
      <c r="B2140" t="s">
        <v>107</v>
      </c>
      <c r="C2140" t="s">
        <v>153</v>
      </c>
      <c r="D2140">
        <v>1</v>
      </c>
      <c r="E2140">
        <v>0</v>
      </c>
      <c r="F2140">
        <v>398.65</v>
      </c>
      <c r="G2140">
        <v>45111</v>
      </c>
      <c r="H2140" t="s">
        <v>108</v>
      </c>
      <c r="I2140" t="s">
        <v>464</v>
      </c>
      <c r="J2140" t="s">
        <v>109</v>
      </c>
      <c r="K2140">
        <v>74.653558052434462</v>
      </c>
      <c r="L2140" t="s">
        <v>4061</v>
      </c>
      <c r="M2140" t="s">
        <v>108</v>
      </c>
      <c r="N2140" t="s">
        <v>22</v>
      </c>
      <c r="O2140" t="s">
        <v>1102</v>
      </c>
      <c r="P2140" t="str">
        <f>_xlfn.IFNA(VLOOKUP(C2140,Statusy!A:B,2,0),"Do wyrzucenia")</f>
        <v>Alza</v>
      </c>
      <c r="Q2140" t="str">
        <f t="shared" si="136"/>
        <v>Alza</v>
      </c>
      <c r="R2140" t="str">
        <f t="shared" si="137"/>
        <v>Vida</v>
      </c>
    </row>
    <row r="2141" spans="1:18" x14ac:dyDescent="0.25">
      <c r="A2141">
        <v>558802690</v>
      </c>
      <c r="B2141" t="s">
        <v>107</v>
      </c>
      <c r="C2141" t="s">
        <v>114</v>
      </c>
      <c r="D2141">
        <v>0</v>
      </c>
      <c r="E2141">
        <v>0</v>
      </c>
      <c r="F2141">
        <v>660</v>
      </c>
      <c r="G2141">
        <v>45111</v>
      </c>
      <c r="H2141" t="s">
        <v>108</v>
      </c>
      <c r="I2141" t="s">
        <v>709</v>
      </c>
      <c r="J2141" t="s">
        <v>109</v>
      </c>
      <c r="K2141">
        <v>123.59550561797754</v>
      </c>
      <c r="L2141" t="s">
        <v>1207</v>
      </c>
      <c r="M2141" t="s">
        <v>108</v>
      </c>
      <c r="N2141" t="s">
        <v>22</v>
      </c>
      <c r="O2141" t="s">
        <v>225</v>
      </c>
      <c r="P2141" t="str">
        <f>_xlfn.IFNA(VLOOKUP(C2141,Statusy!A:B,2,0),"Do wyrzucenia")</f>
        <v>Greatstore</v>
      </c>
      <c r="Q2141" t="str">
        <f t="shared" si="136"/>
        <v>Mall</v>
      </c>
      <c r="R2141" t="str">
        <f t="shared" si="137"/>
        <v>Vida</v>
      </c>
    </row>
    <row r="2142" spans="1:18" x14ac:dyDescent="0.25">
      <c r="A2142">
        <v>558802676</v>
      </c>
      <c r="B2142" t="s">
        <v>107</v>
      </c>
      <c r="C2142" t="s">
        <v>114</v>
      </c>
      <c r="D2142">
        <v>0</v>
      </c>
      <c r="E2142">
        <v>129</v>
      </c>
      <c r="F2142">
        <v>1117</v>
      </c>
      <c r="G2142">
        <v>45111</v>
      </c>
      <c r="H2142" t="s">
        <v>108</v>
      </c>
      <c r="I2142" t="s">
        <v>359</v>
      </c>
      <c r="J2142" t="s">
        <v>109</v>
      </c>
      <c r="K2142">
        <v>209.17602996254683</v>
      </c>
      <c r="L2142" t="s">
        <v>1120</v>
      </c>
      <c r="M2142" t="s">
        <v>108</v>
      </c>
      <c r="N2142" t="s">
        <v>22</v>
      </c>
      <c r="O2142" t="s">
        <v>225</v>
      </c>
      <c r="P2142" t="str">
        <f>_xlfn.IFNA(VLOOKUP(C2142,Statusy!A:B,2,0),"Do wyrzucenia")</f>
        <v>Greatstore</v>
      </c>
      <c r="Q2142" t="str">
        <f t="shared" si="136"/>
        <v>Mall</v>
      </c>
      <c r="R2142" t="str">
        <f t="shared" si="137"/>
        <v>Vida</v>
      </c>
    </row>
    <row r="2143" spans="1:18" x14ac:dyDescent="0.25">
      <c r="A2143">
        <v>558802667</v>
      </c>
      <c r="B2143" t="s">
        <v>107</v>
      </c>
      <c r="C2143" t="s">
        <v>114</v>
      </c>
      <c r="D2143">
        <v>0</v>
      </c>
      <c r="E2143">
        <v>24</v>
      </c>
      <c r="F2143">
        <v>123</v>
      </c>
      <c r="G2143">
        <v>45111</v>
      </c>
      <c r="H2143" t="s">
        <v>108</v>
      </c>
      <c r="I2143" t="s">
        <v>1145</v>
      </c>
      <c r="J2143" t="s">
        <v>110</v>
      </c>
      <c r="K2143">
        <v>549.80999999999995</v>
      </c>
      <c r="L2143" t="s">
        <v>1146</v>
      </c>
      <c r="M2143" t="s">
        <v>108</v>
      </c>
      <c r="N2143" t="s">
        <v>49</v>
      </c>
      <c r="O2143" t="s">
        <v>225</v>
      </c>
      <c r="P2143" t="str">
        <f>_xlfn.IFNA(VLOOKUP(C2143,Statusy!A:B,2,0),"Do wyrzucenia")</f>
        <v>Greatstore</v>
      </c>
      <c r="Q2143" t="str">
        <f t="shared" si="136"/>
        <v>Mall</v>
      </c>
      <c r="R2143" t="str">
        <f t="shared" si="137"/>
        <v>Vida</v>
      </c>
    </row>
    <row r="2144" spans="1:18" x14ac:dyDescent="0.25">
      <c r="A2144">
        <v>558802664</v>
      </c>
      <c r="B2144" t="s">
        <v>107</v>
      </c>
      <c r="C2144" t="s">
        <v>114</v>
      </c>
      <c r="D2144">
        <v>0</v>
      </c>
      <c r="E2144">
        <v>19</v>
      </c>
      <c r="F2144">
        <v>113</v>
      </c>
      <c r="G2144">
        <v>45111</v>
      </c>
      <c r="H2144" t="s">
        <v>108</v>
      </c>
      <c r="I2144" t="s">
        <v>537</v>
      </c>
      <c r="J2144" t="s">
        <v>110</v>
      </c>
      <c r="K2144">
        <v>505.10999999999996</v>
      </c>
      <c r="L2144" t="s">
        <v>655</v>
      </c>
      <c r="M2144" t="s">
        <v>108</v>
      </c>
      <c r="N2144" t="s">
        <v>49</v>
      </c>
      <c r="O2144" t="s">
        <v>225</v>
      </c>
      <c r="P2144" t="str">
        <f>_xlfn.IFNA(VLOOKUP(C2144,Statusy!A:B,2,0),"Do wyrzucenia")</f>
        <v>Greatstore</v>
      </c>
      <c r="Q2144" t="str">
        <f t="shared" si="136"/>
        <v>Mall</v>
      </c>
      <c r="R2144" t="str">
        <f t="shared" si="137"/>
        <v>Vida</v>
      </c>
    </row>
    <row r="2145" spans="1:18" x14ac:dyDescent="0.25">
      <c r="A2145">
        <v>558802662</v>
      </c>
      <c r="B2145" t="s">
        <v>107</v>
      </c>
      <c r="C2145" t="s">
        <v>114</v>
      </c>
      <c r="D2145">
        <v>0</v>
      </c>
      <c r="E2145">
        <v>19</v>
      </c>
      <c r="F2145">
        <v>113</v>
      </c>
      <c r="G2145">
        <v>45111</v>
      </c>
      <c r="H2145" t="s">
        <v>108</v>
      </c>
      <c r="I2145" t="s">
        <v>537</v>
      </c>
      <c r="J2145" t="s">
        <v>110</v>
      </c>
      <c r="K2145">
        <v>505.10999999999996</v>
      </c>
      <c r="L2145" t="s">
        <v>655</v>
      </c>
      <c r="M2145" t="s">
        <v>108</v>
      </c>
      <c r="N2145" t="s">
        <v>49</v>
      </c>
      <c r="O2145" t="s">
        <v>225</v>
      </c>
      <c r="P2145" t="str">
        <f>_xlfn.IFNA(VLOOKUP(C2145,Statusy!A:B,2,0),"Do wyrzucenia")</f>
        <v>Greatstore</v>
      </c>
      <c r="Q2145" t="str">
        <f t="shared" si="136"/>
        <v>Mall</v>
      </c>
      <c r="R2145" t="str">
        <f t="shared" si="137"/>
        <v>Vida</v>
      </c>
    </row>
    <row r="2146" spans="1:18" x14ac:dyDescent="0.25">
      <c r="A2146">
        <v>558802660</v>
      </c>
      <c r="B2146" t="s">
        <v>107</v>
      </c>
      <c r="C2146" t="s">
        <v>114</v>
      </c>
      <c r="D2146">
        <v>0</v>
      </c>
      <c r="E2146">
        <v>19</v>
      </c>
      <c r="F2146">
        <v>113</v>
      </c>
      <c r="G2146">
        <v>45111</v>
      </c>
      <c r="H2146" t="s">
        <v>108</v>
      </c>
      <c r="I2146" t="s">
        <v>537</v>
      </c>
      <c r="J2146" t="s">
        <v>110</v>
      </c>
      <c r="K2146">
        <v>505.10999999999996</v>
      </c>
      <c r="L2146" t="s">
        <v>655</v>
      </c>
      <c r="M2146" t="s">
        <v>108</v>
      </c>
      <c r="N2146" t="s">
        <v>49</v>
      </c>
      <c r="O2146" t="s">
        <v>225</v>
      </c>
      <c r="P2146" t="str">
        <f>_xlfn.IFNA(VLOOKUP(C2146,Statusy!A:B,2,0),"Do wyrzucenia")</f>
        <v>Greatstore</v>
      </c>
      <c r="Q2146" t="str">
        <f t="shared" si="136"/>
        <v>Mall</v>
      </c>
      <c r="R2146" t="str">
        <f t="shared" si="137"/>
        <v>Vida</v>
      </c>
    </row>
    <row r="2147" spans="1:18" x14ac:dyDescent="0.25">
      <c r="A2147">
        <v>558802648</v>
      </c>
      <c r="B2147" t="s">
        <v>107</v>
      </c>
      <c r="C2147" t="s">
        <v>114</v>
      </c>
      <c r="D2147">
        <v>0</v>
      </c>
      <c r="E2147">
        <v>32</v>
      </c>
      <c r="F2147">
        <v>212</v>
      </c>
      <c r="G2147">
        <v>45111</v>
      </c>
      <c r="H2147" t="s">
        <v>108</v>
      </c>
      <c r="I2147" t="s">
        <v>1167</v>
      </c>
      <c r="J2147" t="s">
        <v>110</v>
      </c>
      <c r="K2147">
        <v>947.64</v>
      </c>
      <c r="L2147" t="s">
        <v>1253</v>
      </c>
      <c r="M2147" t="s">
        <v>108</v>
      </c>
      <c r="N2147" t="s">
        <v>49</v>
      </c>
      <c r="O2147" t="s">
        <v>225</v>
      </c>
      <c r="P2147" t="str">
        <f>_xlfn.IFNA(VLOOKUP(C2147,Statusy!A:B,2,0),"Do wyrzucenia")</f>
        <v>Greatstore</v>
      </c>
      <c r="Q2147" t="str">
        <f t="shared" si="136"/>
        <v>Mall</v>
      </c>
      <c r="R2147" t="str">
        <f t="shared" si="137"/>
        <v>Vida</v>
      </c>
    </row>
    <row r="2148" spans="1:18" x14ac:dyDescent="0.25">
      <c r="A2148">
        <v>558802645</v>
      </c>
      <c r="B2148" t="s">
        <v>107</v>
      </c>
      <c r="C2148" t="s">
        <v>114</v>
      </c>
      <c r="D2148">
        <v>0</v>
      </c>
      <c r="E2148">
        <v>16</v>
      </c>
      <c r="F2148">
        <v>85</v>
      </c>
      <c r="G2148">
        <v>45111</v>
      </c>
      <c r="H2148" t="s">
        <v>108</v>
      </c>
      <c r="I2148" t="s">
        <v>462</v>
      </c>
      <c r="J2148" t="s">
        <v>110</v>
      </c>
      <c r="K2148">
        <v>379.95</v>
      </c>
      <c r="L2148" t="s">
        <v>4062</v>
      </c>
      <c r="M2148" t="s">
        <v>108</v>
      </c>
      <c r="N2148" t="s">
        <v>48</v>
      </c>
      <c r="O2148" t="s">
        <v>225</v>
      </c>
      <c r="P2148" t="str">
        <f>_xlfn.IFNA(VLOOKUP(C2148,Statusy!A:B,2,0),"Do wyrzucenia")</f>
        <v>Greatstore</v>
      </c>
      <c r="Q2148" t="str">
        <f t="shared" si="136"/>
        <v>Mall</v>
      </c>
      <c r="R2148" t="str">
        <f t="shared" si="137"/>
        <v>Vida</v>
      </c>
    </row>
    <row r="2149" spans="1:18" x14ac:dyDescent="0.25">
      <c r="A2149">
        <v>558802643</v>
      </c>
      <c r="B2149" t="s">
        <v>107</v>
      </c>
      <c r="C2149" t="s">
        <v>114</v>
      </c>
      <c r="D2149">
        <v>0</v>
      </c>
      <c r="E2149">
        <v>13</v>
      </c>
      <c r="F2149">
        <v>74</v>
      </c>
      <c r="G2149">
        <v>45111</v>
      </c>
      <c r="H2149" t="s">
        <v>108</v>
      </c>
      <c r="I2149" t="s">
        <v>1430</v>
      </c>
      <c r="J2149" t="s">
        <v>110</v>
      </c>
      <c r="K2149">
        <v>330.78</v>
      </c>
      <c r="L2149" t="s">
        <v>1431</v>
      </c>
      <c r="M2149" t="s">
        <v>108</v>
      </c>
      <c r="N2149" t="s">
        <v>49</v>
      </c>
      <c r="O2149" t="s">
        <v>225</v>
      </c>
      <c r="P2149" t="str">
        <f>_xlfn.IFNA(VLOOKUP(C2149,Statusy!A:B,2,0),"Do wyrzucenia")</f>
        <v>Greatstore</v>
      </c>
      <c r="Q2149" t="str">
        <f t="shared" si="136"/>
        <v>Mall</v>
      </c>
      <c r="R2149" t="str">
        <f t="shared" si="137"/>
        <v>Vida</v>
      </c>
    </row>
    <row r="2150" spans="1:18" x14ac:dyDescent="0.25">
      <c r="A2150">
        <v>558802595</v>
      </c>
      <c r="B2150" t="s">
        <v>107</v>
      </c>
      <c r="C2150" t="s">
        <v>118</v>
      </c>
      <c r="D2150">
        <v>1</v>
      </c>
      <c r="E2150">
        <v>0</v>
      </c>
      <c r="F2150">
        <v>79</v>
      </c>
      <c r="G2150">
        <v>45111</v>
      </c>
      <c r="H2150" t="s">
        <v>108</v>
      </c>
      <c r="I2150" t="s">
        <v>4063</v>
      </c>
      <c r="J2150" t="s">
        <v>110</v>
      </c>
      <c r="K2150">
        <v>353.13</v>
      </c>
      <c r="L2150" t="s">
        <v>4064</v>
      </c>
      <c r="M2150" t="s">
        <v>108</v>
      </c>
      <c r="N2150" t="s">
        <v>106</v>
      </c>
      <c r="O2150" t="s">
        <v>225</v>
      </c>
      <c r="P2150" t="str">
        <f>_xlfn.IFNA(VLOOKUP(C2150,Statusy!A:B,2,0),"Do wyrzucenia")</f>
        <v>Greatstore</v>
      </c>
      <c r="Q2150" t="str">
        <f t="shared" si="136"/>
        <v>Mall</v>
      </c>
      <c r="R2150" t="str">
        <f t="shared" si="137"/>
        <v>Vida</v>
      </c>
    </row>
    <row r="2151" spans="1:18" x14ac:dyDescent="0.25">
      <c r="A2151">
        <v>558802376</v>
      </c>
      <c r="B2151" t="s">
        <v>107</v>
      </c>
      <c r="C2151" t="s">
        <v>195</v>
      </c>
      <c r="D2151">
        <v>0</v>
      </c>
      <c r="E2151">
        <v>9</v>
      </c>
      <c r="F2151">
        <v>37</v>
      </c>
      <c r="G2151">
        <v>45111</v>
      </c>
      <c r="H2151" t="s">
        <v>108</v>
      </c>
      <c r="I2151" t="s">
        <v>931</v>
      </c>
      <c r="J2151" t="s">
        <v>110</v>
      </c>
      <c r="K2151">
        <v>165.39</v>
      </c>
      <c r="L2151" t="s">
        <v>932</v>
      </c>
      <c r="M2151" t="s">
        <v>108</v>
      </c>
      <c r="N2151" t="s">
        <v>49</v>
      </c>
      <c r="O2151" t="s">
        <v>224</v>
      </c>
      <c r="P2151" t="str">
        <f>_xlfn.IFNA(VLOOKUP(C2151,Statusy!A:B,2,0),"Do wyrzucenia")</f>
        <v>Shumee</v>
      </c>
      <c r="Q2151" t="str">
        <f t="shared" si="136"/>
        <v>Mall</v>
      </c>
      <c r="R2151" t="str">
        <f t="shared" si="137"/>
        <v>Vida</v>
      </c>
    </row>
    <row r="2152" spans="1:18" x14ac:dyDescent="0.25">
      <c r="A2152">
        <v>558802086</v>
      </c>
      <c r="B2152" t="s">
        <v>107</v>
      </c>
      <c r="C2152" t="s">
        <v>195</v>
      </c>
      <c r="D2152">
        <v>0</v>
      </c>
      <c r="E2152">
        <v>29</v>
      </c>
      <c r="F2152">
        <v>208</v>
      </c>
      <c r="G2152">
        <v>45111</v>
      </c>
      <c r="H2152" t="s">
        <v>108</v>
      </c>
      <c r="I2152" t="s">
        <v>823</v>
      </c>
      <c r="J2152" t="s">
        <v>110</v>
      </c>
      <c r="K2152">
        <v>929.76</v>
      </c>
      <c r="L2152" t="s">
        <v>824</v>
      </c>
      <c r="M2152" t="s">
        <v>108</v>
      </c>
      <c r="N2152" t="s">
        <v>49</v>
      </c>
      <c r="O2152" t="s">
        <v>224</v>
      </c>
      <c r="P2152" t="str">
        <f>_xlfn.IFNA(VLOOKUP(C2152,Statusy!A:B,2,0),"Do wyrzucenia")</f>
        <v>Shumee</v>
      </c>
      <c r="Q2152" t="str">
        <f t="shared" si="136"/>
        <v>Mall</v>
      </c>
      <c r="R2152" t="str">
        <f t="shared" si="137"/>
        <v>Vida</v>
      </c>
    </row>
    <row r="2153" spans="1:18" x14ac:dyDescent="0.25">
      <c r="A2153">
        <v>558801963</v>
      </c>
      <c r="B2153" t="s">
        <v>107</v>
      </c>
      <c r="C2153" t="s">
        <v>153</v>
      </c>
      <c r="D2153">
        <v>1</v>
      </c>
      <c r="E2153">
        <v>0</v>
      </c>
      <c r="F2153">
        <v>334.9</v>
      </c>
      <c r="G2153">
        <v>45111</v>
      </c>
      <c r="H2153" t="s">
        <v>108</v>
      </c>
      <c r="I2153" t="s">
        <v>323</v>
      </c>
      <c r="J2153" t="s">
        <v>109</v>
      </c>
      <c r="K2153">
        <v>62.715355805243448</v>
      </c>
      <c r="L2153" t="s">
        <v>4065</v>
      </c>
      <c r="M2153" t="s">
        <v>108</v>
      </c>
      <c r="N2153" t="s">
        <v>22</v>
      </c>
      <c r="O2153" t="s">
        <v>1102</v>
      </c>
      <c r="P2153" t="str">
        <f>_xlfn.IFNA(VLOOKUP(C2153,Statusy!A:B,2,0),"Do wyrzucenia")</f>
        <v>Alza</v>
      </c>
      <c r="Q2153" t="str">
        <f t="shared" si="136"/>
        <v>Alza</v>
      </c>
      <c r="R2153" t="str">
        <f t="shared" si="137"/>
        <v>Kinghoff</v>
      </c>
    </row>
    <row r="2154" spans="1:18" x14ac:dyDescent="0.25">
      <c r="A2154">
        <v>558801934</v>
      </c>
      <c r="B2154" t="s">
        <v>107</v>
      </c>
      <c r="C2154" t="s">
        <v>195</v>
      </c>
      <c r="D2154">
        <v>0</v>
      </c>
      <c r="E2154">
        <v>29</v>
      </c>
      <c r="F2154">
        <v>189</v>
      </c>
      <c r="G2154">
        <v>45111</v>
      </c>
      <c r="H2154" t="s">
        <v>108</v>
      </c>
      <c r="I2154" t="s">
        <v>457</v>
      </c>
      <c r="J2154" t="s">
        <v>110</v>
      </c>
      <c r="K2154">
        <v>844.82999999999993</v>
      </c>
      <c r="L2154" t="s">
        <v>687</v>
      </c>
      <c r="M2154" t="s">
        <v>108</v>
      </c>
      <c r="N2154" t="s">
        <v>49</v>
      </c>
      <c r="O2154" t="s">
        <v>224</v>
      </c>
      <c r="P2154" t="str">
        <f>_xlfn.IFNA(VLOOKUP(C2154,Statusy!A:B,2,0),"Do wyrzucenia")</f>
        <v>Shumee</v>
      </c>
      <c r="Q2154" t="str">
        <f t="shared" si="136"/>
        <v>Mall</v>
      </c>
      <c r="R2154" t="str">
        <f t="shared" si="137"/>
        <v>Vida</v>
      </c>
    </row>
    <row r="2155" spans="1:18" x14ac:dyDescent="0.25">
      <c r="A2155">
        <v>558793939</v>
      </c>
      <c r="B2155" t="s">
        <v>107</v>
      </c>
      <c r="C2155" t="s">
        <v>119</v>
      </c>
      <c r="D2155">
        <v>1</v>
      </c>
      <c r="E2155">
        <v>3410</v>
      </c>
      <c r="F2155">
        <v>24270</v>
      </c>
      <c r="G2155">
        <v>45111</v>
      </c>
      <c r="H2155" t="s">
        <v>108</v>
      </c>
      <c r="I2155" t="s">
        <v>418</v>
      </c>
      <c r="J2155" t="s">
        <v>116</v>
      </c>
      <c r="K2155">
        <v>291.24</v>
      </c>
      <c r="L2155" t="s">
        <v>630</v>
      </c>
      <c r="M2155" t="s">
        <v>108</v>
      </c>
      <c r="N2155" t="s">
        <v>50</v>
      </c>
      <c r="O2155" t="s">
        <v>224</v>
      </c>
      <c r="P2155" t="str">
        <f>_xlfn.IFNA(VLOOKUP(C2155,Statusy!A:B,2,0),"Do wyrzucenia")</f>
        <v>Shumee</v>
      </c>
      <c r="Q2155" t="str">
        <f t="shared" si="136"/>
        <v>Mall</v>
      </c>
      <c r="R2155" t="str">
        <f t="shared" si="137"/>
        <v>Vida</v>
      </c>
    </row>
    <row r="2156" spans="1:18" x14ac:dyDescent="0.25">
      <c r="A2156">
        <v>558791575</v>
      </c>
      <c r="B2156" t="s">
        <v>107</v>
      </c>
      <c r="C2156" t="s">
        <v>118</v>
      </c>
      <c r="D2156">
        <v>1</v>
      </c>
      <c r="E2156">
        <v>0</v>
      </c>
      <c r="F2156">
        <v>383</v>
      </c>
      <c r="G2156">
        <v>45110</v>
      </c>
      <c r="H2156" t="s">
        <v>108</v>
      </c>
      <c r="I2156" t="s">
        <v>583</v>
      </c>
      <c r="J2156" t="s">
        <v>109</v>
      </c>
      <c r="K2156">
        <v>71.722846441947567</v>
      </c>
      <c r="L2156" t="s">
        <v>4067</v>
      </c>
      <c r="M2156" t="s">
        <v>108</v>
      </c>
      <c r="N2156" t="s">
        <v>106</v>
      </c>
      <c r="O2156" t="s">
        <v>225</v>
      </c>
      <c r="P2156" t="str">
        <f>_xlfn.IFNA(VLOOKUP(C2156,Statusy!A:B,2,0),"Do wyrzucenia")</f>
        <v>Greatstore</v>
      </c>
      <c r="Q2156" t="str">
        <f t="shared" si="136"/>
        <v>Mall</v>
      </c>
      <c r="R2156" t="str">
        <f t="shared" si="137"/>
        <v>ikonka</v>
      </c>
    </row>
    <row r="2157" spans="1:18" x14ac:dyDescent="0.25">
      <c r="A2157">
        <v>558791572</v>
      </c>
      <c r="B2157" t="s">
        <v>107</v>
      </c>
      <c r="C2157" t="s">
        <v>118</v>
      </c>
      <c r="D2157">
        <v>1</v>
      </c>
      <c r="E2157">
        <v>3.2</v>
      </c>
      <c r="F2157">
        <v>32.200000000000003</v>
      </c>
      <c r="G2157">
        <v>45110</v>
      </c>
      <c r="H2157" t="s">
        <v>108</v>
      </c>
      <c r="I2157" t="s">
        <v>125</v>
      </c>
      <c r="J2157" t="s">
        <v>110</v>
      </c>
      <c r="K2157">
        <v>143.934</v>
      </c>
      <c r="L2157" t="s">
        <v>674</v>
      </c>
      <c r="M2157" t="s">
        <v>108</v>
      </c>
      <c r="N2157" t="s">
        <v>106</v>
      </c>
      <c r="O2157" t="s">
        <v>225</v>
      </c>
      <c r="P2157" t="str">
        <f>_xlfn.IFNA(VLOOKUP(C2157,Statusy!A:B,2,0),"Do wyrzucenia")</f>
        <v>Greatstore</v>
      </c>
      <c r="Q2157" t="str">
        <f t="shared" si="136"/>
        <v>Mall</v>
      </c>
      <c r="R2157" t="str">
        <f t="shared" si="137"/>
        <v>ikonka</v>
      </c>
    </row>
    <row r="2158" spans="1:18" x14ac:dyDescent="0.25">
      <c r="A2158">
        <v>558791566</v>
      </c>
      <c r="B2158" t="s">
        <v>107</v>
      </c>
      <c r="C2158" t="s">
        <v>118</v>
      </c>
      <c r="D2158">
        <v>1</v>
      </c>
      <c r="E2158">
        <v>28</v>
      </c>
      <c r="F2158">
        <v>175</v>
      </c>
      <c r="G2158">
        <v>45110</v>
      </c>
      <c r="H2158" t="s">
        <v>108</v>
      </c>
      <c r="I2158" t="s">
        <v>585</v>
      </c>
      <c r="J2158" t="s">
        <v>110</v>
      </c>
      <c r="K2158">
        <v>782.25</v>
      </c>
      <c r="L2158" t="s">
        <v>1061</v>
      </c>
      <c r="M2158" t="s">
        <v>108</v>
      </c>
      <c r="N2158" t="s">
        <v>49</v>
      </c>
      <c r="O2158" t="s">
        <v>225</v>
      </c>
      <c r="P2158" t="str">
        <f>_xlfn.IFNA(VLOOKUP(C2158,Statusy!A:B,2,0),"Do wyrzucenia")</f>
        <v>Greatstore</v>
      </c>
      <c r="Q2158" t="str">
        <f t="shared" si="136"/>
        <v>Mall</v>
      </c>
      <c r="R2158" t="str">
        <f t="shared" si="137"/>
        <v>Vida</v>
      </c>
    </row>
    <row r="2159" spans="1:18" x14ac:dyDescent="0.25">
      <c r="A2159">
        <v>558790734</v>
      </c>
      <c r="B2159" t="s">
        <v>107</v>
      </c>
      <c r="C2159" t="s">
        <v>153</v>
      </c>
      <c r="D2159">
        <v>1</v>
      </c>
      <c r="E2159">
        <v>0</v>
      </c>
      <c r="F2159">
        <v>3662.65</v>
      </c>
      <c r="G2159">
        <v>45110</v>
      </c>
      <c r="H2159" t="s">
        <v>108</v>
      </c>
      <c r="I2159" t="s">
        <v>4068</v>
      </c>
      <c r="J2159" t="s">
        <v>109</v>
      </c>
      <c r="K2159">
        <v>685.88951310861432</v>
      </c>
      <c r="L2159" t="s">
        <v>4069</v>
      </c>
      <c r="M2159" t="s">
        <v>108</v>
      </c>
      <c r="N2159" t="s">
        <v>22</v>
      </c>
      <c r="O2159" t="s">
        <v>1102</v>
      </c>
      <c r="P2159" t="str">
        <f>_xlfn.IFNA(VLOOKUP(C2159,Statusy!A:B,2,0),"Do wyrzucenia")</f>
        <v>Alza</v>
      </c>
      <c r="Q2159" t="str">
        <f t="shared" si="136"/>
        <v>Alza</v>
      </c>
      <c r="R2159" t="str">
        <f t="shared" si="137"/>
        <v>Vida</v>
      </c>
    </row>
    <row r="2160" spans="1:18" x14ac:dyDescent="0.25">
      <c r="A2160">
        <v>558790732</v>
      </c>
      <c r="B2160" t="s">
        <v>107</v>
      </c>
      <c r="C2160" t="s">
        <v>153</v>
      </c>
      <c r="D2160">
        <v>1</v>
      </c>
      <c r="E2160">
        <v>0</v>
      </c>
      <c r="F2160">
        <v>2379.15</v>
      </c>
      <c r="G2160">
        <v>45110</v>
      </c>
      <c r="H2160" t="s">
        <v>108</v>
      </c>
      <c r="I2160" t="s">
        <v>1845</v>
      </c>
      <c r="J2160" t="s">
        <v>109</v>
      </c>
      <c r="K2160">
        <v>445.53370786516859</v>
      </c>
      <c r="L2160" t="s">
        <v>4070</v>
      </c>
      <c r="M2160" t="s">
        <v>108</v>
      </c>
      <c r="N2160" t="s">
        <v>22</v>
      </c>
      <c r="O2160" t="s">
        <v>1102</v>
      </c>
      <c r="P2160" t="str">
        <f>_xlfn.IFNA(VLOOKUP(C2160,Statusy!A:B,2,0),"Do wyrzucenia")</f>
        <v>Alza</v>
      </c>
      <c r="Q2160" t="str">
        <f t="shared" si="136"/>
        <v>Alza</v>
      </c>
      <c r="R2160" t="str">
        <f t="shared" si="137"/>
        <v>Vida</v>
      </c>
    </row>
    <row r="2161" spans="1:18" x14ac:dyDescent="0.25">
      <c r="A2161">
        <v>558790565</v>
      </c>
      <c r="B2161" t="s">
        <v>107</v>
      </c>
      <c r="C2161" t="s">
        <v>153</v>
      </c>
      <c r="D2161">
        <v>1</v>
      </c>
      <c r="E2161">
        <v>0</v>
      </c>
      <c r="F2161">
        <v>2141.16</v>
      </c>
      <c r="G2161">
        <v>45110</v>
      </c>
      <c r="H2161" t="s">
        <v>108</v>
      </c>
      <c r="I2161" t="s">
        <v>834</v>
      </c>
      <c r="J2161" t="s">
        <v>109</v>
      </c>
      <c r="K2161">
        <v>400.96629213483146</v>
      </c>
      <c r="L2161" t="s">
        <v>4071</v>
      </c>
      <c r="M2161" t="s">
        <v>108</v>
      </c>
      <c r="N2161" t="s">
        <v>22</v>
      </c>
      <c r="O2161" t="s">
        <v>1102</v>
      </c>
      <c r="P2161" t="str">
        <f>_xlfn.IFNA(VLOOKUP(C2161,Statusy!A:B,2,0),"Do wyrzucenia")</f>
        <v>Alza</v>
      </c>
      <c r="Q2161" t="str">
        <f t="shared" si="136"/>
        <v>Alza</v>
      </c>
      <c r="R2161" t="str">
        <f t="shared" si="137"/>
        <v>Vida</v>
      </c>
    </row>
    <row r="2162" spans="1:18" x14ac:dyDescent="0.25">
      <c r="A2162">
        <v>558769419</v>
      </c>
      <c r="B2162" t="s">
        <v>107</v>
      </c>
      <c r="C2162" t="s">
        <v>153</v>
      </c>
      <c r="D2162">
        <v>1</v>
      </c>
      <c r="E2162">
        <v>0</v>
      </c>
      <c r="F2162">
        <v>3212.15</v>
      </c>
      <c r="G2162">
        <v>45110</v>
      </c>
      <c r="H2162" t="s">
        <v>108</v>
      </c>
      <c r="I2162" t="s">
        <v>4072</v>
      </c>
      <c r="J2162" t="s">
        <v>109</v>
      </c>
      <c r="K2162">
        <v>601.52621722846447</v>
      </c>
      <c r="L2162" t="s">
        <v>4073</v>
      </c>
      <c r="M2162" t="s">
        <v>108</v>
      </c>
      <c r="N2162" t="s">
        <v>22</v>
      </c>
      <c r="O2162" t="s">
        <v>1102</v>
      </c>
      <c r="P2162" t="str">
        <f>_xlfn.IFNA(VLOOKUP(C2162,Statusy!A:B,2,0),"Do wyrzucenia")</f>
        <v>Alza</v>
      </c>
      <c r="Q2162" t="str">
        <f t="shared" ref="Q2162:Q2191" si="138">IF(P2162="alza","Alza",IF(P2162="Extra","Extrastore","Mall"))</f>
        <v>Alza</v>
      </c>
      <c r="R2162" t="str">
        <f t="shared" ref="R2162:R2191" si="139">IF(AND(LEN(I2162)&lt;=7,ISERROR(FIND("_",I2162))),"Vida",IFERROR(LEFT(I2162,FIND("_",I2162)-1),"Kinghoff"))</f>
        <v>vivaldi</v>
      </c>
    </row>
    <row r="2163" spans="1:18" x14ac:dyDescent="0.25">
      <c r="A2163">
        <v>558769414</v>
      </c>
      <c r="B2163" t="s">
        <v>107</v>
      </c>
      <c r="C2163" t="s">
        <v>153</v>
      </c>
      <c r="D2163">
        <v>1</v>
      </c>
      <c r="E2163">
        <v>0</v>
      </c>
      <c r="F2163">
        <v>509.16</v>
      </c>
      <c r="G2163">
        <v>45110</v>
      </c>
      <c r="H2163" t="s">
        <v>108</v>
      </c>
      <c r="I2163" t="s">
        <v>776</v>
      </c>
      <c r="J2163" t="s">
        <v>109</v>
      </c>
      <c r="K2163">
        <v>95.348314606741582</v>
      </c>
      <c r="L2163" t="s">
        <v>4074</v>
      </c>
      <c r="M2163" t="s">
        <v>108</v>
      </c>
      <c r="N2163" t="s">
        <v>22</v>
      </c>
      <c r="O2163" t="s">
        <v>1102</v>
      </c>
      <c r="P2163" t="str">
        <f>_xlfn.IFNA(VLOOKUP(C2163,Statusy!A:B,2,0),"Do wyrzucenia")</f>
        <v>Alza</v>
      </c>
      <c r="Q2163" t="str">
        <f t="shared" si="138"/>
        <v>Alza</v>
      </c>
      <c r="R2163" t="str">
        <f t="shared" si="139"/>
        <v>Kinghoff</v>
      </c>
    </row>
    <row r="2164" spans="1:18" x14ac:dyDescent="0.25">
      <c r="A2164">
        <v>558769162</v>
      </c>
      <c r="B2164" t="s">
        <v>107</v>
      </c>
      <c r="C2164" t="s">
        <v>153</v>
      </c>
      <c r="D2164">
        <v>1</v>
      </c>
      <c r="E2164">
        <v>0</v>
      </c>
      <c r="F2164">
        <v>2982.65</v>
      </c>
      <c r="G2164">
        <v>45110</v>
      </c>
      <c r="H2164" t="s">
        <v>108</v>
      </c>
      <c r="I2164" t="s">
        <v>4075</v>
      </c>
      <c r="J2164" t="s">
        <v>109</v>
      </c>
      <c r="K2164">
        <v>558.54868913857683</v>
      </c>
      <c r="L2164" t="s">
        <v>4076</v>
      </c>
      <c r="M2164" t="s">
        <v>108</v>
      </c>
      <c r="N2164" t="s">
        <v>22</v>
      </c>
      <c r="O2164" t="s">
        <v>1102</v>
      </c>
      <c r="P2164" t="str">
        <f>_xlfn.IFNA(VLOOKUP(C2164,Statusy!A:B,2,0),"Do wyrzucenia")</f>
        <v>Alza</v>
      </c>
      <c r="Q2164" t="str">
        <f t="shared" si="138"/>
        <v>Alza</v>
      </c>
      <c r="R2164" t="str">
        <f t="shared" si="139"/>
        <v>Vida</v>
      </c>
    </row>
    <row r="2165" spans="1:18" x14ac:dyDescent="0.25">
      <c r="A2165">
        <v>558769128</v>
      </c>
      <c r="B2165" t="s">
        <v>107</v>
      </c>
      <c r="C2165" t="s">
        <v>153</v>
      </c>
      <c r="D2165">
        <v>1</v>
      </c>
      <c r="E2165">
        <v>0</v>
      </c>
      <c r="F2165">
        <v>2863.65</v>
      </c>
      <c r="G2165">
        <v>45110</v>
      </c>
      <c r="H2165" t="s">
        <v>108</v>
      </c>
      <c r="I2165" t="s">
        <v>4077</v>
      </c>
      <c r="J2165" t="s">
        <v>109</v>
      </c>
      <c r="K2165">
        <v>536.26404494382029</v>
      </c>
      <c r="L2165" t="s">
        <v>4078</v>
      </c>
      <c r="M2165" t="s">
        <v>108</v>
      </c>
      <c r="N2165" t="s">
        <v>22</v>
      </c>
      <c r="O2165" t="s">
        <v>1102</v>
      </c>
      <c r="P2165" t="str">
        <f>_xlfn.IFNA(VLOOKUP(C2165,Statusy!A:B,2,0),"Do wyrzucenia")</f>
        <v>Alza</v>
      </c>
      <c r="Q2165" t="str">
        <f t="shared" si="138"/>
        <v>Alza</v>
      </c>
      <c r="R2165" t="str">
        <f t="shared" si="139"/>
        <v>Vida</v>
      </c>
    </row>
    <row r="2166" spans="1:18" x14ac:dyDescent="0.25">
      <c r="A2166">
        <v>558769083</v>
      </c>
      <c r="B2166" t="s">
        <v>107</v>
      </c>
      <c r="C2166" t="s">
        <v>190</v>
      </c>
      <c r="D2166">
        <v>0</v>
      </c>
      <c r="E2166">
        <v>0</v>
      </c>
      <c r="F2166">
        <v>6212.65</v>
      </c>
      <c r="G2166">
        <v>45110</v>
      </c>
      <c r="H2166" t="s">
        <v>108</v>
      </c>
      <c r="I2166" t="s">
        <v>4079</v>
      </c>
      <c r="J2166" t="s">
        <v>109</v>
      </c>
      <c r="K2166">
        <v>1163.4176029962548</v>
      </c>
      <c r="L2166" t="s">
        <v>4080</v>
      </c>
      <c r="M2166" t="s">
        <v>108</v>
      </c>
      <c r="N2166" t="s">
        <v>252</v>
      </c>
      <c r="O2166" t="s">
        <v>1102</v>
      </c>
      <c r="P2166" t="str">
        <f>_xlfn.IFNA(VLOOKUP(C2166,Statusy!A:B,2,0),"Do wyrzucenia")</f>
        <v>Alza</v>
      </c>
      <c r="Q2166" t="str">
        <f t="shared" si="138"/>
        <v>Alza</v>
      </c>
      <c r="R2166" t="str">
        <f t="shared" si="139"/>
        <v>beliani</v>
      </c>
    </row>
    <row r="2167" spans="1:18" x14ac:dyDescent="0.25">
      <c r="A2167">
        <v>558757449</v>
      </c>
      <c r="B2167" t="s">
        <v>107</v>
      </c>
      <c r="C2167" t="s">
        <v>118</v>
      </c>
      <c r="D2167">
        <v>1</v>
      </c>
      <c r="E2167">
        <v>419</v>
      </c>
      <c r="F2167">
        <v>4651</v>
      </c>
      <c r="G2167">
        <v>45110</v>
      </c>
      <c r="H2167" t="s">
        <v>108</v>
      </c>
      <c r="I2167" t="s">
        <v>4081</v>
      </c>
      <c r="J2167" t="s">
        <v>109</v>
      </c>
      <c r="K2167">
        <v>870.97378277153564</v>
      </c>
      <c r="L2167" t="s">
        <v>4082</v>
      </c>
      <c r="M2167" t="s">
        <v>108</v>
      </c>
      <c r="N2167" t="s">
        <v>22</v>
      </c>
      <c r="O2167" t="s">
        <v>225</v>
      </c>
      <c r="P2167" t="str">
        <f>_xlfn.IFNA(VLOOKUP(C2167,Statusy!A:B,2,0),"Do wyrzucenia")</f>
        <v>Greatstore</v>
      </c>
      <c r="Q2167" t="str">
        <f t="shared" si="138"/>
        <v>Mall</v>
      </c>
      <c r="R2167" t="str">
        <f t="shared" si="139"/>
        <v>Vida</v>
      </c>
    </row>
    <row r="2168" spans="1:18" x14ac:dyDescent="0.25">
      <c r="A2168">
        <v>558757441</v>
      </c>
      <c r="B2168" t="s">
        <v>107</v>
      </c>
      <c r="C2168" t="s">
        <v>118</v>
      </c>
      <c r="D2168">
        <v>1</v>
      </c>
      <c r="E2168">
        <v>3.2</v>
      </c>
      <c r="F2168">
        <v>27.2</v>
      </c>
      <c r="G2168">
        <v>45110</v>
      </c>
      <c r="H2168" t="s">
        <v>108</v>
      </c>
      <c r="I2168" t="s">
        <v>180</v>
      </c>
      <c r="J2168" t="s">
        <v>110</v>
      </c>
      <c r="K2168">
        <v>121.58399999999999</v>
      </c>
      <c r="L2168" t="s">
        <v>181</v>
      </c>
      <c r="M2168" t="s">
        <v>108</v>
      </c>
      <c r="N2168" t="s">
        <v>106</v>
      </c>
      <c r="O2168" t="s">
        <v>225</v>
      </c>
      <c r="P2168" t="str">
        <f>_xlfn.IFNA(VLOOKUP(C2168,Statusy!A:B,2,0),"Do wyrzucenia")</f>
        <v>Greatstore</v>
      </c>
      <c r="Q2168" t="str">
        <f t="shared" si="138"/>
        <v>Mall</v>
      </c>
      <c r="R2168" t="str">
        <f t="shared" si="139"/>
        <v>aw</v>
      </c>
    </row>
    <row r="2169" spans="1:18" x14ac:dyDescent="0.25">
      <c r="A2169">
        <v>558754473</v>
      </c>
      <c r="B2169" t="s">
        <v>107</v>
      </c>
      <c r="C2169" t="s">
        <v>153</v>
      </c>
      <c r="D2169">
        <v>1</v>
      </c>
      <c r="E2169">
        <v>0</v>
      </c>
      <c r="F2169">
        <v>619.65</v>
      </c>
      <c r="G2169">
        <v>45110</v>
      </c>
      <c r="H2169" t="s">
        <v>108</v>
      </c>
      <c r="I2169" t="s">
        <v>730</v>
      </c>
      <c r="J2169" t="s">
        <v>109</v>
      </c>
      <c r="K2169">
        <v>116.03932584269663</v>
      </c>
      <c r="L2169" t="s">
        <v>4083</v>
      </c>
      <c r="M2169" t="s">
        <v>108</v>
      </c>
      <c r="N2169" t="s">
        <v>22</v>
      </c>
      <c r="O2169" t="s">
        <v>1102</v>
      </c>
      <c r="P2169" t="str">
        <f>_xlfn.IFNA(VLOOKUP(C2169,Statusy!A:B,2,0),"Do wyrzucenia")</f>
        <v>Alza</v>
      </c>
      <c r="Q2169" t="str">
        <f t="shared" si="138"/>
        <v>Alza</v>
      </c>
      <c r="R2169" t="str">
        <f t="shared" si="139"/>
        <v>Vida</v>
      </c>
    </row>
    <row r="2170" spans="1:18" x14ac:dyDescent="0.25">
      <c r="A2170">
        <v>558754450</v>
      </c>
      <c r="B2170" t="s">
        <v>107</v>
      </c>
      <c r="C2170" t="s">
        <v>153</v>
      </c>
      <c r="D2170">
        <v>1</v>
      </c>
      <c r="E2170">
        <v>0</v>
      </c>
      <c r="F2170">
        <v>4606.16</v>
      </c>
      <c r="G2170">
        <v>45110</v>
      </c>
      <c r="H2170" t="s">
        <v>108</v>
      </c>
      <c r="I2170" t="s">
        <v>4084</v>
      </c>
      <c r="J2170" t="s">
        <v>109</v>
      </c>
      <c r="K2170">
        <v>862.57677902621731</v>
      </c>
      <c r="L2170" t="s">
        <v>4085</v>
      </c>
      <c r="M2170" t="s">
        <v>108</v>
      </c>
      <c r="N2170" t="s">
        <v>22</v>
      </c>
      <c r="O2170" t="s">
        <v>1102</v>
      </c>
      <c r="P2170" t="str">
        <f>_xlfn.IFNA(VLOOKUP(C2170,Statusy!A:B,2,0),"Do wyrzucenia")</f>
        <v>Alza</v>
      </c>
      <c r="Q2170" t="str">
        <f t="shared" si="138"/>
        <v>Alza</v>
      </c>
      <c r="R2170" t="str">
        <f t="shared" si="139"/>
        <v>Vida</v>
      </c>
    </row>
    <row r="2171" spans="1:18" x14ac:dyDescent="0.25">
      <c r="A2171">
        <v>558754443</v>
      </c>
      <c r="B2171" t="s">
        <v>107</v>
      </c>
      <c r="C2171" t="s">
        <v>153</v>
      </c>
      <c r="D2171">
        <v>1</v>
      </c>
      <c r="E2171">
        <v>0</v>
      </c>
      <c r="F2171">
        <v>349.35</v>
      </c>
      <c r="G2171">
        <v>45110</v>
      </c>
      <c r="H2171" t="s">
        <v>108</v>
      </c>
      <c r="I2171" t="s">
        <v>647</v>
      </c>
      <c r="J2171" t="s">
        <v>109</v>
      </c>
      <c r="K2171">
        <v>65.421348314606746</v>
      </c>
      <c r="L2171" t="s">
        <v>4086</v>
      </c>
      <c r="M2171" t="s">
        <v>108</v>
      </c>
      <c r="N2171" t="s">
        <v>48</v>
      </c>
      <c r="O2171" t="s">
        <v>1102</v>
      </c>
      <c r="P2171" t="str">
        <f>_xlfn.IFNA(VLOOKUP(C2171,Statusy!A:B,2,0),"Do wyrzucenia")</f>
        <v>Alza</v>
      </c>
      <c r="Q2171" t="str">
        <f t="shared" si="138"/>
        <v>Alza</v>
      </c>
      <c r="R2171" t="str">
        <f t="shared" si="139"/>
        <v>ikonka</v>
      </c>
    </row>
    <row r="2172" spans="1:18" x14ac:dyDescent="0.25">
      <c r="A2172">
        <v>558754435</v>
      </c>
      <c r="B2172" t="s">
        <v>107</v>
      </c>
      <c r="C2172" t="s">
        <v>153</v>
      </c>
      <c r="D2172">
        <v>1</v>
      </c>
      <c r="E2172">
        <v>0</v>
      </c>
      <c r="F2172">
        <v>509.16</v>
      </c>
      <c r="G2172">
        <v>45110</v>
      </c>
      <c r="H2172" t="s">
        <v>108</v>
      </c>
      <c r="I2172" t="s">
        <v>411</v>
      </c>
      <c r="J2172" t="s">
        <v>109</v>
      </c>
      <c r="K2172">
        <v>95.348314606741582</v>
      </c>
      <c r="L2172" t="s">
        <v>4087</v>
      </c>
      <c r="M2172" t="s">
        <v>108</v>
      </c>
      <c r="N2172" t="s">
        <v>22</v>
      </c>
      <c r="O2172" t="s">
        <v>1102</v>
      </c>
      <c r="P2172" t="str">
        <f>_xlfn.IFNA(VLOOKUP(C2172,Statusy!A:B,2,0),"Do wyrzucenia")</f>
        <v>Alza</v>
      </c>
      <c r="Q2172" t="str">
        <f t="shared" si="138"/>
        <v>Alza</v>
      </c>
      <c r="R2172" t="str">
        <f t="shared" si="139"/>
        <v>Vida</v>
      </c>
    </row>
    <row r="2173" spans="1:18" x14ac:dyDescent="0.25">
      <c r="A2173">
        <v>558754431</v>
      </c>
      <c r="B2173" t="s">
        <v>107</v>
      </c>
      <c r="C2173" t="s">
        <v>153</v>
      </c>
      <c r="D2173">
        <v>1</v>
      </c>
      <c r="E2173">
        <v>0</v>
      </c>
      <c r="F2173">
        <v>1342.14</v>
      </c>
      <c r="G2173">
        <v>45110</v>
      </c>
      <c r="H2173" t="s">
        <v>108</v>
      </c>
      <c r="I2173" t="s">
        <v>736</v>
      </c>
      <c r="J2173" t="s">
        <v>109</v>
      </c>
      <c r="K2173">
        <v>251.33707865168543</v>
      </c>
      <c r="L2173" t="s">
        <v>4088</v>
      </c>
      <c r="M2173" t="s">
        <v>108</v>
      </c>
      <c r="N2173" t="s">
        <v>22</v>
      </c>
      <c r="O2173" t="s">
        <v>1102</v>
      </c>
      <c r="P2173" t="str">
        <f>_xlfn.IFNA(VLOOKUP(C2173,Statusy!A:B,2,0),"Do wyrzucenia")</f>
        <v>Alza</v>
      </c>
      <c r="Q2173" t="str">
        <f t="shared" si="138"/>
        <v>Alza</v>
      </c>
      <c r="R2173" t="str">
        <f t="shared" si="139"/>
        <v>Vida</v>
      </c>
    </row>
    <row r="2174" spans="1:18" x14ac:dyDescent="0.25">
      <c r="A2174">
        <v>558754419</v>
      </c>
      <c r="B2174" t="s">
        <v>107</v>
      </c>
      <c r="C2174" t="s">
        <v>153</v>
      </c>
      <c r="D2174">
        <v>1</v>
      </c>
      <c r="E2174">
        <v>0</v>
      </c>
      <c r="F2174">
        <v>2557.65</v>
      </c>
      <c r="G2174">
        <v>45110</v>
      </c>
      <c r="H2174" t="s">
        <v>108</v>
      </c>
      <c r="I2174" t="s">
        <v>4089</v>
      </c>
      <c r="J2174" t="s">
        <v>109</v>
      </c>
      <c r="K2174">
        <v>478.9606741573034</v>
      </c>
      <c r="L2174" t="s">
        <v>4090</v>
      </c>
      <c r="M2174" t="s">
        <v>108</v>
      </c>
      <c r="N2174" t="s">
        <v>22</v>
      </c>
      <c r="O2174" t="s">
        <v>1102</v>
      </c>
      <c r="P2174" t="str">
        <f>_xlfn.IFNA(VLOOKUP(C2174,Statusy!A:B,2,0),"Do wyrzucenia")</f>
        <v>Alza</v>
      </c>
      <c r="Q2174" t="str">
        <f t="shared" si="138"/>
        <v>Alza</v>
      </c>
      <c r="R2174" t="str">
        <f t="shared" si="139"/>
        <v>Vida</v>
      </c>
    </row>
    <row r="2175" spans="1:18" x14ac:dyDescent="0.25">
      <c r="A2175">
        <v>558754414</v>
      </c>
      <c r="B2175" t="s">
        <v>107</v>
      </c>
      <c r="C2175" t="s">
        <v>153</v>
      </c>
      <c r="D2175">
        <v>1</v>
      </c>
      <c r="E2175">
        <v>0</v>
      </c>
      <c r="F2175">
        <v>1350.65</v>
      </c>
      <c r="G2175">
        <v>45110</v>
      </c>
      <c r="H2175" t="s">
        <v>108</v>
      </c>
      <c r="I2175" t="s">
        <v>4091</v>
      </c>
      <c r="J2175" t="s">
        <v>109</v>
      </c>
      <c r="K2175">
        <v>252.93071161048692</v>
      </c>
      <c r="L2175" t="s">
        <v>4092</v>
      </c>
      <c r="M2175" t="s">
        <v>108</v>
      </c>
      <c r="N2175" t="s">
        <v>22</v>
      </c>
      <c r="O2175" t="s">
        <v>1102</v>
      </c>
      <c r="P2175" t="str">
        <f>_xlfn.IFNA(VLOOKUP(C2175,Statusy!A:B,2,0),"Do wyrzucenia")</f>
        <v>Alza</v>
      </c>
      <c r="Q2175" t="str">
        <f t="shared" si="138"/>
        <v>Alza</v>
      </c>
      <c r="R2175" t="str">
        <f t="shared" si="139"/>
        <v>Vida</v>
      </c>
    </row>
    <row r="2176" spans="1:18" x14ac:dyDescent="0.25">
      <c r="A2176">
        <v>558754406</v>
      </c>
      <c r="B2176" t="s">
        <v>107</v>
      </c>
      <c r="C2176" t="s">
        <v>153</v>
      </c>
      <c r="D2176">
        <v>1</v>
      </c>
      <c r="E2176">
        <v>0</v>
      </c>
      <c r="F2176">
        <v>3722.15</v>
      </c>
      <c r="G2176">
        <v>45110</v>
      </c>
      <c r="H2176" t="s">
        <v>108</v>
      </c>
      <c r="I2176" t="s">
        <v>4093</v>
      </c>
      <c r="J2176" t="s">
        <v>109</v>
      </c>
      <c r="K2176">
        <v>697.03183520599259</v>
      </c>
      <c r="L2176" t="s">
        <v>4094</v>
      </c>
      <c r="M2176" t="s">
        <v>108</v>
      </c>
      <c r="N2176" t="s">
        <v>22</v>
      </c>
      <c r="O2176" t="s">
        <v>1102</v>
      </c>
      <c r="P2176" t="str">
        <f>_xlfn.IFNA(VLOOKUP(C2176,Statusy!A:B,2,0),"Do wyrzucenia")</f>
        <v>Alza</v>
      </c>
      <c r="Q2176" t="str">
        <f t="shared" si="138"/>
        <v>Alza</v>
      </c>
      <c r="R2176" t="str">
        <f t="shared" si="139"/>
        <v>Vida</v>
      </c>
    </row>
    <row r="2177" spans="1:18" x14ac:dyDescent="0.25">
      <c r="A2177">
        <v>558754377</v>
      </c>
      <c r="B2177" t="s">
        <v>107</v>
      </c>
      <c r="C2177" t="s">
        <v>153</v>
      </c>
      <c r="D2177">
        <v>1</v>
      </c>
      <c r="E2177">
        <v>0</v>
      </c>
      <c r="F2177">
        <v>509.16</v>
      </c>
      <c r="G2177">
        <v>45110</v>
      </c>
      <c r="H2177" t="s">
        <v>108</v>
      </c>
      <c r="I2177" t="s">
        <v>1190</v>
      </c>
      <c r="J2177" t="s">
        <v>109</v>
      </c>
      <c r="K2177">
        <v>95.348314606741582</v>
      </c>
      <c r="L2177" t="s">
        <v>4095</v>
      </c>
      <c r="M2177" t="s">
        <v>108</v>
      </c>
      <c r="N2177" t="s">
        <v>22</v>
      </c>
      <c r="O2177" t="s">
        <v>1102</v>
      </c>
      <c r="P2177" t="str">
        <f>_xlfn.IFNA(VLOOKUP(C2177,Statusy!A:B,2,0),"Do wyrzucenia")</f>
        <v>Alza</v>
      </c>
      <c r="Q2177" t="str">
        <f t="shared" si="138"/>
        <v>Alza</v>
      </c>
      <c r="R2177" t="str">
        <f t="shared" si="139"/>
        <v>Vida</v>
      </c>
    </row>
    <row r="2178" spans="1:18" x14ac:dyDescent="0.25">
      <c r="A2178">
        <v>558737987</v>
      </c>
      <c r="B2178" t="s">
        <v>107</v>
      </c>
      <c r="C2178" t="s">
        <v>120</v>
      </c>
      <c r="D2178">
        <v>1</v>
      </c>
      <c r="E2178">
        <v>29</v>
      </c>
      <c r="F2178">
        <v>275</v>
      </c>
      <c r="G2178">
        <v>45110</v>
      </c>
      <c r="H2178" t="s">
        <v>108</v>
      </c>
      <c r="I2178" t="s">
        <v>4096</v>
      </c>
      <c r="J2178" t="s">
        <v>110</v>
      </c>
      <c r="K2178">
        <v>1229.25</v>
      </c>
      <c r="L2178" t="s">
        <v>4097</v>
      </c>
      <c r="M2178" t="s">
        <v>108</v>
      </c>
      <c r="N2178" t="s">
        <v>49</v>
      </c>
      <c r="O2178" t="s">
        <v>224</v>
      </c>
      <c r="P2178" t="str">
        <f>_xlfn.IFNA(VLOOKUP(C2178,Statusy!A:B,2,0),"Do wyrzucenia")</f>
        <v>Shumee</v>
      </c>
      <c r="Q2178" t="str">
        <f t="shared" si="138"/>
        <v>Mall</v>
      </c>
      <c r="R2178" t="str">
        <f t="shared" si="139"/>
        <v>Vida</v>
      </c>
    </row>
    <row r="2179" spans="1:18" x14ac:dyDescent="0.25">
      <c r="A2179">
        <v>558737982</v>
      </c>
      <c r="B2179" t="s">
        <v>107</v>
      </c>
      <c r="C2179" t="s">
        <v>120</v>
      </c>
      <c r="D2179">
        <v>1</v>
      </c>
      <c r="E2179">
        <v>29</v>
      </c>
      <c r="F2179">
        <v>206</v>
      </c>
      <c r="G2179">
        <v>45110</v>
      </c>
      <c r="H2179" t="s">
        <v>108</v>
      </c>
      <c r="I2179" t="s">
        <v>4098</v>
      </c>
      <c r="J2179" t="s">
        <v>110</v>
      </c>
      <c r="K2179">
        <v>920.81999999999994</v>
      </c>
      <c r="L2179" t="s">
        <v>4099</v>
      </c>
      <c r="M2179" t="s">
        <v>108</v>
      </c>
      <c r="N2179" t="s">
        <v>49</v>
      </c>
      <c r="O2179" t="s">
        <v>224</v>
      </c>
      <c r="P2179" t="str">
        <f>_xlfn.IFNA(VLOOKUP(C2179,Statusy!A:B,2,0),"Do wyrzucenia")</f>
        <v>Shumee</v>
      </c>
      <c r="Q2179" t="str">
        <f t="shared" si="138"/>
        <v>Mall</v>
      </c>
      <c r="R2179" t="str">
        <f t="shared" si="139"/>
        <v>Vida</v>
      </c>
    </row>
    <row r="2180" spans="1:18" x14ac:dyDescent="0.25">
      <c r="A2180">
        <v>558737917</v>
      </c>
      <c r="B2180" t="s">
        <v>107</v>
      </c>
      <c r="C2180" t="s">
        <v>153</v>
      </c>
      <c r="D2180">
        <v>1</v>
      </c>
      <c r="E2180">
        <v>0</v>
      </c>
      <c r="F2180">
        <v>1923.55</v>
      </c>
      <c r="G2180">
        <v>45110</v>
      </c>
      <c r="H2180" t="s">
        <v>108</v>
      </c>
      <c r="I2180" t="s">
        <v>511</v>
      </c>
      <c r="J2180" t="s">
        <v>109</v>
      </c>
      <c r="K2180">
        <v>360.21535580524346</v>
      </c>
      <c r="L2180" t="s">
        <v>4100</v>
      </c>
      <c r="M2180" t="s">
        <v>108</v>
      </c>
      <c r="N2180" t="s">
        <v>22</v>
      </c>
      <c r="O2180" t="s">
        <v>1102</v>
      </c>
      <c r="P2180" t="str">
        <f>_xlfn.IFNA(VLOOKUP(C2180,Statusy!A:B,2,0),"Do wyrzucenia")</f>
        <v>Alza</v>
      </c>
      <c r="Q2180" t="str">
        <f t="shared" si="138"/>
        <v>Alza</v>
      </c>
      <c r="R2180" t="str">
        <f t="shared" si="139"/>
        <v>ikonka</v>
      </c>
    </row>
    <row r="2181" spans="1:18" x14ac:dyDescent="0.25">
      <c r="A2181">
        <v>558737818</v>
      </c>
      <c r="B2181" t="s">
        <v>107</v>
      </c>
      <c r="C2181" t="s">
        <v>153</v>
      </c>
      <c r="D2181">
        <v>1</v>
      </c>
      <c r="E2181">
        <v>0</v>
      </c>
      <c r="F2181">
        <v>730.15</v>
      </c>
      <c r="G2181">
        <v>45110</v>
      </c>
      <c r="H2181" t="s">
        <v>108</v>
      </c>
      <c r="I2181" t="s">
        <v>3274</v>
      </c>
      <c r="J2181" t="s">
        <v>109</v>
      </c>
      <c r="K2181">
        <v>136.73220973782773</v>
      </c>
      <c r="L2181" t="s">
        <v>4101</v>
      </c>
      <c r="M2181" t="s">
        <v>108</v>
      </c>
      <c r="N2181" t="s">
        <v>22</v>
      </c>
      <c r="O2181" t="s">
        <v>1102</v>
      </c>
      <c r="P2181" t="str">
        <f>_xlfn.IFNA(VLOOKUP(C2181,Statusy!A:B,2,0),"Do wyrzucenia")</f>
        <v>Alza</v>
      </c>
      <c r="Q2181" t="str">
        <f t="shared" si="138"/>
        <v>Alza</v>
      </c>
      <c r="R2181" t="str">
        <f t="shared" si="139"/>
        <v>Vida</v>
      </c>
    </row>
    <row r="2182" spans="1:18" x14ac:dyDescent="0.25">
      <c r="A2182">
        <v>558737811</v>
      </c>
      <c r="B2182" t="s">
        <v>107</v>
      </c>
      <c r="C2182" t="s">
        <v>153</v>
      </c>
      <c r="D2182">
        <v>1</v>
      </c>
      <c r="E2182">
        <v>0</v>
      </c>
      <c r="F2182">
        <v>2115.65</v>
      </c>
      <c r="G2182">
        <v>45110</v>
      </c>
      <c r="H2182" t="s">
        <v>108</v>
      </c>
      <c r="I2182" t="s">
        <v>1111</v>
      </c>
      <c r="J2182" t="s">
        <v>109</v>
      </c>
      <c r="K2182">
        <v>396.18913857677904</v>
      </c>
      <c r="L2182" t="s">
        <v>4102</v>
      </c>
      <c r="M2182" t="s">
        <v>108</v>
      </c>
      <c r="N2182" t="s">
        <v>22</v>
      </c>
      <c r="O2182" t="s">
        <v>1102</v>
      </c>
      <c r="P2182" t="str">
        <f>_xlfn.IFNA(VLOOKUP(C2182,Statusy!A:B,2,0),"Do wyrzucenia")</f>
        <v>Alza</v>
      </c>
      <c r="Q2182" t="str">
        <f t="shared" si="138"/>
        <v>Alza</v>
      </c>
      <c r="R2182" t="str">
        <f t="shared" si="139"/>
        <v>Vida</v>
      </c>
    </row>
    <row r="2183" spans="1:18" x14ac:dyDescent="0.25">
      <c r="A2183">
        <v>558737807</v>
      </c>
      <c r="B2183" t="s">
        <v>107</v>
      </c>
      <c r="C2183" t="s">
        <v>153</v>
      </c>
      <c r="D2183">
        <v>1</v>
      </c>
      <c r="E2183">
        <v>0</v>
      </c>
      <c r="F2183">
        <v>1078.6500000000001</v>
      </c>
      <c r="G2183">
        <v>45110</v>
      </c>
      <c r="H2183" t="s">
        <v>108</v>
      </c>
      <c r="I2183" t="s">
        <v>863</v>
      </c>
      <c r="J2183" t="s">
        <v>109</v>
      </c>
      <c r="K2183">
        <v>201.99438202247194</v>
      </c>
      <c r="L2183" t="s">
        <v>4103</v>
      </c>
      <c r="M2183" t="s">
        <v>108</v>
      </c>
      <c r="N2183" t="s">
        <v>22</v>
      </c>
      <c r="O2183" t="s">
        <v>1102</v>
      </c>
      <c r="P2183" t="str">
        <f>_xlfn.IFNA(VLOOKUP(C2183,Statusy!A:B,2,0),"Do wyrzucenia")</f>
        <v>Alza</v>
      </c>
      <c r="Q2183" t="str">
        <f t="shared" si="138"/>
        <v>Alza</v>
      </c>
      <c r="R2183" t="str">
        <f t="shared" si="139"/>
        <v>Vida</v>
      </c>
    </row>
    <row r="2184" spans="1:18" x14ac:dyDescent="0.25">
      <c r="A2184">
        <v>558737800</v>
      </c>
      <c r="B2184" t="s">
        <v>107</v>
      </c>
      <c r="C2184" t="s">
        <v>153</v>
      </c>
      <c r="D2184">
        <v>1</v>
      </c>
      <c r="E2184">
        <v>0</v>
      </c>
      <c r="F2184">
        <v>900.16</v>
      </c>
      <c r="G2184">
        <v>45110</v>
      </c>
      <c r="H2184" t="s">
        <v>108</v>
      </c>
      <c r="I2184" t="s">
        <v>4104</v>
      </c>
      <c r="J2184" t="s">
        <v>109</v>
      </c>
      <c r="K2184">
        <v>168.5692883895131</v>
      </c>
      <c r="L2184" t="s">
        <v>4105</v>
      </c>
      <c r="M2184" t="s">
        <v>108</v>
      </c>
      <c r="N2184" t="s">
        <v>22</v>
      </c>
      <c r="O2184" t="s">
        <v>1102</v>
      </c>
      <c r="P2184" t="str">
        <f>_xlfn.IFNA(VLOOKUP(C2184,Statusy!A:B,2,0),"Do wyrzucenia")</f>
        <v>Alza</v>
      </c>
      <c r="Q2184" t="str">
        <f t="shared" si="138"/>
        <v>Alza</v>
      </c>
      <c r="R2184" t="str">
        <f t="shared" si="139"/>
        <v>Vida</v>
      </c>
    </row>
    <row r="2185" spans="1:18" x14ac:dyDescent="0.25">
      <c r="A2185">
        <v>558737755</v>
      </c>
      <c r="B2185" t="s">
        <v>107</v>
      </c>
      <c r="C2185" t="s">
        <v>153</v>
      </c>
      <c r="D2185">
        <v>1</v>
      </c>
      <c r="E2185">
        <v>0</v>
      </c>
      <c r="F2185">
        <v>509.16</v>
      </c>
      <c r="G2185">
        <v>45110</v>
      </c>
      <c r="H2185" t="s">
        <v>108</v>
      </c>
      <c r="I2185" t="s">
        <v>1190</v>
      </c>
      <c r="J2185" t="s">
        <v>109</v>
      </c>
      <c r="K2185">
        <v>95.348314606741582</v>
      </c>
      <c r="L2185" t="s">
        <v>4106</v>
      </c>
      <c r="M2185" t="s">
        <v>108</v>
      </c>
      <c r="N2185" t="s">
        <v>22</v>
      </c>
      <c r="O2185" t="s">
        <v>1102</v>
      </c>
      <c r="P2185" t="str">
        <f>_xlfn.IFNA(VLOOKUP(C2185,Statusy!A:B,2,0),"Do wyrzucenia")</f>
        <v>Alza</v>
      </c>
      <c r="Q2185" t="str">
        <f t="shared" si="138"/>
        <v>Alza</v>
      </c>
      <c r="R2185" t="str">
        <f t="shared" si="139"/>
        <v>Vida</v>
      </c>
    </row>
    <row r="2186" spans="1:18" x14ac:dyDescent="0.25">
      <c r="A2186">
        <v>558737713</v>
      </c>
      <c r="B2186" t="s">
        <v>107</v>
      </c>
      <c r="C2186" t="s">
        <v>153</v>
      </c>
      <c r="D2186">
        <v>1</v>
      </c>
      <c r="E2186">
        <v>0</v>
      </c>
      <c r="F2186">
        <v>1622.65</v>
      </c>
      <c r="G2186">
        <v>45110</v>
      </c>
      <c r="H2186" t="s">
        <v>108</v>
      </c>
      <c r="I2186" t="s">
        <v>887</v>
      </c>
      <c r="J2186" t="s">
        <v>109</v>
      </c>
      <c r="K2186">
        <v>303.86704119850191</v>
      </c>
      <c r="L2186" t="s">
        <v>4107</v>
      </c>
      <c r="M2186" t="s">
        <v>108</v>
      </c>
      <c r="N2186" t="s">
        <v>22</v>
      </c>
      <c r="O2186" t="s">
        <v>1102</v>
      </c>
      <c r="P2186" t="str">
        <f>_xlfn.IFNA(VLOOKUP(C2186,Statusy!A:B,2,0),"Do wyrzucenia")</f>
        <v>Alza</v>
      </c>
      <c r="Q2186" t="str">
        <f t="shared" si="138"/>
        <v>Alza</v>
      </c>
      <c r="R2186" t="str">
        <f t="shared" si="139"/>
        <v>Vida</v>
      </c>
    </row>
    <row r="2187" spans="1:18" x14ac:dyDescent="0.25">
      <c r="A2187">
        <v>558725667</v>
      </c>
      <c r="B2187" t="s">
        <v>107</v>
      </c>
      <c r="C2187" t="s">
        <v>114</v>
      </c>
      <c r="D2187">
        <v>0</v>
      </c>
      <c r="E2187">
        <v>0</v>
      </c>
      <c r="F2187">
        <v>945</v>
      </c>
      <c r="G2187">
        <v>45110</v>
      </c>
      <c r="H2187" t="s">
        <v>108</v>
      </c>
      <c r="I2187" t="s">
        <v>4108</v>
      </c>
      <c r="J2187" t="s">
        <v>109</v>
      </c>
      <c r="K2187">
        <v>176.96629213483146</v>
      </c>
      <c r="L2187" t="s">
        <v>4109</v>
      </c>
      <c r="M2187" t="s">
        <v>108</v>
      </c>
      <c r="N2187" t="s">
        <v>22</v>
      </c>
      <c r="O2187" t="s">
        <v>225</v>
      </c>
      <c r="P2187" t="str">
        <f>_xlfn.IFNA(VLOOKUP(C2187,Statusy!A:B,2,0),"Do wyrzucenia")</f>
        <v>Greatstore</v>
      </c>
      <c r="Q2187" t="str">
        <f t="shared" si="138"/>
        <v>Mall</v>
      </c>
      <c r="R2187" t="str">
        <f t="shared" si="139"/>
        <v>Vida</v>
      </c>
    </row>
    <row r="2188" spans="1:18" x14ac:dyDescent="0.25">
      <c r="A2188">
        <v>558725447</v>
      </c>
      <c r="B2188" t="s">
        <v>107</v>
      </c>
      <c r="C2188" t="s">
        <v>153</v>
      </c>
      <c r="D2188">
        <v>1</v>
      </c>
      <c r="E2188">
        <v>0</v>
      </c>
      <c r="F2188">
        <v>1376.15</v>
      </c>
      <c r="G2188">
        <v>45110</v>
      </c>
      <c r="H2188" t="s">
        <v>108</v>
      </c>
      <c r="I2188" t="s">
        <v>4110</v>
      </c>
      <c r="J2188" t="s">
        <v>109</v>
      </c>
      <c r="K2188">
        <v>257.70599250936334</v>
      </c>
      <c r="L2188" t="s">
        <v>4111</v>
      </c>
      <c r="M2188" t="s">
        <v>108</v>
      </c>
      <c r="N2188" t="s">
        <v>22</v>
      </c>
      <c r="O2188" t="s">
        <v>1102</v>
      </c>
      <c r="P2188" t="str">
        <f>_xlfn.IFNA(VLOOKUP(C2188,Statusy!A:B,2,0),"Do wyrzucenia")</f>
        <v>Alza</v>
      </c>
      <c r="Q2188" t="str">
        <f t="shared" si="138"/>
        <v>Alza</v>
      </c>
      <c r="R2188" t="str">
        <f t="shared" si="139"/>
        <v>Vida</v>
      </c>
    </row>
    <row r="2189" spans="1:18" x14ac:dyDescent="0.25">
      <c r="A2189">
        <v>558722558</v>
      </c>
      <c r="B2189" t="s">
        <v>107</v>
      </c>
      <c r="C2189" t="s">
        <v>153</v>
      </c>
      <c r="D2189">
        <v>1</v>
      </c>
      <c r="E2189">
        <v>0</v>
      </c>
      <c r="F2189">
        <v>432.65</v>
      </c>
      <c r="G2189">
        <v>45110</v>
      </c>
      <c r="H2189" t="s">
        <v>108</v>
      </c>
      <c r="I2189" t="s">
        <v>4112</v>
      </c>
      <c r="J2189" t="s">
        <v>109</v>
      </c>
      <c r="K2189">
        <v>81.020599250936328</v>
      </c>
      <c r="L2189" t="s">
        <v>4113</v>
      </c>
      <c r="M2189" t="s">
        <v>108</v>
      </c>
      <c r="N2189" t="s">
        <v>22</v>
      </c>
      <c r="O2189" t="s">
        <v>1102</v>
      </c>
      <c r="P2189" t="str">
        <f>_xlfn.IFNA(VLOOKUP(C2189,Statusy!A:B,2,0),"Do wyrzucenia")</f>
        <v>Alza</v>
      </c>
      <c r="Q2189" t="str">
        <f t="shared" si="138"/>
        <v>Alza</v>
      </c>
      <c r="R2189" t="str">
        <f t="shared" si="139"/>
        <v>Vida</v>
      </c>
    </row>
    <row r="2190" spans="1:18" x14ac:dyDescent="0.25">
      <c r="A2190">
        <v>558722550</v>
      </c>
      <c r="B2190" t="s">
        <v>107</v>
      </c>
      <c r="C2190" t="s">
        <v>153</v>
      </c>
      <c r="D2190">
        <v>1</v>
      </c>
      <c r="E2190">
        <v>0</v>
      </c>
      <c r="F2190">
        <v>1291.1500000000001</v>
      </c>
      <c r="G2190">
        <v>45110</v>
      </c>
      <c r="H2190" t="s">
        <v>108</v>
      </c>
      <c r="I2190" t="s">
        <v>942</v>
      </c>
      <c r="J2190" t="s">
        <v>109</v>
      </c>
      <c r="K2190">
        <v>241.78838951310865</v>
      </c>
      <c r="L2190" t="s">
        <v>4114</v>
      </c>
      <c r="M2190" t="s">
        <v>108</v>
      </c>
      <c r="N2190" t="s">
        <v>22</v>
      </c>
      <c r="O2190" t="s">
        <v>1102</v>
      </c>
      <c r="P2190" t="str">
        <f>_xlfn.IFNA(VLOOKUP(C2190,Statusy!A:B,2,0),"Do wyrzucenia")</f>
        <v>Alza</v>
      </c>
      <c r="Q2190" t="str">
        <f t="shared" si="138"/>
        <v>Alza</v>
      </c>
      <c r="R2190" t="str">
        <f t="shared" si="139"/>
        <v>Vida</v>
      </c>
    </row>
    <row r="2191" spans="1:18" x14ac:dyDescent="0.25">
      <c r="A2191">
        <v>558722499</v>
      </c>
      <c r="B2191" t="s">
        <v>107</v>
      </c>
      <c r="C2191" t="s">
        <v>153</v>
      </c>
      <c r="D2191">
        <v>1</v>
      </c>
      <c r="E2191">
        <v>0</v>
      </c>
      <c r="F2191">
        <v>883.15</v>
      </c>
      <c r="G2191">
        <v>45110</v>
      </c>
      <c r="H2191" t="s">
        <v>108</v>
      </c>
      <c r="I2191" t="s">
        <v>458</v>
      </c>
      <c r="J2191" t="s">
        <v>109</v>
      </c>
      <c r="K2191">
        <v>165.38389513108615</v>
      </c>
      <c r="L2191" t="s">
        <v>4115</v>
      </c>
      <c r="M2191" t="s">
        <v>108</v>
      </c>
      <c r="N2191" t="s">
        <v>22</v>
      </c>
      <c r="O2191" t="s">
        <v>1102</v>
      </c>
      <c r="P2191" t="str">
        <f>_xlfn.IFNA(VLOOKUP(C2191,Statusy!A:B,2,0),"Do wyrzucenia")</f>
        <v>Alza</v>
      </c>
      <c r="Q2191" t="str">
        <f t="shared" si="138"/>
        <v>Alza</v>
      </c>
      <c r="R2191" t="str">
        <f t="shared" si="139"/>
        <v>Vida</v>
      </c>
    </row>
    <row r="2192" spans="1:18" x14ac:dyDescent="0.25">
      <c r="A2192">
        <v>558722488</v>
      </c>
      <c r="B2192" t="s">
        <v>107</v>
      </c>
      <c r="C2192" t="s">
        <v>153</v>
      </c>
      <c r="D2192">
        <v>1</v>
      </c>
      <c r="E2192">
        <v>0</v>
      </c>
      <c r="F2192">
        <v>3280.15</v>
      </c>
      <c r="G2192">
        <v>45110</v>
      </c>
      <c r="H2192" t="s">
        <v>108</v>
      </c>
      <c r="I2192" t="s">
        <v>4116</v>
      </c>
      <c r="J2192" t="s">
        <v>109</v>
      </c>
      <c r="K2192">
        <v>614.26029962546818</v>
      </c>
      <c r="L2192" t="s">
        <v>4117</v>
      </c>
      <c r="M2192" t="s">
        <v>108</v>
      </c>
      <c r="N2192" t="s">
        <v>22</v>
      </c>
      <c r="O2192" t="s">
        <v>1102</v>
      </c>
      <c r="P2192" t="str">
        <f>_xlfn.IFNA(VLOOKUP(C2192,Statusy!A:B,2,0),"Do wyrzucenia")</f>
        <v>Alza</v>
      </c>
      <c r="Q2192" t="str">
        <f t="shared" ref="Q2192:Q2220" si="140">IF(P2192="alza","Alza",IF(P2192="Extra","Extrastore","Mall"))</f>
        <v>Alza</v>
      </c>
      <c r="R2192" t="str">
        <f t="shared" ref="R2192:R2220" si="141">IF(AND(LEN(I2192)&lt;=7,ISERROR(FIND("_",I2192))),"Vida",IFERROR(LEFT(I2192,FIND("_",I2192)-1),"Kinghoff"))</f>
        <v>Vida</v>
      </c>
    </row>
    <row r="2193" spans="1:18" x14ac:dyDescent="0.25">
      <c r="A2193">
        <v>558722388</v>
      </c>
      <c r="B2193" t="s">
        <v>107</v>
      </c>
      <c r="C2193" t="s">
        <v>153</v>
      </c>
      <c r="D2193">
        <v>1</v>
      </c>
      <c r="E2193">
        <v>0</v>
      </c>
      <c r="F2193">
        <v>2115.65</v>
      </c>
      <c r="G2193">
        <v>45110</v>
      </c>
      <c r="H2193" t="s">
        <v>108</v>
      </c>
      <c r="I2193" t="s">
        <v>1111</v>
      </c>
      <c r="J2193" t="s">
        <v>109</v>
      </c>
      <c r="K2193">
        <v>396.18913857677904</v>
      </c>
      <c r="L2193" t="s">
        <v>4118</v>
      </c>
      <c r="M2193" t="s">
        <v>108</v>
      </c>
      <c r="N2193" t="s">
        <v>22</v>
      </c>
      <c r="O2193" t="s">
        <v>1102</v>
      </c>
      <c r="P2193" t="str">
        <f>_xlfn.IFNA(VLOOKUP(C2193,Statusy!A:B,2,0),"Do wyrzucenia")</f>
        <v>Alza</v>
      </c>
      <c r="Q2193" t="str">
        <f t="shared" si="140"/>
        <v>Alza</v>
      </c>
      <c r="R2193" t="str">
        <f t="shared" si="141"/>
        <v>Vida</v>
      </c>
    </row>
    <row r="2194" spans="1:18" x14ac:dyDescent="0.25">
      <c r="A2194">
        <v>558722380</v>
      </c>
      <c r="B2194" t="s">
        <v>107</v>
      </c>
      <c r="C2194" t="s">
        <v>153</v>
      </c>
      <c r="D2194">
        <v>1</v>
      </c>
      <c r="E2194">
        <v>0</v>
      </c>
      <c r="F2194">
        <v>1227.44</v>
      </c>
      <c r="G2194">
        <v>45110</v>
      </c>
      <c r="H2194" t="s">
        <v>108</v>
      </c>
      <c r="I2194" t="s">
        <v>832</v>
      </c>
      <c r="J2194" t="s">
        <v>109</v>
      </c>
      <c r="K2194">
        <v>229.85767790262176</v>
      </c>
      <c r="L2194" t="s">
        <v>4119</v>
      </c>
      <c r="M2194" t="s">
        <v>108</v>
      </c>
      <c r="N2194" t="s">
        <v>22</v>
      </c>
      <c r="O2194" t="s">
        <v>1102</v>
      </c>
      <c r="P2194" t="str">
        <f>_xlfn.IFNA(VLOOKUP(C2194,Statusy!A:B,2,0),"Do wyrzucenia")</f>
        <v>Alza</v>
      </c>
      <c r="Q2194" t="str">
        <f t="shared" si="140"/>
        <v>Alza</v>
      </c>
      <c r="R2194" t="str">
        <f t="shared" si="141"/>
        <v>Kinghoff</v>
      </c>
    </row>
    <row r="2195" spans="1:18" x14ac:dyDescent="0.25">
      <c r="A2195">
        <v>558722344</v>
      </c>
      <c r="B2195" t="s">
        <v>107</v>
      </c>
      <c r="C2195" t="s">
        <v>153</v>
      </c>
      <c r="D2195">
        <v>1</v>
      </c>
      <c r="E2195">
        <v>0</v>
      </c>
      <c r="F2195">
        <v>755.65</v>
      </c>
      <c r="G2195">
        <v>45110</v>
      </c>
      <c r="H2195" t="s">
        <v>108</v>
      </c>
      <c r="I2195" t="s">
        <v>263</v>
      </c>
      <c r="J2195" t="s">
        <v>109</v>
      </c>
      <c r="K2195">
        <v>141.50749063670412</v>
      </c>
      <c r="L2195" t="s">
        <v>4120</v>
      </c>
      <c r="M2195" t="s">
        <v>108</v>
      </c>
      <c r="N2195" t="s">
        <v>22</v>
      </c>
      <c r="O2195" t="s">
        <v>1102</v>
      </c>
      <c r="P2195" t="str">
        <f>_xlfn.IFNA(VLOOKUP(C2195,Statusy!A:B,2,0),"Do wyrzucenia")</f>
        <v>Alza</v>
      </c>
      <c r="Q2195" t="str">
        <f t="shared" si="140"/>
        <v>Alza</v>
      </c>
      <c r="R2195" t="str">
        <f t="shared" si="141"/>
        <v>Vida</v>
      </c>
    </row>
    <row r="2196" spans="1:18" x14ac:dyDescent="0.25">
      <c r="A2196">
        <v>558709968</v>
      </c>
      <c r="B2196" t="s">
        <v>107</v>
      </c>
      <c r="C2196" t="s">
        <v>118</v>
      </c>
      <c r="D2196">
        <v>1</v>
      </c>
      <c r="E2196">
        <v>10</v>
      </c>
      <c r="F2196">
        <v>34</v>
      </c>
      <c r="G2196">
        <v>45110</v>
      </c>
      <c r="H2196" t="s">
        <v>108</v>
      </c>
      <c r="I2196" t="s">
        <v>4121</v>
      </c>
      <c r="J2196" t="s">
        <v>110</v>
      </c>
      <c r="K2196">
        <v>151.97999999999999</v>
      </c>
      <c r="L2196" t="s">
        <v>4122</v>
      </c>
      <c r="M2196" t="s">
        <v>108</v>
      </c>
      <c r="N2196" t="s">
        <v>49</v>
      </c>
      <c r="O2196" t="s">
        <v>225</v>
      </c>
      <c r="P2196" t="str">
        <f>_xlfn.IFNA(VLOOKUP(C2196,Statusy!A:B,2,0),"Do wyrzucenia")</f>
        <v>Greatstore</v>
      </c>
      <c r="Q2196" t="str">
        <f t="shared" si="140"/>
        <v>Mall</v>
      </c>
      <c r="R2196" t="str">
        <f t="shared" si="141"/>
        <v>Vida</v>
      </c>
    </row>
    <row r="2197" spans="1:18" x14ac:dyDescent="0.25">
      <c r="A2197">
        <v>558707071</v>
      </c>
      <c r="B2197" t="s">
        <v>107</v>
      </c>
      <c r="C2197" t="s">
        <v>153</v>
      </c>
      <c r="D2197">
        <v>1</v>
      </c>
      <c r="E2197">
        <v>0</v>
      </c>
      <c r="F2197">
        <v>900.16</v>
      </c>
      <c r="G2197">
        <v>45110</v>
      </c>
      <c r="H2197" t="s">
        <v>108</v>
      </c>
      <c r="I2197" t="s">
        <v>910</v>
      </c>
      <c r="J2197" t="s">
        <v>109</v>
      </c>
      <c r="K2197">
        <v>168.5692883895131</v>
      </c>
      <c r="L2197" t="s">
        <v>4123</v>
      </c>
      <c r="M2197" t="s">
        <v>108</v>
      </c>
      <c r="N2197" t="s">
        <v>22</v>
      </c>
      <c r="O2197" t="s">
        <v>1102</v>
      </c>
      <c r="P2197" t="str">
        <f>_xlfn.IFNA(VLOOKUP(C2197,Statusy!A:B,2,0),"Do wyrzucenia")</f>
        <v>Alza</v>
      </c>
      <c r="Q2197" t="str">
        <f t="shared" si="140"/>
        <v>Alza</v>
      </c>
      <c r="R2197" t="str">
        <f t="shared" si="141"/>
        <v>Vida</v>
      </c>
    </row>
    <row r="2198" spans="1:18" x14ac:dyDescent="0.25">
      <c r="A2198">
        <v>558707058</v>
      </c>
      <c r="B2198" t="s">
        <v>107</v>
      </c>
      <c r="C2198" t="s">
        <v>153</v>
      </c>
      <c r="D2198">
        <v>1</v>
      </c>
      <c r="E2198">
        <v>0</v>
      </c>
      <c r="F2198">
        <v>585.65</v>
      </c>
      <c r="G2198">
        <v>45110</v>
      </c>
      <c r="H2198" t="s">
        <v>108</v>
      </c>
      <c r="I2198" t="s">
        <v>4124</v>
      </c>
      <c r="J2198" t="s">
        <v>109</v>
      </c>
      <c r="K2198">
        <v>109.67228464419476</v>
      </c>
      <c r="L2198" t="s">
        <v>4125</v>
      </c>
      <c r="M2198" t="s">
        <v>108</v>
      </c>
      <c r="N2198" t="s">
        <v>22</v>
      </c>
      <c r="O2198" t="s">
        <v>1102</v>
      </c>
      <c r="P2198" t="str">
        <f>_xlfn.IFNA(VLOOKUP(C2198,Statusy!A:B,2,0),"Do wyrzucenia")</f>
        <v>Alza</v>
      </c>
      <c r="Q2198" t="str">
        <f t="shared" si="140"/>
        <v>Alza</v>
      </c>
      <c r="R2198" t="str">
        <f t="shared" si="141"/>
        <v>Vida</v>
      </c>
    </row>
    <row r="2199" spans="1:18" x14ac:dyDescent="0.25">
      <c r="A2199">
        <v>558707038</v>
      </c>
      <c r="B2199" t="s">
        <v>107</v>
      </c>
      <c r="C2199" t="s">
        <v>153</v>
      </c>
      <c r="D2199">
        <v>1</v>
      </c>
      <c r="E2199">
        <v>0</v>
      </c>
      <c r="F2199">
        <v>2914.65</v>
      </c>
      <c r="G2199">
        <v>45110</v>
      </c>
      <c r="H2199" t="s">
        <v>108</v>
      </c>
      <c r="I2199" t="s">
        <v>973</v>
      </c>
      <c r="J2199" t="s">
        <v>109</v>
      </c>
      <c r="K2199">
        <v>545.81460674157313</v>
      </c>
      <c r="L2199" t="s">
        <v>4126</v>
      </c>
      <c r="M2199" t="s">
        <v>108</v>
      </c>
      <c r="N2199" t="s">
        <v>22</v>
      </c>
      <c r="O2199" t="s">
        <v>1102</v>
      </c>
      <c r="P2199" t="str">
        <f>_xlfn.IFNA(VLOOKUP(C2199,Statusy!A:B,2,0),"Do wyrzucenia")</f>
        <v>Alza</v>
      </c>
      <c r="Q2199" t="str">
        <f t="shared" si="140"/>
        <v>Alza</v>
      </c>
      <c r="R2199" t="str">
        <f t="shared" si="141"/>
        <v>Vida</v>
      </c>
    </row>
    <row r="2200" spans="1:18" x14ac:dyDescent="0.25">
      <c r="A2200">
        <v>558707032</v>
      </c>
      <c r="B2200" t="s">
        <v>107</v>
      </c>
      <c r="C2200" t="s">
        <v>153</v>
      </c>
      <c r="D2200">
        <v>1</v>
      </c>
      <c r="E2200">
        <v>0</v>
      </c>
      <c r="F2200">
        <v>4172.6499999999996</v>
      </c>
      <c r="G2200">
        <v>45110</v>
      </c>
      <c r="H2200" t="s">
        <v>108</v>
      </c>
      <c r="I2200" t="s">
        <v>4127</v>
      </c>
      <c r="J2200" t="s">
        <v>109</v>
      </c>
      <c r="K2200">
        <v>781.39513108614233</v>
      </c>
      <c r="L2200" t="s">
        <v>4128</v>
      </c>
      <c r="M2200" t="s">
        <v>108</v>
      </c>
      <c r="N2200" t="s">
        <v>22</v>
      </c>
      <c r="O2200" t="s">
        <v>1102</v>
      </c>
      <c r="P2200" t="str">
        <f>_xlfn.IFNA(VLOOKUP(C2200,Statusy!A:B,2,0),"Do wyrzucenia")</f>
        <v>Alza</v>
      </c>
      <c r="Q2200" t="str">
        <f t="shared" si="140"/>
        <v>Alza</v>
      </c>
      <c r="R2200" t="str">
        <f t="shared" si="141"/>
        <v>Vida</v>
      </c>
    </row>
    <row r="2201" spans="1:18" x14ac:dyDescent="0.25">
      <c r="A2201">
        <v>558707018</v>
      </c>
      <c r="B2201" t="s">
        <v>107</v>
      </c>
      <c r="C2201" t="s">
        <v>153</v>
      </c>
      <c r="D2201">
        <v>1</v>
      </c>
      <c r="E2201">
        <v>0</v>
      </c>
      <c r="F2201">
        <v>984.32</v>
      </c>
      <c r="G2201">
        <v>45110</v>
      </c>
      <c r="H2201" t="s">
        <v>108</v>
      </c>
      <c r="I2201" t="s">
        <v>4129</v>
      </c>
      <c r="J2201" t="s">
        <v>109</v>
      </c>
      <c r="K2201">
        <v>184.32958801498128</v>
      </c>
      <c r="L2201" t="s">
        <v>4130</v>
      </c>
      <c r="M2201" t="s">
        <v>108</v>
      </c>
      <c r="N2201" t="s">
        <v>22</v>
      </c>
      <c r="O2201" t="s">
        <v>1102</v>
      </c>
      <c r="P2201" t="str">
        <f>_xlfn.IFNA(VLOOKUP(C2201,Statusy!A:B,2,0),"Do wyrzucenia")</f>
        <v>Alza</v>
      </c>
      <c r="Q2201" t="str">
        <f t="shared" si="140"/>
        <v>Alza</v>
      </c>
      <c r="R2201" t="str">
        <f t="shared" si="141"/>
        <v>Vida</v>
      </c>
    </row>
    <row r="2202" spans="1:18" x14ac:dyDescent="0.25">
      <c r="A2202">
        <v>558707012</v>
      </c>
      <c r="B2202" t="s">
        <v>107</v>
      </c>
      <c r="C2202" t="s">
        <v>153</v>
      </c>
      <c r="D2202">
        <v>1</v>
      </c>
      <c r="E2202">
        <v>0</v>
      </c>
      <c r="F2202">
        <v>369.75</v>
      </c>
      <c r="G2202">
        <v>45110</v>
      </c>
      <c r="H2202" t="s">
        <v>108</v>
      </c>
      <c r="I2202" t="s">
        <v>137</v>
      </c>
      <c r="J2202" t="s">
        <v>109</v>
      </c>
      <c r="K2202">
        <v>69.241573033707866</v>
      </c>
      <c r="L2202" t="s">
        <v>4131</v>
      </c>
      <c r="M2202" t="s">
        <v>108</v>
      </c>
      <c r="N2202" t="s">
        <v>22</v>
      </c>
      <c r="O2202" t="s">
        <v>1102</v>
      </c>
      <c r="P2202" t="str">
        <f>_xlfn.IFNA(VLOOKUP(C2202,Statusy!A:B,2,0),"Do wyrzucenia")</f>
        <v>Alza</v>
      </c>
      <c r="Q2202" t="str">
        <f t="shared" si="140"/>
        <v>Alza</v>
      </c>
      <c r="R2202" t="str">
        <f t="shared" si="141"/>
        <v>ikonka</v>
      </c>
    </row>
    <row r="2203" spans="1:18" x14ac:dyDescent="0.25">
      <c r="A2203">
        <v>558707008</v>
      </c>
      <c r="B2203" t="s">
        <v>107</v>
      </c>
      <c r="C2203" t="s">
        <v>153</v>
      </c>
      <c r="D2203">
        <v>1</v>
      </c>
      <c r="E2203">
        <v>0</v>
      </c>
      <c r="F2203">
        <v>813.45</v>
      </c>
      <c r="G2203">
        <v>45110</v>
      </c>
      <c r="H2203" t="s">
        <v>108</v>
      </c>
      <c r="I2203" t="s">
        <v>745</v>
      </c>
      <c r="J2203" t="s">
        <v>109</v>
      </c>
      <c r="K2203">
        <v>152.33146067415731</v>
      </c>
      <c r="L2203" t="s">
        <v>4132</v>
      </c>
      <c r="M2203" t="s">
        <v>108</v>
      </c>
      <c r="N2203" t="s">
        <v>22</v>
      </c>
      <c r="O2203" t="s">
        <v>1102</v>
      </c>
      <c r="P2203" t="str">
        <f>_xlfn.IFNA(VLOOKUP(C2203,Statusy!A:B,2,0),"Do wyrzucenia")</f>
        <v>Alza</v>
      </c>
      <c r="Q2203" t="str">
        <f t="shared" si="140"/>
        <v>Alza</v>
      </c>
      <c r="R2203" t="str">
        <f t="shared" si="141"/>
        <v>ikonka</v>
      </c>
    </row>
    <row r="2204" spans="1:18" x14ac:dyDescent="0.25">
      <c r="A2204">
        <v>558706980</v>
      </c>
      <c r="B2204" t="s">
        <v>107</v>
      </c>
      <c r="C2204" t="s">
        <v>153</v>
      </c>
      <c r="D2204">
        <v>1</v>
      </c>
      <c r="E2204">
        <v>0</v>
      </c>
      <c r="F2204">
        <v>2650.32</v>
      </c>
      <c r="G2204">
        <v>45110</v>
      </c>
      <c r="H2204" t="s">
        <v>108</v>
      </c>
      <c r="I2204" t="s">
        <v>4133</v>
      </c>
      <c r="J2204" t="s">
        <v>109</v>
      </c>
      <c r="K2204">
        <v>496.31460674157307</v>
      </c>
      <c r="L2204" t="s">
        <v>4134</v>
      </c>
      <c r="M2204" t="s">
        <v>108</v>
      </c>
      <c r="N2204" t="s">
        <v>22</v>
      </c>
      <c r="O2204" t="s">
        <v>1102</v>
      </c>
      <c r="P2204" t="str">
        <f>_xlfn.IFNA(VLOOKUP(C2204,Statusy!A:B,2,0),"Do wyrzucenia")</f>
        <v>Alza</v>
      </c>
      <c r="Q2204" t="str">
        <f t="shared" si="140"/>
        <v>Alza</v>
      </c>
      <c r="R2204" t="str">
        <f t="shared" si="141"/>
        <v>Vida</v>
      </c>
    </row>
    <row r="2205" spans="1:18" x14ac:dyDescent="0.25">
      <c r="A2205">
        <v>558706977</v>
      </c>
      <c r="B2205" t="s">
        <v>107</v>
      </c>
      <c r="C2205" t="s">
        <v>153</v>
      </c>
      <c r="D2205">
        <v>1</v>
      </c>
      <c r="E2205">
        <v>0</v>
      </c>
      <c r="F2205">
        <v>390.15</v>
      </c>
      <c r="G2205">
        <v>45110</v>
      </c>
      <c r="H2205" t="s">
        <v>108</v>
      </c>
      <c r="I2205" t="s">
        <v>4135</v>
      </c>
      <c r="J2205" t="s">
        <v>109</v>
      </c>
      <c r="K2205">
        <v>73.061797752808985</v>
      </c>
      <c r="L2205" t="s">
        <v>4136</v>
      </c>
      <c r="M2205" t="s">
        <v>108</v>
      </c>
      <c r="N2205" t="s">
        <v>22</v>
      </c>
      <c r="O2205" t="s">
        <v>1102</v>
      </c>
      <c r="P2205" t="str">
        <f>_xlfn.IFNA(VLOOKUP(C2205,Statusy!A:B,2,0),"Do wyrzucenia")</f>
        <v>Alza</v>
      </c>
      <c r="Q2205" t="str">
        <f t="shared" si="140"/>
        <v>Alza</v>
      </c>
      <c r="R2205" t="str">
        <f t="shared" si="141"/>
        <v>Vida</v>
      </c>
    </row>
    <row r="2206" spans="1:18" x14ac:dyDescent="0.25">
      <c r="A2206">
        <v>558706971</v>
      </c>
      <c r="B2206" t="s">
        <v>107</v>
      </c>
      <c r="C2206" t="s">
        <v>120</v>
      </c>
      <c r="D2206">
        <v>1</v>
      </c>
      <c r="E2206">
        <v>23</v>
      </c>
      <c r="F2206">
        <v>123</v>
      </c>
      <c r="G2206">
        <v>45110</v>
      </c>
      <c r="H2206" t="s">
        <v>108</v>
      </c>
      <c r="I2206" t="s">
        <v>1748</v>
      </c>
      <c r="J2206" t="s">
        <v>110</v>
      </c>
      <c r="K2206">
        <v>549.80999999999995</v>
      </c>
      <c r="L2206" t="s">
        <v>4137</v>
      </c>
      <c r="M2206" t="s">
        <v>108</v>
      </c>
      <c r="N2206" t="s">
        <v>49</v>
      </c>
      <c r="O2206" t="s">
        <v>224</v>
      </c>
      <c r="P2206" t="str">
        <f>_xlfn.IFNA(VLOOKUP(C2206,Statusy!A:B,2,0),"Do wyrzucenia")</f>
        <v>Shumee</v>
      </c>
      <c r="Q2206" t="str">
        <f t="shared" si="140"/>
        <v>Mall</v>
      </c>
      <c r="R2206" t="str">
        <f t="shared" si="141"/>
        <v>Vida</v>
      </c>
    </row>
    <row r="2207" spans="1:18" x14ac:dyDescent="0.25">
      <c r="A2207">
        <v>558706938</v>
      </c>
      <c r="B2207" t="s">
        <v>107</v>
      </c>
      <c r="C2207" t="s">
        <v>153</v>
      </c>
      <c r="D2207">
        <v>1</v>
      </c>
      <c r="E2207">
        <v>0</v>
      </c>
      <c r="F2207">
        <v>1291.1500000000001</v>
      </c>
      <c r="G2207">
        <v>45110</v>
      </c>
      <c r="H2207" t="s">
        <v>108</v>
      </c>
      <c r="I2207" t="s">
        <v>942</v>
      </c>
      <c r="J2207" t="s">
        <v>109</v>
      </c>
      <c r="K2207">
        <v>241.78838951310865</v>
      </c>
      <c r="L2207" t="s">
        <v>4138</v>
      </c>
      <c r="M2207" t="s">
        <v>108</v>
      </c>
      <c r="N2207" t="s">
        <v>22</v>
      </c>
      <c r="O2207" t="s">
        <v>1102</v>
      </c>
      <c r="P2207" t="str">
        <f>_xlfn.IFNA(VLOOKUP(C2207,Statusy!A:B,2,0),"Do wyrzucenia")</f>
        <v>Alza</v>
      </c>
      <c r="Q2207" t="str">
        <f t="shared" si="140"/>
        <v>Alza</v>
      </c>
      <c r="R2207" t="str">
        <f t="shared" si="141"/>
        <v>Vida</v>
      </c>
    </row>
    <row r="2208" spans="1:18" x14ac:dyDescent="0.25">
      <c r="A2208">
        <v>558705861</v>
      </c>
      <c r="B2208" t="s">
        <v>107</v>
      </c>
      <c r="C2208" t="s">
        <v>190</v>
      </c>
      <c r="D2208">
        <v>0</v>
      </c>
      <c r="E2208">
        <v>0</v>
      </c>
      <c r="F2208">
        <v>628.15</v>
      </c>
      <c r="G2208">
        <v>45110</v>
      </c>
      <c r="H2208" t="s">
        <v>108</v>
      </c>
      <c r="I2208" t="s">
        <v>387</v>
      </c>
      <c r="J2208" t="s">
        <v>109</v>
      </c>
      <c r="K2208">
        <v>117.6310861423221</v>
      </c>
      <c r="L2208" t="s">
        <v>4139</v>
      </c>
      <c r="M2208" t="s">
        <v>108</v>
      </c>
      <c r="N2208" t="s">
        <v>252</v>
      </c>
      <c r="O2208" t="s">
        <v>1102</v>
      </c>
      <c r="P2208" t="str">
        <f>_xlfn.IFNA(VLOOKUP(C2208,Statusy!A:B,2,0),"Do wyrzucenia")</f>
        <v>Alza</v>
      </c>
      <c r="Q2208" t="str">
        <f t="shared" si="140"/>
        <v>Alza</v>
      </c>
      <c r="R2208" t="str">
        <f t="shared" si="141"/>
        <v>Vida</v>
      </c>
    </row>
    <row r="2209" spans="1:18" x14ac:dyDescent="0.25">
      <c r="A2209">
        <v>558695434</v>
      </c>
      <c r="B2209" t="s">
        <v>107</v>
      </c>
      <c r="C2209" t="s">
        <v>153</v>
      </c>
      <c r="D2209">
        <v>1</v>
      </c>
      <c r="E2209">
        <v>0</v>
      </c>
      <c r="F2209">
        <v>454.75</v>
      </c>
      <c r="G2209">
        <v>45110</v>
      </c>
      <c r="H2209" t="s">
        <v>108</v>
      </c>
      <c r="I2209" t="s">
        <v>256</v>
      </c>
      <c r="J2209" t="s">
        <v>109</v>
      </c>
      <c r="K2209">
        <v>85.159176029962552</v>
      </c>
      <c r="L2209" t="s">
        <v>4140</v>
      </c>
      <c r="M2209" t="s">
        <v>108</v>
      </c>
      <c r="N2209" t="s">
        <v>48</v>
      </c>
      <c r="O2209" t="s">
        <v>1102</v>
      </c>
      <c r="P2209" t="str">
        <f>_xlfn.IFNA(VLOOKUP(C2209,Statusy!A:B,2,0),"Do wyrzucenia")</f>
        <v>Alza</v>
      </c>
      <c r="Q2209" t="str">
        <f t="shared" si="140"/>
        <v>Alza</v>
      </c>
      <c r="R2209" t="str">
        <f t="shared" si="141"/>
        <v>Kinghoff</v>
      </c>
    </row>
    <row r="2210" spans="1:18" x14ac:dyDescent="0.25">
      <c r="A2210">
        <v>558692606</v>
      </c>
      <c r="B2210" t="s">
        <v>107</v>
      </c>
      <c r="C2210" t="s">
        <v>153</v>
      </c>
      <c r="D2210">
        <v>1</v>
      </c>
      <c r="E2210">
        <v>0</v>
      </c>
      <c r="F2210">
        <v>526.14</v>
      </c>
      <c r="G2210">
        <v>45110</v>
      </c>
      <c r="H2210" t="s">
        <v>108</v>
      </c>
      <c r="I2210" t="s">
        <v>1688</v>
      </c>
      <c r="J2210" t="s">
        <v>109</v>
      </c>
      <c r="K2210">
        <v>98.528089887640448</v>
      </c>
      <c r="L2210" t="s">
        <v>4141</v>
      </c>
      <c r="M2210" t="s">
        <v>108</v>
      </c>
      <c r="N2210" t="s">
        <v>22</v>
      </c>
      <c r="O2210" t="s">
        <v>1102</v>
      </c>
      <c r="P2210" t="str">
        <f>_xlfn.IFNA(VLOOKUP(C2210,Statusy!A:B,2,0),"Do wyrzucenia")</f>
        <v>Alza</v>
      </c>
      <c r="Q2210" t="str">
        <f t="shared" si="140"/>
        <v>Alza</v>
      </c>
      <c r="R2210" t="str">
        <f t="shared" si="141"/>
        <v>Vida</v>
      </c>
    </row>
    <row r="2211" spans="1:18" x14ac:dyDescent="0.25">
      <c r="A2211">
        <v>558692599</v>
      </c>
      <c r="B2211" t="s">
        <v>107</v>
      </c>
      <c r="C2211" t="s">
        <v>190</v>
      </c>
      <c r="D2211">
        <v>0</v>
      </c>
      <c r="E2211">
        <v>0</v>
      </c>
      <c r="F2211">
        <v>2234.65</v>
      </c>
      <c r="G2211">
        <v>45110</v>
      </c>
      <c r="H2211" t="s">
        <v>108</v>
      </c>
      <c r="I2211" t="s">
        <v>4142</v>
      </c>
      <c r="J2211" t="s">
        <v>109</v>
      </c>
      <c r="K2211">
        <v>418.47378277153564</v>
      </c>
      <c r="L2211" t="s">
        <v>4143</v>
      </c>
      <c r="M2211" t="s">
        <v>108</v>
      </c>
      <c r="N2211" t="s">
        <v>252</v>
      </c>
      <c r="O2211" t="s">
        <v>1102</v>
      </c>
      <c r="P2211" t="str">
        <f>_xlfn.IFNA(VLOOKUP(C2211,Statusy!A:B,2,0),"Do wyrzucenia")</f>
        <v>Alza</v>
      </c>
      <c r="Q2211" t="str">
        <f t="shared" si="140"/>
        <v>Alza</v>
      </c>
      <c r="R2211" t="str">
        <f t="shared" si="141"/>
        <v>Vida</v>
      </c>
    </row>
    <row r="2212" spans="1:18" x14ac:dyDescent="0.25">
      <c r="A2212">
        <v>558692595</v>
      </c>
      <c r="B2212" t="s">
        <v>107</v>
      </c>
      <c r="C2212" t="s">
        <v>153</v>
      </c>
      <c r="D2212">
        <v>1</v>
      </c>
      <c r="E2212">
        <v>0</v>
      </c>
      <c r="F2212">
        <v>951.14</v>
      </c>
      <c r="G2212">
        <v>45110</v>
      </c>
      <c r="H2212" t="s">
        <v>108</v>
      </c>
      <c r="I2212" t="s">
        <v>1041</v>
      </c>
      <c r="J2212" t="s">
        <v>109</v>
      </c>
      <c r="K2212">
        <v>178.11610486891388</v>
      </c>
      <c r="L2212" t="s">
        <v>4144</v>
      </c>
      <c r="M2212" t="s">
        <v>108</v>
      </c>
      <c r="N2212" t="s">
        <v>22</v>
      </c>
      <c r="O2212" t="s">
        <v>1102</v>
      </c>
      <c r="P2212" t="str">
        <f>_xlfn.IFNA(VLOOKUP(C2212,Statusy!A:B,2,0),"Do wyrzucenia")</f>
        <v>Alza</v>
      </c>
      <c r="Q2212" t="str">
        <f t="shared" si="140"/>
        <v>Alza</v>
      </c>
      <c r="R2212" t="str">
        <f t="shared" si="141"/>
        <v>Vida</v>
      </c>
    </row>
    <row r="2213" spans="1:18" x14ac:dyDescent="0.25">
      <c r="A2213">
        <v>558692588</v>
      </c>
      <c r="B2213" t="s">
        <v>107</v>
      </c>
      <c r="C2213" t="s">
        <v>120</v>
      </c>
      <c r="D2213">
        <v>1</v>
      </c>
      <c r="E2213">
        <v>0</v>
      </c>
      <c r="F2213">
        <v>19</v>
      </c>
      <c r="G2213">
        <v>45110</v>
      </c>
      <c r="H2213" t="s">
        <v>108</v>
      </c>
      <c r="I2213" t="s">
        <v>4145</v>
      </c>
      <c r="J2213" t="s">
        <v>110</v>
      </c>
      <c r="K2213">
        <v>84.929999999999993</v>
      </c>
      <c r="L2213" t="s">
        <v>4146</v>
      </c>
      <c r="M2213" t="s">
        <v>108</v>
      </c>
      <c r="N2213" t="s">
        <v>49</v>
      </c>
      <c r="O2213" t="s">
        <v>224</v>
      </c>
      <c r="P2213" t="str">
        <f>_xlfn.IFNA(VLOOKUP(C2213,Statusy!A:B,2,0),"Do wyrzucenia")</f>
        <v>Shumee</v>
      </c>
      <c r="Q2213" t="str">
        <f t="shared" si="140"/>
        <v>Mall</v>
      </c>
      <c r="R2213" t="str">
        <f t="shared" si="141"/>
        <v>aw</v>
      </c>
    </row>
    <row r="2214" spans="1:18" x14ac:dyDescent="0.25">
      <c r="A2214">
        <v>558692545</v>
      </c>
      <c r="B2214" t="s">
        <v>107</v>
      </c>
      <c r="C2214" t="s">
        <v>120</v>
      </c>
      <c r="D2214">
        <v>1</v>
      </c>
      <c r="E2214">
        <v>29</v>
      </c>
      <c r="F2214">
        <v>275</v>
      </c>
      <c r="G2214">
        <v>45110</v>
      </c>
      <c r="H2214" t="s">
        <v>108</v>
      </c>
      <c r="I2214" t="s">
        <v>4147</v>
      </c>
      <c r="J2214" t="s">
        <v>110</v>
      </c>
      <c r="K2214">
        <v>1229.25</v>
      </c>
      <c r="L2214" t="s">
        <v>4148</v>
      </c>
      <c r="M2214" t="s">
        <v>108</v>
      </c>
      <c r="N2214" t="s">
        <v>49</v>
      </c>
      <c r="O2214" t="s">
        <v>224</v>
      </c>
      <c r="P2214" t="str">
        <f>_xlfn.IFNA(VLOOKUP(C2214,Statusy!A:B,2,0),"Do wyrzucenia")</f>
        <v>Shumee</v>
      </c>
      <c r="Q2214" t="str">
        <f t="shared" si="140"/>
        <v>Mall</v>
      </c>
      <c r="R2214" t="str">
        <f t="shared" si="141"/>
        <v>Vida</v>
      </c>
    </row>
    <row r="2215" spans="1:18" x14ac:dyDescent="0.25">
      <c r="A2215">
        <v>558691324</v>
      </c>
      <c r="B2215" t="s">
        <v>107</v>
      </c>
      <c r="C2215" t="s">
        <v>153</v>
      </c>
      <c r="D2215">
        <v>1</v>
      </c>
      <c r="E2215">
        <v>0</v>
      </c>
      <c r="F2215">
        <v>387.6</v>
      </c>
      <c r="G2215">
        <v>45110</v>
      </c>
      <c r="H2215" t="s">
        <v>108</v>
      </c>
      <c r="I2215" t="s">
        <v>4149</v>
      </c>
      <c r="J2215" t="s">
        <v>109</v>
      </c>
      <c r="K2215">
        <v>72.584269662921358</v>
      </c>
      <c r="L2215" t="s">
        <v>4150</v>
      </c>
      <c r="M2215" t="s">
        <v>108</v>
      </c>
      <c r="N2215" t="s">
        <v>22</v>
      </c>
      <c r="O2215" t="s">
        <v>1102</v>
      </c>
      <c r="P2215" t="str">
        <f>_xlfn.IFNA(VLOOKUP(C2215,Statusy!A:B,2,0),"Do wyrzucenia")</f>
        <v>Alza</v>
      </c>
      <c r="Q2215" t="str">
        <f t="shared" si="140"/>
        <v>Alza</v>
      </c>
      <c r="R2215" t="str">
        <f t="shared" si="141"/>
        <v>ikonka</v>
      </c>
    </row>
    <row r="2216" spans="1:18" x14ac:dyDescent="0.25">
      <c r="A2216">
        <v>558682078</v>
      </c>
      <c r="B2216" t="s">
        <v>107</v>
      </c>
      <c r="C2216" t="s">
        <v>118</v>
      </c>
      <c r="D2216">
        <v>1</v>
      </c>
      <c r="E2216">
        <v>229</v>
      </c>
      <c r="F2216">
        <v>1851</v>
      </c>
      <c r="G2216">
        <v>45110</v>
      </c>
      <c r="H2216" t="s">
        <v>108</v>
      </c>
      <c r="I2216" t="s">
        <v>4151</v>
      </c>
      <c r="J2216" t="s">
        <v>109</v>
      </c>
      <c r="K2216">
        <v>346.62921348314609</v>
      </c>
      <c r="L2216" t="s">
        <v>4152</v>
      </c>
      <c r="M2216" t="s">
        <v>108</v>
      </c>
      <c r="N2216" t="s">
        <v>22</v>
      </c>
      <c r="O2216" t="s">
        <v>225</v>
      </c>
      <c r="P2216" t="str">
        <f>_xlfn.IFNA(VLOOKUP(C2216,Statusy!A:B,2,0),"Do wyrzucenia")</f>
        <v>Greatstore</v>
      </c>
      <c r="Q2216" t="str">
        <f t="shared" si="140"/>
        <v>Mall</v>
      </c>
      <c r="R2216" t="str">
        <f t="shared" si="141"/>
        <v>Vida</v>
      </c>
    </row>
    <row r="2217" spans="1:18" x14ac:dyDescent="0.25">
      <c r="A2217">
        <v>558679231</v>
      </c>
      <c r="B2217" t="s">
        <v>107</v>
      </c>
      <c r="C2217" t="s">
        <v>153</v>
      </c>
      <c r="D2217">
        <v>1</v>
      </c>
      <c r="E2217">
        <v>0</v>
      </c>
      <c r="F2217">
        <v>4281.4500000000007</v>
      </c>
      <c r="G2217">
        <v>45110</v>
      </c>
      <c r="H2217" t="s">
        <v>108</v>
      </c>
      <c r="I2217" t="s">
        <v>4153</v>
      </c>
      <c r="J2217" t="s">
        <v>109</v>
      </c>
      <c r="K2217">
        <v>801.76966292134853</v>
      </c>
      <c r="L2217" t="s">
        <v>4154</v>
      </c>
      <c r="M2217" t="s">
        <v>108</v>
      </c>
      <c r="N2217" t="s">
        <v>22</v>
      </c>
      <c r="O2217" t="s">
        <v>1102</v>
      </c>
      <c r="P2217" t="str">
        <f>_xlfn.IFNA(VLOOKUP(C2217,Statusy!A:B,2,0),"Do wyrzucenia")</f>
        <v>Alza</v>
      </c>
      <c r="Q2217" t="str">
        <f t="shared" si="140"/>
        <v>Alza</v>
      </c>
      <c r="R2217" t="str">
        <f t="shared" si="141"/>
        <v>Vida</v>
      </c>
    </row>
    <row r="2218" spans="1:18" x14ac:dyDescent="0.25">
      <c r="A2218">
        <v>558679118</v>
      </c>
      <c r="B2218" t="s">
        <v>107</v>
      </c>
      <c r="C2218" t="s">
        <v>153</v>
      </c>
      <c r="D2218">
        <v>1</v>
      </c>
      <c r="E2218">
        <v>0</v>
      </c>
      <c r="F2218">
        <v>509.16</v>
      </c>
      <c r="G2218">
        <v>45110</v>
      </c>
      <c r="H2218" t="s">
        <v>108</v>
      </c>
      <c r="I2218" t="s">
        <v>478</v>
      </c>
      <c r="J2218" t="s">
        <v>109</v>
      </c>
      <c r="K2218">
        <v>95.348314606741582</v>
      </c>
      <c r="L2218" t="s">
        <v>4155</v>
      </c>
      <c r="M2218" t="s">
        <v>108</v>
      </c>
      <c r="N2218" t="s">
        <v>22</v>
      </c>
      <c r="O2218" t="s">
        <v>1102</v>
      </c>
      <c r="P2218" t="str">
        <f>_xlfn.IFNA(VLOOKUP(C2218,Statusy!A:B,2,0),"Do wyrzucenia")</f>
        <v>Alza</v>
      </c>
      <c r="Q2218" t="str">
        <f t="shared" si="140"/>
        <v>Alza</v>
      </c>
      <c r="R2218" t="str">
        <f t="shared" si="141"/>
        <v>Vida</v>
      </c>
    </row>
    <row r="2219" spans="1:18" x14ac:dyDescent="0.25">
      <c r="A2219">
        <v>558679077</v>
      </c>
      <c r="B2219" t="s">
        <v>107</v>
      </c>
      <c r="C2219" t="s">
        <v>153</v>
      </c>
      <c r="D2219">
        <v>1</v>
      </c>
      <c r="E2219">
        <v>0</v>
      </c>
      <c r="F2219">
        <v>617.1</v>
      </c>
      <c r="G2219">
        <v>45110</v>
      </c>
      <c r="H2219" t="s">
        <v>108</v>
      </c>
      <c r="I2219" t="s">
        <v>1695</v>
      </c>
      <c r="J2219" t="s">
        <v>109</v>
      </c>
      <c r="K2219">
        <v>115.561797752809</v>
      </c>
      <c r="L2219" t="s">
        <v>4156</v>
      </c>
      <c r="M2219" t="s">
        <v>108</v>
      </c>
      <c r="N2219" t="s">
        <v>22</v>
      </c>
      <c r="O2219" t="s">
        <v>1102</v>
      </c>
      <c r="P2219" t="str">
        <f>_xlfn.IFNA(VLOOKUP(C2219,Statusy!A:B,2,0),"Do wyrzucenia")</f>
        <v>Alza</v>
      </c>
      <c r="Q2219" t="str">
        <f t="shared" si="140"/>
        <v>Alza</v>
      </c>
      <c r="R2219" t="str">
        <f t="shared" si="141"/>
        <v>ikonka</v>
      </c>
    </row>
    <row r="2220" spans="1:18" x14ac:dyDescent="0.25">
      <c r="A2220">
        <v>558679072</v>
      </c>
      <c r="B2220" t="s">
        <v>107</v>
      </c>
      <c r="C2220" t="s">
        <v>153</v>
      </c>
      <c r="D2220">
        <v>1</v>
      </c>
      <c r="E2220">
        <v>0</v>
      </c>
      <c r="F2220">
        <v>1529.15</v>
      </c>
      <c r="G2220">
        <v>45110</v>
      </c>
      <c r="H2220" t="s">
        <v>108</v>
      </c>
      <c r="I2220" t="s">
        <v>4157</v>
      </c>
      <c r="J2220" t="s">
        <v>109</v>
      </c>
      <c r="K2220">
        <v>286.35767790262179</v>
      </c>
      <c r="L2220" t="s">
        <v>4158</v>
      </c>
      <c r="M2220" t="s">
        <v>108</v>
      </c>
      <c r="N2220" t="s">
        <v>22</v>
      </c>
      <c r="O2220" t="s">
        <v>1102</v>
      </c>
      <c r="P2220" t="str">
        <f>_xlfn.IFNA(VLOOKUP(C2220,Statusy!A:B,2,0),"Do wyrzucenia")</f>
        <v>Alza</v>
      </c>
      <c r="Q2220" t="str">
        <f t="shared" si="140"/>
        <v>Alza</v>
      </c>
      <c r="R2220" t="str">
        <f t="shared" si="141"/>
        <v>Vida</v>
      </c>
    </row>
    <row r="2221" spans="1:18" x14ac:dyDescent="0.25">
      <c r="A2221">
        <v>558669561</v>
      </c>
      <c r="B2221" t="s">
        <v>107</v>
      </c>
      <c r="C2221" t="s">
        <v>118</v>
      </c>
      <c r="D2221">
        <v>1</v>
      </c>
      <c r="E2221">
        <v>129</v>
      </c>
      <c r="F2221">
        <v>1043</v>
      </c>
      <c r="G2221">
        <v>45110</v>
      </c>
      <c r="H2221" t="s">
        <v>108</v>
      </c>
      <c r="I2221" t="s">
        <v>294</v>
      </c>
      <c r="J2221" t="s">
        <v>109</v>
      </c>
      <c r="K2221">
        <v>195.3183520599251</v>
      </c>
      <c r="L2221" t="s">
        <v>654</v>
      </c>
      <c r="M2221" t="s">
        <v>108</v>
      </c>
      <c r="N2221" t="s">
        <v>22</v>
      </c>
      <c r="O2221" t="s">
        <v>225</v>
      </c>
      <c r="P2221" t="str">
        <f>_xlfn.IFNA(VLOOKUP(C2221,Statusy!A:B,2,0),"Do wyrzucenia")</f>
        <v>Greatstore</v>
      </c>
      <c r="Q2221" t="str">
        <f t="shared" ref="Q2221:Q2252" si="142">IF(P2221="alza","Alza",IF(P2221="Extra","Extrastore","Mall"))</f>
        <v>Mall</v>
      </c>
      <c r="R2221" t="str">
        <f t="shared" ref="R2221:R2252" si="143">IF(AND(LEN(I2221)&lt;=7,ISERROR(FIND("_",I2221))),"Vida",IFERROR(LEFT(I2221,FIND("_",I2221)-1),"Kinghoff"))</f>
        <v>Vida</v>
      </c>
    </row>
    <row r="2222" spans="1:18" x14ac:dyDescent="0.25">
      <c r="A2222">
        <v>558669545</v>
      </c>
      <c r="B2222" t="s">
        <v>107</v>
      </c>
      <c r="C2222" t="s">
        <v>118</v>
      </c>
      <c r="D2222">
        <v>1</v>
      </c>
      <c r="E2222">
        <v>679</v>
      </c>
      <c r="F2222">
        <v>12517</v>
      </c>
      <c r="G2222">
        <v>45110</v>
      </c>
      <c r="H2222" t="s">
        <v>108</v>
      </c>
      <c r="I2222" t="s">
        <v>2788</v>
      </c>
      <c r="J2222" t="s">
        <v>109</v>
      </c>
      <c r="K2222">
        <v>2344.0074906367045</v>
      </c>
      <c r="L2222" t="s">
        <v>2789</v>
      </c>
      <c r="M2222" t="s">
        <v>108</v>
      </c>
      <c r="N2222" t="s">
        <v>22</v>
      </c>
      <c r="O2222" t="s">
        <v>225</v>
      </c>
      <c r="P2222" t="str">
        <f>_xlfn.IFNA(VLOOKUP(C2222,Statusy!A:B,2,0),"Do wyrzucenia")</f>
        <v>Greatstore</v>
      </c>
      <c r="Q2222" t="str">
        <f t="shared" si="142"/>
        <v>Mall</v>
      </c>
      <c r="R2222" t="str">
        <f t="shared" si="143"/>
        <v>Vida</v>
      </c>
    </row>
    <row r="2223" spans="1:18" x14ac:dyDescent="0.25">
      <c r="A2223">
        <v>558669537</v>
      </c>
      <c r="B2223" t="s">
        <v>107</v>
      </c>
      <c r="C2223" t="s">
        <v>114</v>
      </c>
      <c r="D2223">
        <v>0</v>
      </c>
      <c r="E2223">
        <v>13</v>
      </c>
      <c r="F2223">
        <v>68</v>
      </c>
      <c r="G2223">
        <v>45110</v>
      </c>
      <c r="H2223" t="s">
        <v>108</v>
      </c>
      <c r="I2223" t="s">
        <v>3343</v>
      </c>
      <c r="J2223" t="s">
        <v>110</v>
      </c>
      <c r="K2223">
        <v>303.95999999999998</v>
      </c>
      <c r="L2223" t="s">
        <v>4159</v>
      </c>
      <c r="M2223" t="s">
        <v>108</v>
      </c>
      <c r="N2223" t="s">
        <v>49</v>
      </c>
      <c r="O2223" t="s">
        <v>225</v>
      </c>
      <c r="P2223" t="str">
        <f>_xlfn.IFNA(VLOOKUP(C2223,Statusy!A:B,2,0),"Do wyrzucenia")</f>
        <v>Greatstore</v>
      </c>
      <c r="Q2223" t="str">
        <f t="shared" si="142"/>
        <v>Mall</v>
      </c>
      <c r="R2223" t="str">
        <f t="shared" si="143"/>
        <v>Vida</v>
      </c>
    </row>
    <row r="2224" spans="1:18" x14ac:dyDescent="0.25">
      <c r="A2224">
        <v>558667223</v>
      </c>
      <c r="B2224" t="s">
        <v>107</v>
      </c>
      <c r="C2224" t="s">
        <v>153</v>
      </c>
      <c r="D2224">
        <v>1</v>
      </c>
      <c r="E2224">
        <v>0</v>
      </c>
      <c r="F2224">
        <v>1903.15</v>
      </c>
      <c r="G2224">
        <v>45110</v>
      </c>
      <c r="H2224" t="s">
        <v>108</v>
      </c>
      <c r="I2224" t="s">
        <v>4160</v>
      </c>
      <c r="J2224" t="s">
        <v>109</v>
      </c>
      <c r="K2224">
        <v>356.39513108614238</v>
      </c>
      <c r="L2224" t="s">
        <v>4161</v>
      </c>
      <c r="M2224" t="s">
        <v>108</v>
      </c>
      <c r="N2224" t="s">
        <v>22</v>
      </c>
      <c r="O2224" t="s">
        <v>1102</v>
      </c>
      <c r="P2224" t="str">
        <f>_xlfn.IFNA(VLOOKUP(C2224,Statusy!A:B,2,0),"Do wyrzucenia")</f>
        <v>Alza</v>
      </c>
      <c r="Q2224" t="str">
        <f t="shared" si="142"/>
        <v>Alza</v>
      </c>
      <c r="R2224" t="str">
        <f t="shared" si="143"/>
        <v>Vida</v>
      </c>
    </row>
    <row r="2225" spans="1:18" x14ac:dyDescent="0.25">
      <c r="A2225">
        <v>558667215</v>
      </c>
      <c r="B2225" t="s">
        <v>107</v>
      </c>
      <c r="C2225" t="s">
        <v>153</v>
      </c>
      <c r="D2225">
        <v>1</v>
      </c>
      <c r="E2225">
        <v>0</v>
      </c>
      <c r="F2225">
        <v>1809.65</v>
      </c>
      <c r="G2225">
        <v>45110</v>
      </c>
      <c r="H2225" t="s">
        <v>108</v>
      </c>
      <c r="I2225" t="s">
        <v>340</v>
      </c>
      <c r="J2225" t="s">
        <v>109</v>
      </c>
      <c r="K2225">
        <v>338.88576779026221</v>
      </c>
      <c r="L2225" t="s">
        <v>4162</v>
      </c>
      <c r="M2225" t="s">
        <v>108</v>
      </c>
      <c r="N2225" t="s">
        <v>48</v>
      </c>
      <c r="O2225" t="s">
        <v>1102</v>
      </c>
      <c r="P2225" t="str">
        <f>_xlfn.IFNA(VLOOKUP(C2225,Statusy!A:B,2,0),"Do wyrzucenia")</f>
        <v>Alza</v>
      </c>
      <c r="Q2225" t="str">
        <f t="shared" si="142"/>
        <v>Alza</v>
      </c>
      <c r="R2225" t="str">
        <f t="shared" si="143"/>
        <v>Vida</v>
      </c>
    </row>
    <row r="2226" spans="1:18" x14ac:dyDescent="0.25">
      <c r="A2226">
        <v>558667050</v>
      </c>
      <c r="B2226" t="s">
        <v>107</v>
      </c>
      <c r="C2226" t="s">
        <v>153</v>
      </c>
      <c r="D2226">
        <v>1</v>
      </c>
      <c r="E2226">
        <v>0</v>
      </c>
      <c r="F2226">
        <v>789.65</v>
      </c>
      <c r="G2226">
        <v>45110</v>
      </c>
      <c r="H2226" t="s">
        <v>108</v>
      </c>
      <c r="I2226" t="s">
        <v>2128</v>
      </c>
      <c r="J2226" t="s">
        <v>109</v>
      </c>
      <c r="K2226">
        <v>147.874531835206</v>
      </c>
      <c r="L2226" t="s">
        <v>4163</v>
      </c>
      <c r="M2226" t="s">
        <v>108</v>
      </c>
      <c r="N2226" t="s">
        <v>22</v>
      </c>
      <c r="O2226" t="s">
        <v>1102</v>
      </c>
      <c r="P2226" t="str">
        <f>_xlfn.IFNA(VLOOKUP(C2226,Statusy!A:B,2,0),"Do wyrzucenia")</f>
        <v>Alza</v>
      </c>
      <c r="Q2226" t="str">
        <f t="shared" si="142"/>
        <v>Alza</v>
      </c>
      <c r="R2226" t="str">
        <f t="shared" si="143"/>
        <v>Vida</v>
      </c>
    </row>
    <row r="2227" spans="1:18" x14ac:dyDescent="0.25">
      <c r="A2227">
        <v>558667022</v>
      </c>
      <c r="B2227" t="s">
        <v>107</v>
      </c>
      <c r="C2227" t="s">
        <v>153</v>
      </c>
      <c r="D2227">
        <v>1</v>
      </c>
      <c r="E2227">
        <v>0</v>
      </c>
      <c r="F2227">
        <v>9825.15</v>
      </c>
      <c r="G2227">
        <v>45110</v>
      </c>
      <c r="H2227" t="s">
        <v>108</v>
      </c>
      <c r="I2227" t="s">
        <v>2979</v>
      </c>
      <c r="J2227" t="s">
        <v>109</v>
      </c>
      <c r="K2227">
        <v>1839.9157303370787</v>
      </c>
      <c r="L2227" t="s">
        <v>4164</v>
      </c>
      <c r="M2227" t="s">
        <v>108</v>
      </c>
      <c r="N2227" t="s">
        <v>22</v>
      </c>
      <c r="O2227" t="s">
        <v>1102</v>
      </c>
      <c r="P2227" t="str">
        <f>_xlfn.IFNA(VLOOKUP(C2227,Statusy!A:B,2,0),"Do wyrzucenia")</f>
        <v>Alza</v>
      </c>
      <c r="Q2227" t="str">
        <f t="shared" si="142"/>
        <v>Alza</v>
      </c>
      <c r="R2227" t="str">
        <f t="shared" si="143"/>
        <v>Vida</v>
      </c>
    </row>
    <row r="2228" spans="1:18" x14ac:dyDescent="0.25">
      <c r="A2228">
        <v>558667008</v>
      </c>
      <c r="B2228" t="s">
        <v>107</v>
      </c>
      <c r="C2228" t="s">
        <v>153</v>
      </c>
      <c r="D2228">
        <v>1</v>
      </c>
      <c r="E2228">
        <v>0</v>
      </c>
      <c r="F2228">
        <v>401.2</v>
      </c>
      <c r="G2228">
        <v>45110</v>
      </c>
      <c r="H2228" t="s">
        <v>108</v>
      </c>
      <c r="I2228" t="s">
        <v>429</v>
      </c>
      <c r="J2228" t="s">
        <v>109</v>
      </c>
      <c r="K2228">
        <v>75.131086142322104</v>
      </c>
      <c r="L2228" t="s">
        <v>4165</v>
      </c>
      <c r="M2228" t="s">
        <v>108</v>
      </c>
      <c r="N2228" t="s">
        <v>22</v>
      </c>
      <c r="O2228" t="s">
        <v>1102</v>
      </c>
      <c r="P2228" t="str">
        <f>_xlfn.IFNA(VLOOKUP(C2228,Statusy!A:B,2,0),"Do wyrzucenia")</f>
        <v>Alza</v>
      </c>
      <c r="Q2228" t="str">
        <f t="shared" si="142"/>
        <v>Alza</v>
      </c>
      <c r="R2228" t="str">
        <f t="shared" si="143"/>
        <v>Kinghoff</v>
      </c>
    </row>
    <row r="2229" spans="1:18" x14ac:dyDescent="0.25">
      <c r="A2229">
        <v>558667000</v>
      </c>
      <c r="B2229" t="s">
        <v>107</v>
      </c>
      <c r="C2229" t="s">
        <v>153</v>
      </c>
      <c r="D2229">
        <v>1</v>
      </c>
      <c r="E2229">
        <v>0</v>
      </c>
      <c r="F2229">
        <v>552.5</v>
      </c>
      <c r="G2229">
        <v>45110</v>
      </c>
      <c r="H2229" t="s">
        <v>108</v>
      </c>
      <c r="I2229" t="s">
        <v>4166</v>
      </c>
      <c r="J2229" t="s">
        <v>109</v>
      </c>
      <c r="K2229">
        <v>103.46441947565543</v>
      </c>
      <c r="L2229" t="s">
        <v>4167</v>
      </c>
      <c r="M2229" t="s">
        <v>108</v>
      </c>
      <c r="N2229" t="s">
        <v>22</v>
      </c>
      <c r="O2229" t="s">
        <v>1102</v>
      </c>
      <c r="P2229" t="str">
        <f>_xlfn.IFNA(VLOOKUP(C2229,Statusy!A:B,2,0),"Do wyrzucenia")</f>
        <v>Alza</v>
      </c>
      <c r="Q2229" t="str">
        <f t="shared" si="142"/>
        <v>Alza</v>
      </c>
      <c r="R2229" t="str">
        <f t="shared" si="143"/>
        <v>Kinghoff</v>
      </c>
    </row>
    <row r="2230" spans="1:18" x14ac:dyDescent="0.25">
      <c r="A2230">
        <v>558666994</v>
      </c>
      <c r="B2230" t="s">
        <v>107</v>
      </c>
      <c r="C2230" t="s">
        <v>153</v>
      </c>
      <c r="D2230">
        <v>1</v>
      </c>
      <c r="E2230">
        <v>0</v>
      </c>
      <c r="F2230">
        <v>4147.1499999999996</v>
      </c>
      <c r="G2230">
        <v>45110</v>
      </c>
      <c r="H2230" t="s">
        <v>108</v>
      </c>
      <c r="I2230" t="s">
        <v>275</v>
      </c>
      <c r="J2230" t="s">
        <v>109</v>
      </c>
      <c r="K2230">
        <v>776.61985018726591</v>
      </c>
      <c r="L2230" t="s">
        <v>4168</v>
      </c>
      <c r="M2230" t="s">
        <v>108</v>
      </c>
      <c r="N2230" t="s">
        <v>22</v>
      </c>
      <c r="O2230" t="s">
        <v>1102</v>
      </c>
      <c r="P2230" t="str">
        <f>_xlfn.IFNA(VLOOKUP(C2230,Statusy!A:B,2,0),"Do wyrzucenia")</f>
        <v>Alza</v>
      </c>
      <c r="Q2230" t="str">
        <f t="shared" si="142"/>
        <v>Alza</v>
      </c>
      <c r="R2230" t="str">
        <f t="shared" si="143"/>
        <v>Vida</v>
      </c>
    </row>
    <row r="2231" spans="1:18" x14ac:dyDescent="0.25">
      <c r="A2231">
        <v>558666986</v>
      </c>
      <c r="B2231" t="s">
        <v>107</v>
      </c>
      <c r="C2231" t="s">
        <v>153</v>
      </c>
      <c r="D2231">
        <v>1</v>
      </c>
      <c r="E2231">
        <v>0</v>
      </c>
      <c r="F2231">
        <v>585.65</v>
      </c>
      <c r="G2231">
        <v>45110</v>
      </c>
      <c r="H2231" t="s">
        <v>108</v>
      </c>
      <c r="I2231" t="s">
        <v>912</v>
      </c>
      <c r="J2231" t="s">
        <v>109</v>
      </c>
      <c r="K2231">
        <v>109.67228464419476</v>
      </c>
      <c r="L2231" t="s">
        <v>4169</v>
      </c>
      <c r="M2231" t="s">
        <v>108</v>
      </c>
      <c r="N2231" t="s">
        <v>22</v>
      </c>
      <c r="O2231" t="s">
        <v>1102</v>
      </c>
      <c r="P2231" t="str">
        <f>_xlfn.IFNA(VLOOKUP(C2231,Statusy!A:B,2,0),"Do wyrzucenia")</f>
        <v>Alza</v>
      </c>
      <c r="Q2231" t="str">
        <f t="shared" si="142"/>
        <v>Alza</v>
      </c>
      <c r="R2231" t="str">
        <f t="shared" si="143"/>
        <v>Vida</v>
      </c>
    </row>
    <row r="2232" spans="1:18" x14ac:dyDescent="0.25">
      <c r="A2232">
        <v>558666979</v>
      </c>
      <c r="B2232" t="s">
        <v>107</v>
      </c>
      <c r="C2232" t="s">
        <v>153</v>
      </c>
      <c r="D2232">
        <v>1</v>
      </c>
      <c r="E2232">
        <v>0</v>
      </c>
      <c r="F2232">
        <v>2072.3000000000002</v>
      </c>
      <c r="G2232">
        <v>45110</v>
      </c>
      <c r="H2232" t="s">
        <v>108</v>
      </c>
      <c r="I2232" t="s">
        <v>763</v>
      </c>
      <c r="J2232" t="s">
        <v>109</v>
      </c>
      <c r="K2232">
        <v>388.07116104868919</v>
      </c>
      <c r="L2232" t="s">
        <v>4170</v>
      </c>
      <c r="M2232" t="s">
        <v>108</v>
      </c>
      <c r="N2232" t="s">
        <v>22</v>
      </c>
      <c r="O2232" t="s">
        <v>1102</v>
      </c>
      <c r="P2232" t="str">
        <f>_xlfn.IFNA(VLOOKUP(C2232,Statusy!A:B,2,0),"Do wyrzucenia")</f>
        <v>Alza</v>
      </c>
      <c r="Q2232" t="str">
        <f t="shared" si="142"/>
        <v>Alza</v>
      </c>
      <c r="R2232" t="str">
        <f t="shared" si="143"/>
        <v>Vida</v>
      </c>
    </row>
    <row r="2233" spans="1:18" x14ac:dyDescent="0.25">
      <c r="A2233">
        <v>558666970</v>
      </c>
      <c r="B2233" t="s">
        <v>107</v>
      </c>
      <c r="C2233" t="s">
        <v>190</v>
      </c>
      <c r="D2233">
        <v>0</v>
      </c>
      <c r="E2233">
        <v>0</v>
      </c>
      <c r="F2233">
        <v>883.15</v>
      </c>
      <c r="G2233">
        <v>45110</v>
      </c>
      <c r="H2233" t="s">
        <v>108</v>
      </c>
      <c r="I2233" t="s">
        <v>4171</v>
      </c>
      <c r="J2233" t="s">
        <v>109</v>
      </c>
      <c r="K2233">
        <v>165.38389513108615</v>
      </c>
      <c r="L2233" t="s">
        <v>4172</v>
      </c>
      <c r="M2233" t="s">
        <v>108</v>
      </c>
      <c r="N2233" t="s">
        <v>22</v>
      </c>
      <c r="O2233" t="s">
        <v>1102</v>
      </c>
      <c r="P2233" t="str">
        <f>_xlfn.IFNA(VLOOKUP(C2233,Statusy!A:B,2,0),"Do wyrzucenia")</f>
        <v>Alza</v>
      </c>
      <c r="Q2233" t="str">
        <f t="shared" si="142"/>
        <v>Alza</v>
      </c>
      <c r="R2233" t="str">
        <f t="shared" si="143"/>
        <v>beliani</v>
      </c>
    </row>
    <row r="2234" spans="1:18" x14ac:dyDescent="0.25">
      <c r="A2234">
        <v>558666965</v>
      </c>
      <c r="B2234" t="s">
        <v>107</v>
      </c>
      <c r="C2234" t="s">
        <v>153</v>
      </c>
      <c r="D2234">
        <v>1</v>
      </c>
      <c r="E2234">
        <v>0</v>
      </c>
      <c r="F2234">
        <v>2064.65</v>
      </c>
      <c r="G2234">
        <v>45110</v>
      </c>
      <c r="H2234" t="s">
        <v>108</v>
      </c>
      <c r="I2234" t="s">
        <v>1119</v>
      </c>
      <c r="J2234" t="s">
        <v>109</v>
      </c>
      <c r="K2234">
        <v>386.63857677902627</v>
      </c>
      <c r="L2234" t="s">
        <v>4173</v>
      </c>
      <c r="M2234" t="s">
        <v>108</v>
      </c>
      <c r="N2234" t="s">
        <v>22</v>
      </c>
      <c r="O2234" t="s">
        <v>1102</v>
      </c>
      <c r="P2234" t="str">
        <f>_xlfn.IFNA(VLOOKUP(C2234,Statusy!A:B,2,0),"Do wyrzucenia")</f>
        <v>Alza</v>
      </c>
      <c r="Q2234" t="str">
        <f t="shared" si="142"/>
        <v>Alza</v>
      </c>
      <c r="R2234" t="str">
        <f t="shared" si="143"/>
        <v>Vida</v>
      </c>
    </row>
    <row r="2235" spans="1:18" x14ac:dyDescent="0.25">
      <c r="A2235">
        <v>558657294</v>
      </c>
      <c r="B2235" t="s">
        <v>107</v>
      </c>
      <c r="C2235" t="s">
        <v>118</v>
      </c>
      <c r="D2235">
        <v>1</v>
      </c>
      <c r="E2235">
        <v>489</v>
      </c>
      <c r="F2235">
        <v>1767</v>
      </c>
      <c r="G2235">
        <v>45110</v>
      </c>
      <c r="H2235" t="s">
        <v>108</v>
      </c>
      <c r="I2235" t="s">
        <v>4174</v>
      </c>
      <c r="J2235" t="s">
        <v>109</v>
      </c>
      <c r="K2235">
        <v>330.89887640449439</v>
      </c>
      <c r="L2235" t="s">
        <v>4175</v>
      </c>
      <c r="M2235" t="s">
        <v>108</v>
      </c>
      <c r="N2235" t="s">
        <v>22</v>
      </c>
      <c r="O2235" t="s">
        <v>225</v>
      </c>
      <c r="P2235" t="str">
        <f>_xlfn.IFNA(VLOOKUP(C2235,Statusy!A:B,2,0),"Do wyrzucenia")</f>
        <v>Greatstore</v>
      </c>
      <c r="Q2235" t="str">
        <f t="shared" si="142"/>
        <v>Mall</v>
      </c>
      <c r="R2235" t="str">
        <f t="shared" si="143"/>
        <v>Vida</v>
      </c>
    </row>
    <row r="2236" spans="1:18" x14ac:dyDescent="0.25">
      <c r="A2236">
        <v>558657289</v>
      </c>
      <c r="B2236" t="s">
        <v>107</v>
      </c>
      <c r="C2236" t="s">
        <v>118</v>
      </c>
      <c r="D2236">
        <v>1</v>
      </c>
      <c r="E2236">
        <v>79</v>
      </c>
      <c r="F2236">
        <v>670</v>
      </c>
      <c r="G2236">
        <v>45110</v>
      </c>
      <c r="H2236" t="s">
        <v>108</v>
      </c>
      <c r="I2236" t="s">
        <v>1457</v>
      </c>
      <c r="J2236" t="s">
        <v>109</v>
      </c>
      <c r="K2236">
        <v>125.46816479400749</v>
      </c>
      <c r="L2236" t="s">
        <v>1705</v>
      </c>
      <c r="M2236" t="s">
        <v>108</v>
      </c>
      <c r="N2236" t="s">
        <v>106</v>
      </c>
      <c r="O2236" t="s">
        <v>225</v>
      </c>
      <c r="P2236" t="str">
        <f>_xlfn.IFNA(VLOOKUP(C2236,Statusy!A:B,2,0),"Do wyrzucenia")</f>
        <v>Greatstore</v>
      </c>
      <c r="Q2236" t="str">
        <f t="shared" si="142"/>
        <v>Mall</v>
      </c>
      <c r="R2236" t="str">
        <f t="shared" si="143"/>
        <v>Vida</v>
      </c>
    </row>
    <row r="2237" spans="1:18" x14ac:dyDescent="0.25">
      <c r="A2237">
        <v>558657284</v>
      </c>
      <c r="B2237" t="s">
        <v>107</v>
      </c>
      <c r="C2237" t="s">
        <v>118</v>
      </c>
      <c r="D2237">
        <v>1</v>
      </c>
      <c r="E2237">
        <v>13</v>
      </c>
      <c r="F2237">
        <v>68</v>
      </c>
      <c r="G2237">
        <v>45110</v>
      </c>
      <c r="H2237" t="s">
        <v>108</v>
      </c>
      <c r="I2237" t="s">
        <v>4176</v>
      </c>
      <c r="J2237" t="s">
        <v>110</v>
      </c>
      <c r="K2237">
        <v>303.95999999999998</v>
      </c>
      <c r="L2237" t="s">
        <v>4177</v>
      </c>
      <c r="M2237" t="s">
        <v>108</v>
      </c>
      <c r="N2237" t="s">
        <v>49</v>
      </c>
      <c r="O2237" t="s">
        <v>225</v>
      </c>
      <c r="P2237" t="str">
        <f>_xlfn.IFNA(VLOOKUP(C2237,Statusy!A:B,2,0),"Do wyrzucenia")</f>
        <v>Greatstore</v>
      </c>
      <c r="Q2237" t="str">
        <f t="shared" si="142"/>
        <v>Mall</v>
      </c>
      <c r="R2237" t="str">
        <f t="shared" si="143"/>
        <v>Vida</v>
      </c>
    </row>
    <row r="2238" spans="1:18" x14ac:dyDescent="0.25">
      <c r="A2238">
        <v>558654787</v>
      </c>
      <c r="B2238" t="s">
        <v>107</v>
      </c>
      <c r="C2238" t="s">
        <v>153</v>
      </c>
      <c r="D2238">
        <v>1</v>
      </c>
      <c r="E2238">
        <v>0</v>
      </c>
      <c r="F2238">
        <v>322.14999999999998</v>
      </c>
      <c r="G2238">
        <v>45110</v>
      </c>
      <c r="H2238" t="s">
        <v>108</v>
      </c>
      <c r="I2238" t="s">
        <v>366</v>
      </c>
      <c r="J2238" t="s">
        <v>109</v>
      </c>
      <c r="K2238">
        <v>60.327715355805246</v>
      </c>
      <c r="L2238" t="s">
        <v>4178</v>
      </c>
      <c r="M2238" t="s">
        <v>108</v>
      </c>
      <c r="N2238" t="s">
        <v>22</v>
      </c>
      <c r="O2238" t="s">
        <v>1102</v>
      </c>
      <c r="P2238" t="str">
        <f>_xlfn.IFNA(VLOOKUP(C2238,Statusy!A:B,2,0),"Do wyrzucenia")</f>
        <v>Alza</v>
      </c>
      <c r="Q2238" t="str">
        <f t="shared" si="142"/>
        <v>Alza</v>
      </c>
      <c r="R2238" t="str">
        <f t="shared" si="143"/>
        <v>Vida</v>
      </c>
    </row>
    <row r="2239" spans="1:18" x14ac:dyDescent="0.25">
      <c r="A2239">
        <v>558654783</v>
      </c>
      <c r="B2239" t="s">
        <v>107</v>
      </c>
      <c r="C2239" t="s">
        <v>190</v>
      </c>
      <c r="D2239">
        <v>0</v>
      </c>
      <c r="E2239">
        <v>0</v>
      </c>
      <c r="F2239">
        <v>1180.6500000000001</v>
      </c>
      <c r="G2239">
        <v>45110</v>
      </c>
      <c r="H2239" t="s">
        <v>108</v>
      </c>
      <c r="I2239" t="s">
        <v>3713</v>
      </c>
      <c r="J2239" t="s">
        <v>109</v>
      </c>
      <c r="K2239">
        <v>221.09550561797755</v>
      </c>
      <c r="L2239" t="s">
        <v>4179</v>
      </c>
      <c r="M2239" t="s">
        <v>108</v>
      </c>
      <c r="N2239" t="s">
        <v>252</v>
      </c>
      <c r="O2239" t="s">
        <v>1102</v>
      </c>
      <c r="P2239" t="str">
        <f>_xlfn.IFNA(VLOOKUP(C2239,Statusy!A:B,2,0),"Do wyrzucenia")</f>
        <v>Alza</v>
      </c>
      <c r="Q2239" t="str">
        <f t="shared" si="142"/>
        <v>Alza</v>
      </c>
      <c r="R2239" t="str">
        <f t="shared" si="143"/>
        <v>Vida</v>
      </c>
    </row>
    <row r="2240" spans="1:18" x14ac:dyDescent="0.25">
      <c r="A2240">
        <v>558654762</v>
      </c>
      <c r="B2240" t="s">
        <v>107</v>
      </c>
      <c r="C2240" t="s">
        <v>190</v>
      </c>
      <c r="D2240">
        <v>0</v>
      </c>
      <c r="E2240">
        <v>0</v>
      </c>
      <c r="F2240">
        <v>1180.6500000000001</v>
      </c>
      <c r="G2240">
        <v>45110</v>
      </c>
      <c r="H2240" t="s">
        <v>108</v>
      </c>
      <c r="I2240" t="s">
        <v>3713</v>
      </c>
      <c r="J2240" t="s">
        <v>109</v>
      </c>
      <c r="K2240">
        <v>221.09550561797755</v>
      </c>
      <c r="L2240" t="s">
        <v>4180</v>
      </c>
      <c r="M2240" t="s">
        <v>108</v>
      </c>
      <c r="N2240" t="s">
        <v>252</v>
      </c>
      <c r="O2240" t="s">
        <v>1102</v>
      </c>
      <c r="P2240" t="str">
        <f>_xlfn.IFNA(VLOOKUP(C2240,Statusy!A:B,2,0),"Do wyrzucenia")</f>
        <v>Alza</v>
      </c>
      <c r="Q2240" t="str">
        <f t="shared" si="142"/>
        <v>Alza</v>
      </c>
      <c r="R2240" t="str">
        <f t="shared" si="143"/>
        <v>Vida</v>
      </c>
    </row>
    <row r="2241" spans="1:18" x14ac:dyDescent="0.25">
      <c r="A2241">
        <v>558654750</v>
      </c>
      <c r="B2241" t="s">
        <v>107</v>
      </c>
      <c r="C2241" t="s">
        <v>153</v>
      </c>
      <c r="D2241">
        <v>1</v>
      </c>
      <c r="E2241">
        <v>0</v>
      </c>
      <c r="F2241">
        <v>1350.65</v>
      </c>
      <c r="G2241">
        <v>45110</v>
      </c>
      <c r="H2241" t="s">
        <v>108</v>
      </c>
      <c r="I2241" t="s">
        <v>4181</v>
      </c>
      <c r="J2241" t="s">
        <v>109</v>
      </c>
      <c r="K2241">
        <v>252.93071161048692</v>
      </c>
      <c r="L2241" t="s">
        <v>4182</v>
      </c>
      <c r="M2241" t="s">
        <v>108</v>
      </c>
      <c r="N2241" t="s">
        <v>22</v>
      </c>
      <c r="O2241" t="s">
        <v>1102</v>
      </c>
      <c r="P2241" t="str">
        <f>_xlfn.IFNA(VLOOKUP(C2241,Statusy!A:B,2,0),"Do wyrzucenia")</f>
        <v>Alza</v>
      </c>
      <c r="Q2241" t="str">
        <f t="shared" si="142"/>
        <v>Alza</v>
      </c>
      <c r="R2241" t="str">
        <f t="shared" si="143"/>
        <v>Vida</v>
      </c>
    </row>
    <row r="2242" spans="1:18" x14ac:dyDescent="0.25">
      <c r="A2242">
        <v>558654742</v>
      </c>
      <c r="B2242" t="s">
        <v>107</v>
      </c>
      <c r="C2242" t="s">
        <v>153</v>
      </c>
      <c r="D2242">
        <v>1</v>
      </c>
      <c r="E2242">
        <v>0</v>
      </c>
      <c r="F2242">
        <v>594.15</v>
      </c>
      <c r="G2242">
        <v>45110</v>
      </c>
      <c r="H2242" t="s">
        <v>108</v>
      </c>
      <c r="I2242" t="s">
        <v>4183</v>
      </c>
      <c r="J2242" t="s">
        <v>109</v>
      </c>
      <c r="K2242">
        <v>111.26404494382022</v>
      </c>
      <c r="L2242" t="s">
        <v>4184</v>
      </c>
      <c r="M2242" t="s">
        <v>108</v>
      </c>
      <c r="N2242" t="s">
        <v>22</v>
      </c>
      <c r="O2242" t="s">
        <v>1102</v>
      </c>
      <c r="P2242" t="str">
        <f>_xlfn.IFNA(VLOOKUP(C2242,Statusy!A:B,2,0),"Do wyrzucenia")</f>
        <v>Alza</v>
      </c>
      <c r="Q2242" t="str">
        <f t="shared" si="142"/>
        <v>Alza</v>
      </c>
      <c r="R2242" t="str">
        <f t="shared" si="143"/>
        <v>Vida</v>
      </c>
    </row>
    <row r="2243" spans="1:18" x14ac:dyDescent="0.25">
      <c r="A2243">
        <v>558654737</v>
      </c>
      <c r="B2243" t="s">
        <v>107</v>
      </c>
      <c r="C2243" t="s">
        <v>153</v>
      </c>
      <c r="D2243">
        <v>1</v>
      </c>
      <c r="E2243">
        <v>0</v>
      </c>
      <c r="F2243">
        <v>823.65</v>
      </c>
      <c r="G2243">
        <v>45110</v>
      </c>
      <c r="H2243" t="s">
        <v>108</v>
      </c>
      <c r="I2243" t="s">
        <v>443</v>
      </c>
      <c r="J2243" t="s">
        <v>109</v>
      </c>
      <c r="K2243">
        <v>154.24157303370788</v>
      </c>
      <c r="L2243" t="s">
        <v>4185</v>
      </c>
      <c r="M2243" t="s">
        <v>108</v>
      </c>
      <c r="N2243" t="s">
        <v>22</v>
      </c>
      <c r="O2243" t="s">
        <v>1102</v>
      </c>
      <c r="P2243" t="str">
        <f>_xlfn.IFNA(VLOOKUP(C2243,Statusy!A:B,2,0),"Do wyrzucenia")</f>
        <v>Alza</v>
      </c>
      <c r="Q2243" t="str">
        <f t="shared" si="142"/>
        <v>Alza</v>
      </c>
      <c r="R2243" t="str">
        <f t="shared" si="143"/>
        <v>Vida</v>
      </c>
    </row>
    <row r="2244" spans="1:18" x14ac:dyDescent="0.25">
      <c r="A2244">
        <v>558654709</v>
      </c>
      <c r="B2244" t="s">
        <v>107</v>
      </c>
      <c r="C2244" t="s">
        <v>153</v>
      </c>
      <c r="D2244">
        <v>1</v>
      </c>
      <c r="E2244">
        <v>0</v>
      </c>
      <c r="F2244">
        <v>2294.15</v>
      </c>
      <c r="G2244">
        <v>45110</v>
      </c>
      <c r="H2244" t="s">
        <v>108</v>
      </c>
      <c r="I2244" t="s">
        <v>4186</v>
      </c>
      <c r="J2244" t="s">
        <v>109</v>
      </c>
      <c r="K2244">
        <v>429.61610486891391</v>
      </c>
      <c r="L2244" t="s">
        <v>4187</v>
      </c>
      <c r="M2244" t="s">
        <v>108</v>
      </c>
      <c r="N2244" t="s">
        <v>22</v>
      </c>
      <c r="O2244" t="s">
        <v>1102</v>
      </c>
      <c r="P2244" t="str">
        <f>_xlfn.IFNA(VLOOKUP(C2244,Statusy!A:B,2,0),"Do wyrzucenia")</f>
        <v>Alza</v>
      </c>
      <c r="Q2244" t="str">
        <f t="shared" si="142"/>
        <v>Alza</v>
      </c>
      <c r="R2244" t="str">
        <f t="shared" si="143"/>
        <v>Vida</v>
      </c>
    </row>
    <row r="2245" spans="1:18" x14ac:dyDescent="0.25">
      <c r="A2245">
        <v>558654702</v>
      </c>
      <c r="B2245" t="s">
        <v>107</v>
      </c>
      <c r="C2245" t="s">
        <v>153</v>
      </c>
      <c r="D2245">
        <v>1</v>
      </c>
      <c r="E2245">
        <v>0</v>
      </c>
      <c r="F2245">
        <v>724.2</v>
      </c>
      <c r="G2245">
        <v>45110</v>
      </c>
      <c r="H2245" t="s">
        <v>108</v>
      </c>
      <c r="I2245" t="s">
        <v>1783</v>
      </c>
      <c r="J2245" t="s">
        <v>109</v>
      </c>
      <c r="K2245">
        <v>135.61797752808991</v>
      </c>
      <c r="L2245" t="s">
        <v>4188</v>
      </c>
      <c r="M2245" t="s">
        <v>108</v>
      </c>
      <c r="N2245" t="s">
        <v>22</v>
      </c>
      <c r="O2245" t="s">
        <v>1102</v>
      </c>
      <c r="P2245" t="str">
        <f>_xlfn.IFNA(VLOOKUP(C2245,Statusy!A:B,2,0),"Do wyrzucenia")</f>
        <v>Alza</v>
      </c>
      <c r="Q2245" t="str">
        <f t="shared" si="142"/>
        <v>Alza</v>
      </c>
      <c r="R2245" t="str">
        <f t="shared" si="143"/>
        <v>ikonka</v>
      </c>
    </row>
    <row r="2246" spans="1:18" x14ac:dyDescent="0.25">
      <c r="A2246">
        <v>558645526</v>
      </c>
      <c r="B2246" t="s">
        <v>107</v>
      </c>
      <c r="C2246" t="s">
        <v>118</v>
      </c>
      <c r="D2246">
        <v>1</v>
      </c>
      <c r="E2246">
        <v>879</v>
      </c>
      <c r="F2246">
        <v>5412</v>
      </c>
      <c r="G2246">
        <v>45110</v>
      </c>
      <c r="H2246" t="s">
        <v>108</v>
      </c>
      <c r="I2246" t="s">
        <v>4190</v>
      </c>
      <c r="J2246" t="s">
        <v>109</v>
      </c>
      <c r="K2246">
        <v>1013.4831460674158</v>
      </c>
      <c r="L2246" t="s">
        <v>4191</v>
      </c>
      <c r="M2246" t="s">
        <v>108</v>
      </c>
      <c r="N2246" t="s">
        <v>22</v>
      </c>
      <c r="O2246" t="s">
        <v>225</v>
      </c>
      <c r="P2246" t="str">
        <f>_xlfn.IFNA(VLOOKUP(C2246,Statusy!A:B,2,0),"Do wyrzucenia")</f>
        <v>Greatstore</v>
      </c>
      <c r="Q2246" t="str">
        <f t="shared" si="142"/>
        <v>Mall</v>
      </c>
      <c r="R2246" t="str">
        <f t="shared" si="143"/>
        <v>Vida</v>
      </c>
    </row>
    <row r="2247" spans="1:18" x14ac:dyDescent="0.25">
      <c r="A2247">
        <v>558645496</v>
      </c>
      <c r="B2247" t="s">
        <v>107</v>
      </c>
      <c r="C2247" t="s">
        <v>118</v>
      </c>
      <c r="D2247">
        <v>1</v>
      </c>
      <c r="E2247">
        <v>59</v>
      </c>
      <c r="F2247">
        <v>515</v>
      </c>
      <c r="G2247">
        <v>45110</v>
      </c>
      <c r="H2247" t="s">
        <v>108</v>
      </c>
      <c r="I2247" t="s">
        <v>4192</v>
      </c>
      <c r="J2247" t="s">
        <v>109</v>
      </c>
      <c r="K2247">
        <v>96.441947565543074</v>
      </c>
      <c r="L2247" t="s">
        <v>4193</v>
      </c>
      <c r="M2247" t="s">
        <v>108</v>
      </c>
      <c r="N2247" t="s">
        <v>106</v>
      </c>
      <c r="O2247" t="s">
        <v>225</v>
      </c>
      <c r="P2247" t="str">
        <f>_xlfn.IFNA(VLOOKUP(C2247,Statusy!A:B,2,0),"Do wyrzucenia")</f>
        <v>Greatstore</v>
      </c>
      <c r="Q2247" t="str">
        <f t="shared" si="142"/>
        <v>Mall</v>
      </c>
      <c r="R2247" t="str">
        <f t="shared" si="143"/>
        <v>eurofirany</v>
      </c>
    </row>
    <row r="2248" spans="1:18" x14ac:dyDescent="0.25">
      <c r="A2248">
        <v>558642734</v>
      </c>
      <c r="B2248" t="s">
        <v>107</v>
      </c>
      <c r="C2248" t="s">
        <v>153</v>
      </c>
      <c r="D2248">
        <v>1</v>
      </c>
      <c r="E2248">
        <v>0</v>
      </c>
      <c r="F2248">
        <v>953.7</v>
      </c>
      <c r="G2248">
        <v>45110</v>
      </c>
      <c r="H2248" t="s">
        <v>108</v>
      </c>
      <c r="I2248" t="s">
        <v>4194</v>
      </c>
      <c r="J2248" t="s">
        <v>109</v>
      </c>
      <c r="K2248">
        <v>178.59550561797755</v>
      </c>
      <c r="L2248" t="s">
        <v>4195</v>
      </c>
      <c r="M2248" t="s">
        <v>108</v>
      </c>
      <c r="N2248" t="s">
        <v>22</v>
      </c>
      <c r="O2248" t="s">
        <v>1102</v>
      </c>
      <c r="P2248" t="str">
        <f>_xlfn.IFNA(VLOOKUP(C2248,Statusy!A:B,2,0),"Do wyrzucenia")</f>
        <v>Alza</v>
      </c>
      <c r="Q2248" t="str">
        <f t="shared" si="142"/>
        <v>Alza</v>
      </c>
      <c r="R2248" t="str">
        <f t="shared" si="143"/>
        <v>Kinghoff</v>
      </c>
    </row>
    <row r="2249" spans="1:18" x14ac:dyDescent="0.25">
      <c r="A2249">
        <v>558642733</v>
      </c>
      <c r="B2249" t="s">
        <v>107</v>
      </c>
      <c r="C2249" t="s">
        <v>190</v>
      </c>
      <c r="D2249">
        <v>0</v>
      </c>
      <c r="E2249">
        <v>0</v>
      </c>
      <c r="F2249">
        <v>5626.15</v>
      </c>
      <c r="G2249">
        <v>45110</v>
      </c>
      <c r="H2249" t="s">
        <v>108</v>
      </c>
      <c r="I2249" t="s">
        <v>1591</v>
      </c>
      <c r="J2249" t="s">
        <v>109</v>
      </c>
      <c r="K2249">
        <v>1053.5861423220974</v>
      </c>
      <c r="L2249" t="s">
        <v>4196</v>
      </c>
      <c r="M2249" t="s">
        <v>108</v>
      </c>
      <c r="N2249" t="s">
        <v>22</v>
      </c>
      <c r="O2249" t="s">
        <v>1102</v>
      </c>
      <c r="P2249" t="str">
        <f>_xlfn.IFNA(VLOOKUP(C2249,Statusy!A:B,2,0),"Do wyrzucenia")</f>
        <v>Alza</v>
      </c>
      <c r="Q2249" t="str">
        <f t="shared" si="142"/>
        <v>Alza</v>
      </c>
      <c r="R2249" t="str">
        <f t="shared" si="143"/>
        <v>beliani</v>
      </c>
    </row>
    <row r="2250" spans="1:18" x14ac:dyDescent="0.25">
      <c r="A2250">
        <v>558638682</v>
      </c>
      <c r="B2250" t="s">
        <v>107</v>
      </c>
      <c r="C2250" t="s">
        <v>119</v>
      </c>
      <c r="D2250">
        <v>1</v>
      </c>
      <c r="E2250">
        <v>0</v>
      </c>
      <c r="F2250">
        <v>11060</v>
      </c>
      <c r="G2250">
        <v>45110</v>
      </c>
      <c r="H2250" t="s">
        <v>108</v>
      </c>
      <c r="I2250" t="s">
        <v>4197</v>
      </c>
      <c r="J2250" t="s">
        <v>116</v>
      </c>
      <c r="K2250">
        <v>132.72</v>
      </c>
      <c r="L2250" t="s">
        <v>4198</v>
      </c>
      <c r="M2250" t="s">
        <v>108</v>
      </c>
      <c r="N2250" t="s">
        <v>50</v>
      </c>
      <c r="O2250" t="s">
        <v>224</v>
      </c>
      <c r="P2250" t="str">
        <f>_xlfn.IFNA(VLOOKUP(C2250,Statusy!A:B,2,0),"Do wyrzucenia")</f>
        <v>Shumee</v>
      </c>
      <c r="Q2250" t="str">
        <f t="shared" si="142"/>
        <v>Mall</v>
      </c>
      <c r="R2250" t="str">
        <f t="shared" si="143"/>
        <v>aw</v>
      </c>
    </row>
    <row r="2251" spans="1:18" x14ac:dyDescent="0.25">
      <c r="A2251">
        <v>558638678</v>
      </c>
      <c r="B2251" t="s">
        <v>107</v>
      </c>
      <c r="C2251" t="s">
        <v>119</v>
      </c>
      <c r="D2251">
        <v>1</v>
      </c>
      <c r="E2251">
        <v>5610</v>
      </c>
      <c r="F2251">
        <v>37370</v>
      </c>
      <c r="G2251">
        <v>45110</v>
      </c>
      <c r="H2251" t="s">
        <v>108</v>
      </c>
      <c r="I2251" t="s">
        <v>4199</v>
      </c>
      <c r="J2251" t="s">
        <v>116</v>
      </c>
      <c r="K2251">
        <v>448.44</v>
      </c>
      <c r="L2251" t="s">
        <v>4200</v>
      </c>
      <c r="M2251" t="s">
        <v>108</v>
      </c>
      <c r="N2251" t="s">
        <v>50</v>
      </c>
      <c r="O2251" t="s">
        <v>224</v>
      </c>
      <c r="P2251" t="str">
        <f>_xlfn.IFNA(VLOOKUP(C2251,Statusy!A:B,2,0),"Do wyrzucenia")</f>
        <v>Shumee</v>
      </c>
      <c r="Q2251" t="str">
        <f t="shared" si="142"/>
        <v>Mall</v>
      </c>
      <c r="R2251" t="str">
        <f t="shared" si="143"/>
        <v>Vida</v>
      </c>
    </row>
    <row r="2252" spans="1:18" x14ac:dyDescent="0.25">
      <c r="A2252">
        <v>558638674</v>
      </c>
      <c r="B2252" t="s">
        <v>107</v>
      </c>
      <c r="C2252" t="s">
        <v>115</v>
      </c>
      <c r="D2252">
        <v>1</v>
      </c>
      <c r="E2252">
        <v>9595</v>
      </c>
      <c r="F2252">
        <v>86365</v>
      </c>
      <c r="G2252">
        <v>45110</v>
      </c>
      <c r="H2252" t="s">
        <v>108</v>
      </c>
      <c r="I2252" t="s">
        <v>4201</v>
      </c>
      <c r="J2252" t="s">
        <v>116</v>
      </c>
      <c r="K2252">
        <v>1036.3800000000001</v>
      </c>
      <c r="L2252" t="s">
        <v>4202</v>
      </c>
      <c r="M2252" t="s">
        <v>108</v>
      </c>
      <c r="N2252" t="s">
        <v>50</v>
      </c>
      <c r="O2252" t="s">
        <v>224</v>
      </c>
      <c r="P2252" t="str">
        <f>_xlfn.IFNA(VLOOKUP(C2252,Statusy!A:B,2,0),"Do wyrzucenia")</f>
        <v>Shumee</v>
      </c>
      <c r="Q2252" t="str">
        <f t="shared" si="142"/>
        <v>Mall</v>
      </c>
      <c r="R2252" t="str">
        <f t="shared" si="143"/>
        <v>Vida</v>
      </c>
    </row>
    <row r="2253" spans="1:18" x14ac:dyDescent="0.25">
      <c r="A2253">
        <v>558638670</v>
      </c>
      <c r="B2253" t="s">
        <v>107</v>
      </c>
      <c r="C2253" t="s">
        <v>115</v>
      </c>
      <c r="D2253">
        <v>1</v>
      </c>
      <c r="E2253">
        <v>10665</v>
      </c>
      <c r="F2253">
        <v>189035</v>
      </c>
      <c r="G2253">
        <v>45110</v>
      </c>
      <c r="H2253" t="s">
        <v>108</v>
      </c>
      <c r="I2253" t="s">
        <v>4203</v>
      </c>
      <c r="J2253" t="s">
        <v>116</v>
      </c>
      <c r="K2253">
        <v>2268.42</v>
      </c>
      <c r="L2253" t="s">
        <v>4204</v>
      </c>
      <c r="M2253" t="s">
        <v>108</v>
      </c>
      <c r="N2253" t="s">
        <v>50</v>
      </c>
      <c r="O2253" t="s">
        <v>224</v>
      </c>
      <c r="P2253" t="str">
        <f>_xlfn.IFNA(VLOOKUP(C2253,Statusy!A:B,2,0),"Do wyrzucenia")</f>
        <v>Shumee</v>
      </c>
      <c r="Q2253" t="str">
        <f t="shared" ref="Q2253:Q2282" si="144">IF(P2253="alza","Alza",IF(P2253="Extra","Extrastore","Mall"))</f>
        <v>Mall</v>
      </c>
      <c r="R2253" t="str">
        <f t="shared" ref="R2253:R2282" si="145">IF(AND(LEN(I2253)&lt;=7,ISERROR(FIND("_",I2253))),"Vida",IFERROR(LEFT(I2253,FIND("_",I2253)-1),"Kinghoff"))</f>
        <v>aw</v>
      </c>
    </row>
    <row r="2254" spans="1:18" x14ac:dyDescent="0.25">
      <c r="A2254">
        <v>558638668</v>
      </c>
      <c r="B2254" t="s">
        <v>107</v>
      </c>
      <c r="C2254" t="s">
        <v>119</v>
      </c>
      <c r="D2254">
        <v>1</v>
      </c>
      <c r="E2254">
        <v>3410</v>
      </c>
      <c r="F2254">
        <v>18120</v>
      </c>
      <c r="G2254">
        <v>45110</v>
      </c>
      <c r="H2254" t="s">
        <v>108</v>
      </c>
      <c r="I2254" t="s">
        <v>4205</v>
      </c>
      <c r="J2254" t="s">
        <v>116</v>
      </c>
      <c r="K2254">
        <v>217.44</v>
      </c>
      <c r="L2254" t="s">
        <v>4206</v>
      </c>
      <c r="M2254" t="s">
        <v>108</v>
      </c>
      <c r="N2254" t="s">
        <v>50</v>
      </c>
      <c r="O2254" t="s">
        <v>224</v>
      </c>
      <c r="P2254" t="str">
        <f>_xlfn.IFNA(VLOOKUP(C2254,Statusy!A:B,2,0),"Do wyrzucenia")</f>
        <v>Shumee</v>
      </c>
      <c r="Q2254" t="str">
        <f t="shared" si="144"/>
        <v>Mall</v>
      </c>
      <c r="R2254" t="str">
        <f t="shared" si="145"/>
        <v>Vida</v>
      </c>
    </row>
    <row r="2255" spans="1:18" x14ac:dyDescent="0.25">
      <c r="A2255">
        <v>558634690</v>
      </c>
      <c r="B2255" t="s">
        <v>107</v>
      </c>
      <c r="C2255" t="s">
        <v>118</v>
      </c>
      <c r="D2255">
        <v>1</v>
      </c>
      <c r="E2255">
        <v>0</v>
      </c>
      <c r="F2255">
        <v>429</v>
      </c>
      <c r="G2255">
        <v>45110</v>
      </c>
      <c r="H2255" t="s">
        <v>108</v>
      </c>
      <c r="I2255" t="s">
        <v>4207</v>
      </c>
      <c r="J2255" t="s">
        <v>109</v>
      </c>
      <c r="K2255">
        <v>80.337078651685403</v>
      </c>
      <c r="L2255" t="s">
        <v>4208</v>
      </c>
      <c r="M2255" t="s">
        <v>108</v>
      </c>
      <c r="N2255" t="s">
        <v>106</v>
      </c>
      <c r="O2255" t="s">
        <v>225</v>
      </c>
      <c r="P2255" t="str">
        <f>_xlfn.IFNA(VLOOKUP(C2255,Statusy!A:B,2,0),"Do wyrzucenia")</f>
        <v>Greatstore</v>
      </c>
      <c r="Q2255" t="str">
        <f t="shared" si="144"/>
        <v>Mall</v>
      </c>
      <c r="R2255" t="str">
        <f t="shared" si="145"/>
        <v>ikonka</v>
      </c>
    </row>
    <row r="2256" spans="1:18" x14ac:dyDescent="0.25">
      <c r="A2256">
        <v>558632050</v>
      </c>
      <c r="B2256" t="s">
        <v>107</v>
      </c>
      <c r="C2256" t="s">
        <v>153</v>
      </c>
      <c r="D2256">
        <v>1</v>
      </c>
      <c r="E2256">
        <v>0</v>
      </c>
      <c r="F2256">
        <v>285.60000000000002</v>
      </c>
      <c r="G2256">
        <v>45110</v>
      </c>
      <c r="H2256" t="s">
        <v>108</v>
      </c>
      <c r="I2256" t="s">
        <v>1087</v>
      </c>
      <c r="J2256" t="s">
        <v>109</v>
      </c>
      <c r="K2256">
        <v>53.483146067415738</v>
      </c>
      <c r="L2256" t="s">
        <v>4209</v>
      </c>
      <c r="M2256" t="s">
        <v>108</v>
      </c>
      <c r="N2256" t="s">
        <v>22</v>
      </c>
      <c r="O2256" t="s">
        <v>1102</v>
      </c>
      <c r="P2256" t="str">
        <f>_xlfn.IFNA(VLOOKUP(C2256,Statusy!A:B,2,0),"Do wyrzucenia")</f>
        <v>Alza</v>
      </c>
      <c r="Q2256" t="str">
        <f t="shared" si="144"/>
        <v>Alza</v>
      </c>
      <c r="R2256" t="str">
        <f t="shared" si="145"/>
        <v>ikonka</v>
      </c>
    </row>
    <row r="2257" spans="1:18" x14ac:dyDescent="0.25">
      <c r="A2257">
        <v>558631981</v>
      </c>
      <c r="B2257" t="s">
        <v>107</v>
      </c>
      <c r="C2257" t="s">
        <v>153</v>
      </c>
      <c r="D2257">
        <v>1</v>
      </c>
      <c r="E2257">
        <v>0</v>
      </c>
      <c r="F2257">
        <v>883.15</v>
      </c>
      <c r="G2257">
        <v>45110</v>
      </c>
      <c r="H2257" t="s">
        <v>108</v>
      </c>
      <c r="I2257" t="s">
        <v>349</v>
      </c>
      <c r="J2257" t="s">
        <v>109</v>
      </c>
      <c r="K2257">
        <v>165.38389513108615</v>
      </c>
      <c r="L2257" t="s">
        <v>4210</v>
      </c>
      <c r="M2257" t="s">
        <v>108</v>
      </c>
      <c r="N2257" t="s">
        <v>22</v>
      </c>
      <c r="O2257" t="s">
        <v>1102</v>
      </c>
      <c r="P2257" t="str">
        <f>_xlfn.IFNA(VLOOKUP(C2257,Statusy!A:B,2,0),"Do wyrzucenia")</f>
        <v>Alza</v>
      </c>
      <c r="Q2257" t="str">
        <f t="shared" si="144"/>
        <v>Alza</v>
      </c>
      <c r="R2257" t="str">
        <f t="shared" si="145"/>
        <v>Vida</v>
      </c>
    </row>
    <row r="2258" spans="1:18" x14ac:dyDescent="0.25">
      <c r="A2258">
        <v>558631933</v>
      </c>
      <c r="B2258" t="s">
        <v>107</v>
      </c>
      <c r="C2258" t="s">
        <v>153</v>
      </c>
      <c r="D2258">
        <v>1</v>
      </c>
      <c r="E2258">
        <v>0</v>
      </c>
      <c r="F2258">
        <v>704.66</v>
      </c>
      <c r="G2258">
        <v>45110</v>
      </c>
      <c r="H2258" t="s">
        <v>108</v>
      </c>
      <c r="I2258" t="s">
        <v>452</v>
      </c>
      <c r="J2258" t="s">
        <v>109</v>
      </c>
      <c r="K2258">
        <v>131.95880149812734</v>
      </c>
      <c r="L2258" t="s">
        <v>4211</v>
      </c>
      <c r="M2258" t="s">
        <v>108</v>
      </c>
      <c r="N2258" t="s">
        <v>22</v>
      </c>
      <c r="O2258" t="s">
        <v>1102</v>
      </c>
      <c r="P2258" t="str">
        <f>_xlfn.IFNA(VLOOKUP(C2258,Statusy!A:B,2,0),"Do wyrzucenia")</f>
        <v>Alza</v>
      </c>
      <c r="Q2258" t="str">
        <f t="shared" si="144"/>
        <v>Alza</v>
      </c>
      <c r="R2258" t="str">
        <f t="shared" si="145"/>
        <v>Vida</v>
      </c>
    </row>
    <row r="2259" spans="1:18" x14ac:dyDescent="0.25">
      <c r="A2259">
        <v>558631927</v>
      </c>
      <c r="B2259" t="s">
        <v>107</v>
      </c>
      <c r="C2259" t="s">
        <v>153</v>
      </c>
      <c r="D2259">
        <v>1</v>
      </c>
      <c r="E2259">
        <v>0</v>
      </c>
      <c r="F2259">
        <v>3006.45</v>
      </c>
      <c r="G2259">
        <v>45110</v>
      </c>
      <c r="H2259" t="s">
        <v>108</v>
      </c>
      <c r="I2259" t="s">
        <v>1113</v>
      </c>
      <c r="J2259" t="s">
        <v>109</v>
      </c>
      <c r="K2259">
        <v>563.00561797752812</v>
      </c>
      <c r="L2259" t="s">
        <v>4212</v>
      </c>
      <c r="M2259" t="s">
        <v>108</v>
      </c>
      <c r="N2259" t="s">
        <v>22</v>
      </c>
      <c r="O2259" t="s">
        <v>1102</v>
      </c>
      <c r="P2259" t="str">
        <f>_xlfn.IFNA(VLOOKUP(C2259,Statusy!A:B,2,0),"Do wyrzucenia")</f>
        <v>Alza</v>
      </c>
      <c r="Q2259" t="str">
        <f t="shared" si="144"/>
        <v>Alza</v>
      </c>
      <c r="R2259" t="str">
        <f t="shared" si="145"/>
        <v>ikonka</v>
      </c>
    </row>
    <row r="2260" spans="1:18" x14ac:dyDescent="0.25">
      <c r="A2260">
        <v>558631923</v>
      </c>
      <c r="B2260" t="s">
        <v>107</v>
      </c>
      <c r="C2260" t="s">
        <v>153</v>
      </c>
      <c r="D2260">
        <v>1</v>
      </c>
      <c r="E2260">
        <v>0</v>
      </c>
      <c r="F2260">
        <v>3433.15</v>
      </c>
      <c r="G2260">
        <v>45110</v>
      </c>
      <c r="H2260" t="s">
        <v>108</v>
      </c>
      <c r="I2260" t="s">
        <v>664</v>
      </c>
      <c r="J2260" t="s">
        <v>109</v>
      </c>
      <c r="K2260">
        <v>642.91198501872668</v>
      </c>
      <c r="L2260" t="s">
        <v>4213</v>
      </c>
      <c r="M2260" t="s">
        <v>108</v>
      </c>
      <c r="N2260" t="s">
        <v>22</v>
      </c>
      <c r="O2260" t="s">
        <v>1102</v>
      </c>
      <c r="P2260" t="str">
        <f>_xlfn.IFNA(VLOOKUP(C2260,Statusy!A:B,2,0),"Do wyrzucenia")</f>
        <v>Alza</v>
      </c>
      <c r="Q2260" t="str">
        <f t="shared" si="144"/>
        <v>Alza</v>
      </c>
      <c r="R2260" t="str">
        <f t="shared" si="145"/>
        <v>Vida</v>
      </c>
    </row>
    <row r="2261" spans="1:18" x14ac:dyDescent="0.25">
      <c r="A2261">
        <v>558620727</v>
      </c>
      <c r="B2261" t="s">
        <v>107</v>
      </c>
      <c r="C2261" t="s">
        <v>120</v>
      </c>
      <c r="D2261">
        <v>1</v>
      </c>
      <c r="E2261">
        <v>0</v>
      </c>
      <c r="F2261">
        <v>118</v>
      </c>
      <c r="G2261">
        <v>45110</v>
      </c>
      <c r="H2261" t="s">
        <v>108</v>
      </c>
      <c r="I2261" t="s">
        <v>331</v>
      </c>
      <c r="J2261" t="s">
        <v>110</v>
      </c>
      <c r="K2261">
        <v>527.45999999999992</v>
      </c>
      <c r="L2261" t="s">
        <v>4214</v>
      </c>
      <c r="M2261" t="s">
        <v>108</v>
      </c>
      <c r="N2261" t="s">
        <v>48</v>
      </c>
      <c r="O2261" t="s">
        <v>224</v>
      </c>
      <c r="P2261" t="str">
        <f>_xlfn.IFNA(VLOOKUP(C2261,Statusy!A:B,2,0),"Do wyrzucenia")</f>
        <v>Shumee</v>
      </c>
      <c r="Q2261" t="str">
        <f t="shared" si="144"/>
        <v>Mall</v>
      </c>
      <c r="R2261" t="str">
        <f t="shared" si="145"/>
        <v>Vida</v>
      </c>
    </row>
    <row r="2262" spans="1:18" x14ac:dyDescent="0.25">
      <c r="A2262">
        <v>558620643</v>
      </c>
      <c r="B2262" t="s">
        <v>107</v>
      </c>
      <c r="C2262" t="s">
        <v>153</v>
      </c>
      <c r="D2262">
        <v>1</v>
      </c>
      <c r="E2262">
        <v>0</v>
      </c>
      <c r="F2262">
        <v>509.16</v>
      </c>
      <c r="G2262">
        <v>45110</v>
      </c>
      <c r="H2262" t="s">
        <v>108</v>
      </c>
      <c r="I2262" t="s">
        <v>411</v>
      </c>
      <c r="J2262" t="s">
        <v>109</v>
      </c>
      <c r="K2262">
        <v>95.348314606741582</v>
      </c>
      <c r="L2262" t="s">
        <v>4215</v>
      </c>
      <c r="M2262" t="s">
        <v>108</v>
      </c>
      <c r="N2262" t="s">
        <v>22</v>
      </c>
      <c r="O2262" t="s">
        <v>1102</v>
      </c>
      <c r="P2262" t="str">
        <f>_xlfn.IFNA(VLOOKUP(C2262,Statusy!A:B,2,0),"Do wyrzucenia")</f>
        <v>Alza</v>
      </c>
      <c r="Q2262" t="str">
        <f t="shared" si="144"/>
        <v>Alza</v>
      </c>
      <c r="R2262" t="str">
        <f t="shared" si="145"/>
        <v>Vida</v>
      </c>
    </row>
    <row r="2263" spans="1:18" x14ac:dyDescent="0.25">
      <c r="A2263">
        <v>558609200</v>
      </c>
      <c r="B2263" t="s">
        <v>107</v>
      </c>
      <c r="C2263" t="s">
        <v>153</v>
      </c>
      <c r="D2263">
        <v>1</v>
      </c>
      <c r="E2263">
        <v>0</v>
      </c>
      <c r="F2263">
        <v>636.65</v>
      </c>
      <c r="G2263">
        <v>45110</v>
      </c>
      <c r="H2263" t="s">
        <v>108</v>
      </c>
      <c r="I2263" t="s">
        <v>4216</v>
      </c>
      <c r="J2263" t="s">
        <v>109</v>
      </c>
      <c r="K2263">
        <v>119.22284644194757</v>
      </c>
      <c r="L2263" t="s">
        <v>4217</v>
      </c>
      <c r="M2263" t="s">
        <v>108</v>
      </c>
      <c r="N2263" t="s">
        <v>22</v>
      </c>
      <c r="O2263" t="s">
        <v>1102</v>
      </c>
      <c r="P2263" t="str">
        <f>_xlfn.IFNA(VLOOKUP(C2263,Statusy!A:B,2,0),"Do wyrzucenia")</f>
        <v>Alza</v>
      </c>
      <c r="Q2263" t="str">
        <f t="shared" si="144"/>
        <v>Alza</v>
      </c>
      <c r="R2263" t="str">
        <f t="shared" si="145"/>
        <v>Vida</v>
      </c>
    </row>
    <row r="2264" spans="1:18" x14ac:dyDescent="0.25">
      <c r="A2264">
        <v>558609192</v>
      </c>
      <c r="B2264" t="s">
        <v>107</v>
      </c>
      <c r="C2264" t="s">
        <v>153</v>
      </c>
      <c r="D2264">
        <v>1</v>
      </c>
      <c r="E2264">
        <v>0</v>
      </c>
      <c r="F2264">
        <v>1163.6400000000001</v>
      </c>
      <c r="G2264">
        <v>45110</v>
      </c>
      <c r="H2264" t="s">
        <v>108</v>
      </c>
      <c r="I2264" t="s">
        <v>4218</v>
      </c>
      <c r="J2264" t="s">
        <v>109</v>
      </c>
      <c r="K2264">
        <v>217.9101123595506</v>
      </c>
      <c r="L2264" t="s">
        <v>4219</v>
      </c>
      <c r="M2264" t="s">
        <v>108</v>
      </c>
      <c r="N2264" t="s">
        <v>22</v>
      </c>
      <c r="O2264" t="s">
        <v>1102</v>
      </c>
      <c r="P2264" t="str">
        <f>_xlfn.IFNA(VLOOKUP(C2264,Statusy!A:B,2,0),"Do wyrzucenia")</f>
        <v>Alza</v>
      </c>
      <c r="Q2264" t="str">
        <f t="shared" si="144"/>
        <v>Alza</v>
      </c>
      <c r="R2264" t="str">
        <f t="shared" si="145"/>
        <v>Vida</v>
      </c>
    </row>
    <row r="2265" spans="1:18" x14ac:dyDescent="0.25">
      <c r="A2265">
        <v>558609176</v>
      </c>
      <c r="B2265" t="s">
        <v>107</v>
      </c>
      <c r="C2265" t="s">
        <v>120</v>
      </c>
      <c r="D2265">
        <v>1</v>
      </c>
      <c r="E2265">
        <v>13</v>
      </c>
      <c r="F2265">
        <v>50</v>
      </c>
      <c r="G2265">
        <v>45110</v>
      </c>
      <c r="H2265" t="s">
        <v>108</v>
      </c>
      <c r="I2265" t="s">
        <v>2695</v>
      </c>
      <c r="J2265" t="s">
        <v>110</v>
      </c>
      <c r="K2265">
        <v>223.5</v>
      </c>
      <c r="L2265" t="s">
        <v>4220</v>
      </c>
      <c r="M2265" t="s">
        <v>108</v>
      </c>
      <c r="N2265" t="s">
        <v>49</v>
      </c>
      <c r="O2265" t="s">
        <v>224</v>
      </c>
      <c r="P2265" t="str">
        <f>_xlfn.IFNA(VLOOKUP(C2265,Statusy!A:B,2,0),"Do wyrzucenia")</f>
        <v>Shumee</v>
      </c>
      <c r="Q2265" t="str">
        <f t="shared" si="144"/>
        <v>Mall</v>
      </c>
      <c r="R2265" t="str">
        <f t="shared" si="145"/>
        <v>Vida</v>
      </c>
    </row>
    <row r="2266" spans="1:18" x14ac:dyDescent="0.25">
      <c r="A2266">
        <v>558609168</v>
      </c>
      <c r="B2266" t="s">
        <v>107</v>
      </c>
      <c r="C2266" t="s">
        <v>153</v>
      </c>
      <c r="D2266">
        <v>1</v>
      </c>
      <c r="E2266">
        <v>0</v>
      </c>
      <c r="F2266">
        <v>1409.32</v>
      </c>
      <c r="G2266">
        <v>45110</v>
      </c>
      <c r="H2266" t="s">
        <v>108</v>
      </c>
      <c r="I2266" t="s">
        <v>346</v>
      </c>
      <c r="J2266" t="s">
        <v>109</v>
      </c>
      <c r="K2266">
        <v>263.91760299625469</v>
      </c>
      <c r="L2266" t="s">
        <v>4221</v>
      </c>
      <c r="M2266" t="s">
        <v>108</v>
      </c>
      <c r="N2266" t="s">
        <v>22</v>
      </c>
      <c r="O2266" t="s">
        <v>1102</v>
      </c>
      <c r="P2266" t="str">
        <f>_xlfn.IFNA(VLOOKUP(C2266,Statusy!A:B,2,0),"Do wyrzucenia")</f>
        <v>Alza</v>
      </c>
      <c r="Q2266" t="str">
        <f t="shared" si="144"/>
        <v>Alza</v>
      </c>
      <c r="R2266" t="str">
        <f t="shared" si="145"/>
        <v>Vida</v>
      </c>
    </row>
    <row r="2267" spans="1:18" x14ac:dyDescent="0.25">
      <c r="A2267">
        <v>558609163</v>
      </c>
      <c r="B2267" t="s">
        <v>107</v>
      </c>
      <c r="C2267" t="s">
        <v>120</v>
      </c>
      <c r="D2267">
        <v>1</v>
      </c>
      <c r="E2267">
        <v>9</v>
      </c>
      <c r="F2267">
        <v>37</v>
      </c>
      <c r="G2267">
        <v>45110</v>
      </c>
      <c r="H2267" t="s">
        <v>108</v>
      </c>
      <c r="I2267" t="s">
        <v>4222</v>
      </c>
      <c r="J2267" t="s">
        <v>110</v>
      </c>
      <c r="K2267">
        <v>165.39</v>
      </c>
      <c r="L2267" t="s">
        <v>4223</v>
      </c>
      <c r="M2267" t="s">
        <v>108</v>
      </c>
      <c r="N2267" t="s">
        <v>49</v>
      </c>
      <c r="O2267" t="s">
        <v>224</v>
      </c>
      <c r="P2267" t="str">
        <f>_xlfn.IFNA(VLOOKUP(C2267,Statusy!A:B,2,0),"Do wyrzucenia")</f>
        <v>Shumee</v>
      </c>
      <c r="Q2267" t="str">
        <f t="shared" si="144"/>
        <v>Mall</v>
      </c>
      <c r="R2267" t="str">
        <f t="shared" si="145"/>
        <v>Vida</v>
      </c>
    </row>
    <row r="2268" spans="1:18" x14ac:dyDescent="0.25">
      <c r="A2268">
        <v>558609129</v>
      </c>
      <c r="B2268" t="s">
        <v>107</v>
      </c>
      <c r="C2268" t="s">
        <v>153</v>
      </c>
      <c r="D2268">
        <v>1</v>
      </c>
      <c r="E2268">
        <v>0</v>
      </c>
      <c r="F2268">
        <v>1605.65</v>
      </c>
      <c r="G2268">
        <v>45110</v>
      </c>
      <c r="H2268" t="s">
        <v>108</v>
      </c>
      <c r="I2268" t="s">
        <v>4224</v>
      </c>
      <c r="J2268" t="s">
        <v>109</v>
      </c>
      <c r="K2268">
        <v>300.68352059925098</v>
      </c>
      <c r="L2268" t="s">
        <v>4225</v>
      </c>
      <c r="M2268" t="s">
        <v>108</v>
      </c>
      <c r="N2268" t="s">
        <v>22</v>
      </c>
      <c r="O2268" t="s">
        <v>1102</v>
      </c>
      <c r="P2268" t="str">
        <f>_xlfn.IFNA(VLOOKUP(C2268,Statusy!A:B,2,0),"Do wyrzucenia")</f>
        <v>Alza</v>
      </c>
      <c r="Q2268" t="str">
        <f t="shared" si="144"/>
        <v>Alza</v>
      </c>
      <c r="R2268" t="str">
        <f t="shared" si="145"/>
        <v>Vida</v>
      </c>
    </row>
    <row r="2269" spans="1:18" x14ac:dyDescent="0.25">
      <c r="A2269">
        <v>558609125</v>
      </c>
      <c r="B2269" t="s">
        <v>107</v>
      </c>
      <c r="C2269" t="s">
        <v>153</v>
      </c>
      <c r="D2269">
        <v>1</v>
      </c>
      <c r="E2269">
        <v>0</v>
      </c>
      <c r="F2269">
        <v>4911.3</v>
      </c>
      <c r="G2269">
        <v>45110</v>
      </c>
      <c r="H2269" t="s">
        <v>108</v>
      </c>
      <c r="I2269" t="s">
        <v>4226</v>
      </c>
      <c r="J2269" t="s">
        <v>109</v>
      </c>
      <c r="K2269">
        <v>919.71910112359558</v>
      </c>
      <c r="L2269" t="s">
        <v>4227</v>
      </c>
      <c r="M2269" t="s">
        <v>108</v>
      </c>
      <c r="N2269" t="s">
        <v>22</v>
      </c>
      <c r="O2269" t="s">
        <v>1102</v>
      </c>
      <c r="P2269" t="str">
        <f>_xlfn.IFNA(VLOOKUP(C2269,Statusy!A:B,2,0),"Do wyrzucenia")</f>
        <v>Alza</v>
      </c>
      <c r="Q2269" t="str">
        <f t="shared" si="144"/>
        <v>Alza</v>
      </c>
      <c r="R2269" t="str">
        <f t="shared" si="145"/>
        <v>Vida</v>
      </c>
    </row>
    <row r="2270" spans="1:18" x14ac:dyDescent="0.25">
      <c r="A2270">
        <v>558609120</v>
      </c>
      <c r="B2270" t="s">
        <v>107</v>
      </c>
      <c r="C2270" t="s">
        <v>153</v>
      </c>
      <c r="D2270">
        <v>1</v>
      </c>
      <c r="E2270">
        <v>0</v>
      </c>
      <c r="F2270">
        <v>2982.65</v>
      </c>
      <c r="G2270">
        <v>45110</v>
      </c>
      <c r="H2270" t="s">
        <v>108</v>
      </c>
      <c r="I2270" t="s">
        <v>4228</v>
      </c>
      <c r="J2270" t="s">
        <v>109</v>
      </c>
      <c r="K2270">
        <v>558.54868913857683</v>
      </c>
      <c r="L2270" t="s">
        <v>4229</v>
      </c>
      <c r="M2270" t="s">
        <v>108</v>
      </c>
      <c r="N2270" t="s">
        <v>22</v>
      </c>
      <c r="O2270" t="s">
        <v>1102</v>
      </c>
      <c r="P2270" t="str">
        <f>_xlfn.IFNA(VLOOKUP(C2270,Statusy!A:B,2,0),"Do wyrzucenia")</f>
        <v>Alza</v>
      </c>
      <c r="Q2270" t="str">
        <f t="shared" si="144"/>
        <v>Alza</v>
      </c>
      <c r="R2270" t="str">
        <f t="shared" si="145"/>
        <v>Vida</v>
      </c>
    </row>
    <row r="2271" spans="1:18" x14ac:dyDescent="0.25">
      <c r="A2271">
        <v>558600942</v>
      </c>
      <c r="B2271" t="s">
        <v>107</v>
      </c>
      <c r="C2271" t="s">
        <v>118</v>
      </c>
      <c r="D2271">
        <v>1</v>
      </c>
      <c r="E2271">
        <v>519</v>
      </c>
      <c r="F2271">
        <v>8415</v>
      </c>
      <c r="G2271">
        <v>45110</v>
      </c>
      <c r="H2271" t="s">
        <v>108</v>
      </c>
      <c r="I2271" t="s">
        <v>4230</v>
      </c>
      <c r="J2271" t="s">
        <v>109</v>
      </c>
      <c r="K2271">
        <v>1575.8426966292136</v>
      </c>
      <c r="L2271" t="s">
        <v>4231</v>
      </c>
      <c r="M2271" t="s">
        <v>108</v>
      </c>
      <c r="N2271" t="s">
        <v>22</v>
      </c>
      <c r="O2271" t="s">
        <v>225</v>
      </c>
      <c r="P2271" t="str">
        <f>_xlfn.IFNA(VLOOKUP(C2271,Statusy!A:B,2,0),"Do wyrzucenia")</f>
        <v>Greatstore</v>
      </c>
      <c r="Q2271" t="str">
        <f t="shared" si="144"/>
        <v>Mall</v>
      </c>
      <c r="R2271" t="str">
        <f t="shared" si="145"/>
        <v>Vida</v>
      </c>
    </row>
    <row r="2272" spans="1:18" x14ac:dyDescent="0.25">
      <c r="A2272">
        <v>558600926</v>
      </c>
      <c r="B2272" t="s">
        <v>107</v>
      </c>
      <c r="C2272" t="s">
        <v>118</v>
      </c>
      <c r="D2272">
        <v>1</v>
      </c>
      <c r="E2272">
        <v>129</v>
      </c>
      <c r="F2272">
        <v>1693</v>
      </c>
      <c r="G2272">
        <v>45110</v>
      </c>
      <c r="H2272" t="s">
        <v>108</v>
      </c>
      <c r="I2272" t="s">
        <v>635</v>
      </c>
      <c r="J2272" t="s">
        <v>109</v>
      </c>
      <c r="K2272">
        <v>317.04119850187266</v>
      </c>
      <c r="L2272" t="s">
        <v>4232</v>
      </c>
      <c r="M2272" t="s">
        <v>108</v>
      </c>
      <c r="N2272" t="s">
        <v>22</v>
      </c>
      <c r="O2272" t="s">
        <v>225</v>
      </c>
      <c r="P2272" t="str">
        <f>_xlfn.IFNA(VLOOKUP(C2272,Statusy!A:B,2,0),"Do wyrzucenia")</f>
        <v>Greatstore</v>
      </c>
      <c r="Q2272" t="str">
        <f t="shared" si="144"/>
        <v>Mall</v>
      </c>
      <c r="R2272" t="str">
        <f t="shared" si="145"/>
        <v>Vida</v>
      </c>
    </row>
    <row r="2273" spans="1:18" x14ac:dyDescent="0.25">
      <c r="A2273">
        <v>558598042</v>
      </c>
      <c r="B2273" t="s">
        <v>107</v>
      </c>
      <c r="C2273" t="s">
        <v>153</v>
      </c>
      <c r="D2273">
        <v>1</v>
      </c>
      <c r="E2273">
        <v>0</v>
      </c>
      <c r="F2273">
        <v>1843.65</v>
      </c>
      <c r="G2273">
        <v>45110</v>
      </c>
      <c r="H2273" t="s">
        <v>108</v>
      </c>
      <c r="I2273" t="s">
        <v>735</v>
      </c>
      <c r="J2273" t="s">
        <v>109</v>
      </c>
      <c r="K2273">
        <v>345.25280898876406</v>
      </c>
      <c r="L2273" t="s">
        <v>4233</v>
      </c>
      <c r="M2273" t="s">
        <v>108</v>
      </c>
      <c r="N2273" t="s">
        <v>22</v>
      </c>
      <c r="O2273" t="s">
        <v>1102</v>
      </c>
      <c r="P2273" t="str">
        <f>_xlfn.IFNA(VLOOKUP(C2273,Statusy!A:B,2,0),"Do wyrzucenia")</f>
        <v>Alza</v>
      </c>
      <c r="Q2273" t="str">
        <f t="shared" si="144"/>
        <v>Alza</v>
      </c>
      <c r="R2273" t="str">
        <f t="shared" si="145"/>
        <v>Vida</v>
      </c>
    </row>
    <row r="2274" spans="1:18" x14ac:dyDescent="0.25">
      <c r="A2274">
        <v>558598015</v>
      </c>
      <c r="B2274" t="s">
        <v>107</v>
      </c>
      <c r="C2274" t="s">
        <v>153</v>
      </c>
      <c r="D2274">
        <v>1</v>
      </c>
      <c r="E2274">
        <v>0</v>
      </c>
      <c r="F2274">
        <v>704.66</v>
      </c>
      <c r="G2274">
        <v>45110</v>
      </c>
      <c r="H2274" t="s">
        <v>108</v>
      </c>
      <c r="I2274" t="s">
        <v>346</v>
      </c>
      <c r="J2274" t="s">
        <v>109</v>
      </c>
      <c r="K2274">
        <v>131.95880149812734</v>
      </c>
      <c r="L2274" t="s">
        <v>4234</v>
      </c>
      <c r="M2274" t="s">
        <v>108</v>
      </c>
      <c r="N2274" t="s">
        <v>22</v>
      </c>
      <c r="O2274" t="s">
        <v>1102</v>
      </c>
      <c r="P2274" t="str">
        <f>_xlfn.IFNA(VLOOKUP(C2274,Statusy!A:B,2,0),"Do wyrzucenia")</f>
        <v>Alza</v>
      </c>
      <c r="Q2274" t="str">
        <f t="shared" si="144"/>
        <v>Alza</v>
      </c>
      <c r="R2274" t="str">
        <f t="shared" si="145"/>
        <v>Vida</v>
      </c>
    </row>
    <row r="2275" spans="1:18" x14ac:dyDescent="0.25">
      <c r="A2275">
        <v>558598011</v>
      </c>
      <c r="B2275" t="s">
        <v>107</v>
      </c>
      <c r="C2275" t="s">
        <v>153</v>
      </c>
      <c r="D2275">
        <v>1</v>
      </c>
      <c r="E2275">
        <v>0</v>
      </c>
      <c r="F2275">
        <v>602.65</v>
      </c>
      <c r="G2275">
        <v>45110</v>
      </c>
      <c r="H2275" t="s">
        <v>108</v>
      </c>
      <c r="I2275" t="s">
        <v>343</v>
      </c>
      <c r="J2275" t="s">
        <v>109</v>
      </c>
      <c r="K2275">
        <v>112.8558052434457</v>
      </c>
      <c r="L2275" t="s">
        <v>4235</v>
      </c>
      <c r="M2275" t="s">
        <v>108</v>
      </c>
      <c r="N2275" t="s">
        <v>48</v>
      </c>
      <c r="O2275" t="s">
        <v>1102</v>
      </c>
      <c r="P2275" t="str">
        <f>_xlfn.IFNA(VLOOKUP(C2275,Statusy!A:B,2,0),"Do wyrzucenia")</f>
        <v>Alza</v>
      </c>
      <c r="Q2275" t="str">
        <f t="shared" si="144"/>
        <v>Alza</v>
      </c>
      <c r="R2275" t="str">
        <f t="shared" si="145"/>
        <v>Vida</v>
      </c>
    </row>
    <row r="2276" spans="1:18" x14ac:dyDescent="0.25">
      <c r="A2276">
        <v>558597981</v>
      </c>
      <c r="B2276" t="s">
        <v>107</v>
      </c>
      <c r="C2276" t="s">
        <v>153</v>
      </c>
      <c r="D2276">
        <v>1</v>
      </c>
      <c r="E2276">
        <v>0</v>
      </c>
      <c r="F2276">
        <v>704.66</v>
      </c>
      <c r="G2276">
        <v>45110</v>
      </c>
      <c r="H2276" t="s">
        <v>108</v>
      </c>
      <c r="I2276" t="s">
        <v>4236</v>
      </c>
      <c r="J2276" t="s">
        <v>109</v>
      </c>
      <c r="K2276">
        <v>131.95880149812734</v>
      </c>
      <c r="L2276" t="s">
        <v>4237</v>
      </c>
      <c r="M2276" t="s">
        <v>108</v>
      </c>
      <c r="N2276" t="s">
        <v>48</v>
      </c>
      <c r="O2276" t="s">
        <v>1102</v>
      </c>
      <c r="P2276" t="str">
        <f>_xlfn.IFNA(VLOOKUP(C2276,Statusy!A:B,2,0),"Do wyrzucenia")</f>
        <v>Alza</v>
      </c>
      <c r="Q2276" t="str">
        <f t="shared" si="144"/>
        <v>Alza</v>
      </c>
      <c r="R2276" t="str">
        <f t="shared" si="145"/>
        <v>beliani</v>
      </c>
    </row>
    <row r="2277" spans="1:18" x14ac:dyDescent="0.25">
      <c r="A2277">
        <v>558586794</v>
      </c>
      <c r="B2277" t="s">
        <v>107</v>
      </c>
      <c r="C2277" t="s">
        <v>153</v>
      </c>
      <c r="D2277">
        <v>1</v>
      </c>
      <c r="E2277">
        <v>0</v>
      </c>
      <c r="F2277">
        <v>636.65</v>
      </c>
      <c r="G2277">
        <v>45110</v>
      </c>
      <c r="H2277" t="s">
        <v>108</v>
      </c>
      <c r="I2277" t="s">
        <v>888</v>
      </c>
      <c r="J2277" t="s">
        <v>109</v>
      </c>
      <c r="K2277">
        <v>119.22284644194757</v>
      </c>
      <c r="L2277" t="s">
        <v>4238</v>
      </c>
      <c r="M2277" t="s">
        <v>108</v>
      </c>
      <c r="N2277" t="s">
        <v>22</v>
      </c>
      <c r="O2277" t="s">
        <v>1102</v>
      </c>
      <c r="P2277" t="str">
        <f>_xlfn.IFNA(VLOOKUP(C2277,Statusy!A:B,2,0),"Do wyrzucenia")</f>
        <v>Alza</v>
      </c>
      <c r="Q2277" t="str">
        <f t="shared" si="144"/>
        <v>Alza</v>
      </c>
      <c r="R2277" t="str">
        <f t="shared" si="145"/>
        <v>Vida</v>
      </c>
    </row>
    <row r="2278" spans="1:18" x14ac:dyDescent="0.25">
      <c r="A2278">
        <v>558586787</v>
      </c>
      <c r="B2278" t="s">
        <v>107</v>
      </c>
      <c r="C2278" t="s">
        <v>120</v>
      </c>
      <c r="D2278">
        <v>1</v>
      </c>
      <c r="E2278">
        <v>13</v>
      </c>
      <c r="F2278">
        <v>60</v>
      </c>
      <c r="G2278">
        <v>45110</v>
      </c>
      <c r="H2278" t="s">
        <v>108</v>
      </c>
      <c r="I2278" t="s">
        <v>4239</v>
      </c>
      <c r="J2278" t="s">
        <v>110</v>
      </c>
      <c r="K2278">
        <v>268.2</v>
      </c>
      <c r="L2278" t="s">
        <v>4240</v>
      </c>
      <c r="M2278" t="s">
        <v>108</v>
      </c>
      <c r="N2278" t="s">
        <v>49</v>
      </c>
      <c r="O2278" t="s">
        <v>224</v>
      </c>
      <c r="P2278" t="str">
        <f>_xlfn.IFNA(VLOOKUP(C2278,Statusy!A:B,2,0),"Do wyrzucenia")</f>
        <v>Shumee</v>
      </c>
      <c r="Q2278" t="str">
        <f t="shared" si="144"/>
        <v>Mall</v>
      </c>
      <c r="R2278" t="str">
        <f t="shared" si="145"/>
        <v>Vida</v>
      </c>
    </row>
    <row r="2279" spans="1:18" x14ac:dyDescent="0.25">
      <c r="A2279">
        <v>558578632</v>
      </c>
      <c r="B2279" t="s">
        <v>107</v>
      </c>
      <c r="C2279" t="s">
        <v>118</v>
      </c>
      <c r="D2279">
        <v>1</v>
      </c>
      <c r="E2279">
        <v>14</v>
      </c>
      <c r="F2279">
        <v>81</v>
      </c>
      <c r="G2279">
        <v>45110</v>
      </c>
      <c r="H2279" t="s">
        <v>108</v>
      </c>
      <c r="I2279" t="s">
        <v>4241</v>
      </c>
      <c r="J2279" t="s">
        <v>110</v>
      </c>
      <c r="K2279">
        <v>362.07</v>
      </c>
      <c r="L2279" t="s">
        <v>4242</v>
      </c>
      <c r="M2279" t="s">
        <v>108</v>
      </c>
      <c r="N2279" t="s">
        <v>49</v>
      </c>
      <c r="O2279" t="s">
        <v>225</v>
      </c>
      <c r="P2279" t="str">
        <f>_xlfn.IFNA(VLOOKUP(C2279,Statusy!A:B,2,0),"Do wyrzucenia")</f>
        <v>Greatstore</v>
      </c>
      <c r="Q2279" t="str">
        <f t="shared" si="144"/>
        <v>Mall</v>
      </c>
      <c r="R2279" t="str">
        <f t="shared" si="145"/>
        <v>aw</v>
      </c>
    </row>
    <row r="2280" spans="1:18" x14ac:dyDescent="0.25">
      <c r="A2280">
        <v>558578631</v>
      </c>
      <c r="B2280" t="s">
        <v>107</v>
      </c>
      <c r="C2280" t="s">
        <v>118</v>
      </c>
      <c r="D2280">
        <v>1</v>
      </c>
      <c r="E2280">
        <v>7</v>
      </c>
      <c r="F2280">
        <v>32</v>
      </c>
      <c r="G2280">
        <v>45110</v>
      </c>
      <c r="H2280" t="s">
        <v>108</v>
      </c>
      <c r="I2280" t="s">
        <v>4243</v>
      </c>
      <c r="J2280" t="s">
        <v>110</v>
      </c>
      <c r="K2280">
        <v>143.04</v>
      </c>
      <c r="L2280" t="s">
        <v>4244</v>
      </c>
      <c r="M2280" t="s">
        <v>108</v>
      </c>
      <c r="N2280" t="s">
        <v>48</v>
      </c>
      <c r="O2280" t="s">
        <v>225</v>
      </c>
      <c r="P2280" t="str">
        <f>_xlfn.IFNA(VLOOKUP(C2280,Statusy!A:B,2,0),"Do wyrzucenia")</f>
        <v>Greatstore</v>
      </c>
      <c r="Q2280" t="str">
        <f t="shared" si="144"/>
        <v>Mall</v>
      </c>
      <c r="R2280" t="str">
        <f t="shared" si="145"/>
        <v>Vida</v>
      </c>
    </row>
    <row r="2281" spans="1:18" x14ac:dyDescent="0.25">
      <c r="A2281">
        <v>558578629</v>
      </c>
      <c r="B2281" t="s">
        <v>107</v>
      </c>
      <c r="C2281" t="s">
        <v>118</v>
      </c>
      <c r="D2281">
        <v>1</v>
      </c>
      <c r="E2281">
        <v>129</v>
      </c>
      <c r="F2281">
        <v>1279</v>
      </c>
      <c r="G2281">
        <v>45110</v>
      </c>
      <c r="H2281" t="s">
        <v>108</v>
      </c>
      <c r="I2281" t="s">
        <v>4245</v>
      </c>
      <c r="J2281" t="s">
        <v>109</v>
      </c>
      <c r="K2281">
        <v>239.51310861423224</v>
      </c>
      <c r="L2281" t="s">
        <v>4246</v>
      </c>
      <c r="M2281" t="s">
        <v>108</v>
      </c>
      <c r="N2281" t="s">
        <v>22</v>
      </c>
      <c r="O2281" t="s">
        <v>225</v>
      </c>
      <c r="P2281" t="str">
        <f>_xlfn.IFNA(VLOOKUP(C2281,Statusy!A:B,2,0),"Do wyrzucenia")</f>
        <v>Greatstore</v>
      </c>
      <c r="Q2281" t="str">
        <f t="shared" si="144"/>
        <v>Mall</v>
      </c>
      <c r="R2281" t="str">
        <f t="shared" si="145"/>
        <v>Vida</v>
      </c>
    </row>
    <row r="2282" spans="1:18" x14ac:dyDescent="0.25">
      <c r="A2282">
        <v>558578623</v>
      </c>
      <c r="B2282" t="s">
        <v>107</v>
      </c>
      <c r="C2282" t="s">
        <v>114</v>
      </c>
      <c r="D2282">
        <v>0</v>
      </c>
      <c r="E2282">
        <v>10</v>
      </c>
      <c r="F2282">
        <v>50</v>
      </c>
      <c r="G2282">
        <v>45110</v>
      </c>
      <c r="H2282" t="s">
        <v>108</v>
      </c>
      <c r="I2282" t="s">
        <v>701</v>
      </c>
      <c r="J2282" t="s">
        <v>110</v>
      </c>
      <c r="K2282">
        <v>223.5</v>
      </c>
      <c r="L2282" t="s">
        <v>702</v>
      </c>
      <c r="M2282" t="s">
        <v>108</v>
      </c>
      <c r="N2282" t="s">
        <v>48</v>
      </c>
      <c r="O2282" t="s">
        <v>225</v>
      </c>
      <c r="P2282" t="str">
        <f>_xlfn.IFNA(VLOOKUP(C2282,Statusy!A:B,2,0),"Do wyrzucenia")</f>
        <v>Greatstore</v>
      </c>
      <c r="Q2282" t="str">
        <f t="shared" si="144"/>
        <v>Mall</v>
      </c>
      <c r="R2282" t="str">
        <f t="shared" si="145"/>
        <v>Vida</v>
      </c>
    </row>
    <row r="2283" spans="1:18" x14ac:dyDescent="0.25">
      <c r="A2283">
        <v>558575398</v>
      </c>
      <c r="B2283" t="s">
        <v>107</v>
      </c>
      <c r="C2283" t="s">
        <v>153</v>
      </c>
      <c r="D2283">
        <v>1</v>
      </c>
      <c r="E2283">
        <v>0</v>
      </c>
      <c r="F2283">
        <v>747.15</v>
      </c>
      <c r="G2283">
        <v>45110</v>
      </c>
      <c r="H2283" t="s">
        <v>108</v>
      </c>
      <c r="I2283" t="s">
        <v>862</v>
      </c>
      <c r="J2283" t="s">
        <v>109</v>
      </c>
      <c r="K2283">
        <v>139.91573033707866</v>
      </c>
      <c r="L2283" t="s">
        <v>4247</v>
      </c>
      <c r="M2283" t="s">
        <v>108</v>
      </c>
      <c r="N2283" t="s">
        <v>22</v>
      </c>
      <c r="O2283" t="s">
        <v>1102</v>
      </c>
      <c r="P2283" t="str">
        <f>_xlfn.IFNA(VLOOKUP(C2283,Statusy!A:B,2,0),"Do wyrzucenia")</f>
        <v>Alza</v>
      </c>
      <c r="Q2283" t="str">
        <f t="shared" ref="Q2283:Q2311" si="146">IF(P2283="alza","Alza",IF(P2283="Extra","Extrastore","Mall"))</f>
        <v>Alza</v>
      </c>
      <c r="R2283" t="str">
        <f t="shared" ref="R2283:R2311" si="147">IF(AND(LEN(I2283)&lt;=7,ISERROR(FIND("_",I2283))),"Vida",IFERROR(LEFT(I2283,FIND("_",I2283)-1),"Kinghoff"))</f>
        <v>Vida</v>
      </c>
    </row>
    <row r="2284" spans="1:18" x14ac:dyDescent="0.25">
      <c r="A2284">
        <v>558575389</v>
      </c>
      <c r="B2284" t="s">
        <v>107</v>
      </c>
      <c r="C2284" t="s">
        <v>153</v>
      </c>
      <c r="D2284">
        <v>1</v>
      </c>
      <c r="E2284">
        <v>0</v>
      </c>
      <c r="F2284">
        <v>505.76</v>
      </c>
      <c r="G2284">
        <v>45110</v>
      </c>
      <c r="H2284" t="s">
        <v>108</v>
      </c>
      <c r="I2284" t="s">
        <v>666</v>
      </c>
      <c r="J2284" t="s">
        <v>109</v>
      </c>
      <c r="K2284">
        <v>94.711610486891388</v>
      </c>
      <c r="L2284" t="s">
        <v>4248</v>
      </c>
      <c r="M2284" t="s">
        <v>108</v>
      </c>
      <c r="N2284" t="s">
        <v>22</v>
      </c>
      <c r="O2284" t="s">
        <v>1102</v>
      </c>
      <c r="P2284" t="str">
        <f>_xlfn.IFNA(VLOOKUP(C2284,Statusy!A:B,2,0),"Do wyrzucenia")</f>
        <v>Alza</v>
      </c>
      <c r="Q2284" t="str">
        <f t="shared" si="146"/>
        <v>Alza</v>
      </c>
      <c r="R2284" t="str">
        <f t="shared" si="147"/>
        <v>ikonka</v>
      </c>
    </row>
    <row r="2285" spans="1:18" x14ac:dyDescent="0.25">
      <c r="A2285">
        <v>558575365</v>
      </c>
      <c r="B2285" t="s">
        <v>107</v>
      </c>
      <c r="C2285" t="s">
        <v>153</v>
      </c>
      <c r="D2285">
        <v>1</v>
      </c>
      <c r="E2285">
        <v>0</v>
      </c>
      <c r="F2285">
        <v>2914.65</v>
      </c>
      <c r="G2285">
        <v>45110</v>
      </c>
      <c r="H2285" t="s">
        <v>108</v>
      </c>
      <c r="I2285" t="s">
        <v>973</v>
      </c>
      <c r="J2285" t="s">
        <v>109</v>
      </c>
      <c r="K2285">
        <v>545.81460674157313</v>
      </c>
      <c r="L2285" t="s">
        <v>4249</v>
      </c>
      <c r="M2285" t="s">
        <v>108</v>
      </c>
      <c r="N2285" t="s">
        <v>22</v>
      </c>
      <c r="O2285" t="s">
        <v>1102</v>
      </c>
      <c r="P2285" t="str">
        <f>_xlfn.IFNA(VLOOKUP(C2285,Statusy!A:B,2,0),"Do wyrzucenia")</f>
        <v>Alza</v>
      </c>
      <c r="Q2285" t="str">
        <f t="shared" si="146"/>
        <v>Alza</v>
      </c>
      <c r="R2285" t="str">
        <f t="shared" si="147"/>
        <v>Vida</v>
      </c>
    </row>
    <row r="2286" spans="1:18" x14ac:dyDescent="0.25">
      <c r="A2286">
        <v>558575362</v>
      </c>
      <c r="B2286" t="s">
        <v>107</v>
      </c>
      <c r="C2286" t="s">
        <v>153</v>
      </c>
      <c r="D2286">
        <v>1</v>
      </c>
      <c r="E2286">
        <v>0</v>
      </c>
      <c r="F2286">
        <v>2557.65</v>
      </c>
      <c r="G2286">
        <v>45110</v>
      </c>
      <c r="H2286" t="s">
        <v>108</v>
      </c>
      <c r="I2286" t="s">
        <v>2126</v>
      </c>
      <c r="J2286" t="s">
        <v>109</v>
      </c>
      <c r="K2286">
        <v>478.9606741573034</v>
      </c>
      <c r="L2286" t="s">
        <v>4250</v>
      </c>
      <c r="M2286" t="s">
        <v>108</v>
      </c>
      <c r="N2286" t="s">
        <v>22</v>
      </c>
      <c r="O2286" t="s">
        <v>1102</v>
      </c>
      <c r="P2286" t="str">
        <f>_xlfn.IFNA(VLOOKUP(C2286,Statusy!A:B,2,0),"Do wyrzucenia")</f>
        <v>Alza</v>
      </c>
      <c r="Q2286" t="str">
        <f t="shared" si="146"/>
        <v>Alza</v>
      </c>
      <c r="R2286" t="str">
        <f t="shared" si="147"/>
        <v>Vida</v>
      </c>
    </row>
    <row r="2287" spans="1:18" x14ac:dyDescent="0.25">
      <c r="A2287">
        <v>558575262</v>
      </c>
      <c r="B2287" t="s">
        <v>107</v>
      </c>
      <c r="C2287" t="s">
        <v>153</v>
      </c>
      <c r="D2287">
        <v>1</v>
      </c>
      <c r="E2287">
        <v>0</v>
      </c>
      <c r="F2287">
        <v>3314.15</v>
      </c>
      <c r="G2287">
        <v>45110</v>
      </c>
      <c r="H2287" t="s">
        <v>108</v>
      </c>
      <c r="I2287" t="s">
        <v>328</v>
      </c>
      <c r="J2287" t="s">
        <v>109</v>
      </c>
      <c r="K2287">
        <v>620.62734082397014</v>
      </c>
      <c r="L2287" t="s">
        <v>4251</v>
      </c>
      <c r="M2287" t="s">
        <v>108</v>
      </c>
      <c r="N2287" t="s">
        <v>22</v>
      </c>
      <c r="O2287" t="s">
        <v>1102</v>
      </c>
      <c r="P2287" t="str">
        <f>_xlfn.IFNA(VLOOKUP(C2287,Statusy!A:B,2,0),"Do wyrzucenia")</f>
        <v>Alza</v>
      </c>
      <c r="Q2287" t="str">
        <f t="shared" si="146"/>
        <v>Alza</v>
      </c>
      <c r="R2287" t="str">
        <f t="shared" si="147"/>
        <v>Vida</v>
      </c>
    </row>
    <row r="2288" spans="1:18" x14ac:dyDescent="0.25">
      <c r="A2288">
        <v>558575259</v>
      </c>
      <c r="B2288" t="s">
        <v>107</v>
      </c>
      <c r="C2288" t="s">
        <v>153</v>
      </c>
      <c r="D2288">
        <v>1</v>
      </c>
      <c r="E2288">
        <v>0</v>
      </c>
      <c r="F2288">
        <v>2056.15</v>
      </c>
      <c r="G2288">
        <v>45110</v>
      </c>
      <c r="H2288" t="s">
        <v>108</v>
      </c>
      <c r="I2288" t="s">
        <v>450</v>
      </c>
      <c r="J2288" t="s">
        <v>109</v>
      </c>
      <c r="K2288">
        <v>385.04681647940077</v>
      </c>
      <c r="L2288" t="s">
        <v>4252</v>
      </c>
      <c r="M2288" t="s">
        <v>108</v>
      </c>
      <c r="N2288" t="s">
        <v>22</v>
      </c>
      <c r="O2288" t="s">
        <v>1102</v>
      </c>
      <c r="P2288" t="str">
        <f>_xlfn.IFNA(VLOOKUP(C2288,Statusy!A:B,2,0),"Do wyrzucenia")</f>
        <v>Alza</v>
      </c>
      <c r="Q2288" t="str">
        <f t="shared" si="146"/>
        <v>Alza</v>
      </c>
      <c r="R2288" t="str">
        <f t="shared" si="147"/>
        <v>Vida</v>
      </c>
    </row>
    <row r="2289" spans="1:18" x14ac:dyDescent="0.25">
      <c r="A2289">
        <v>558574500</v>
      </c>
      <c r="B2289" t="s">
        <v>1106</v>
      </c>
      <c r="C2289" t="s">
        <v>119</v>
      </c>
      <c r="D2289">
        <v>1</v>
      </c>
      <c r="E2289">
        <v>0</v>
      </c>
      <c r="F2289">
        <v>640</v>
      </c>
      <c r="G2289">
        <v>45110</v>
      </c>
      <c r="H2289" t="s">
        <v>108</v>
      </c>
      <c r="I2289" t="s">
        <v>4253</v>
      </c>
      <c r="J2289" t="s">
        <v>251</v>
      </c>
      <c r="K2289">
        <v>640</v>
      </c>
      <c r="L2289" t="s">
        <v>4254</v>
      </c>
      <c r="M2289" t="s">
        <v>108</v>
      </c>
      <c r="N2289" t="s">
        <v>106</v>
      </c>
      <c r="O2289" t="s">
        <v>224</v>
      </c>
      <c r="P2289" t="str">
        <f>_xlfn.IFNA(VLOOKUP(C2289,Statusy!A:B,2,0),"Do wyrzucenia")</f>
        <v>Shumee</v>
      </c>
      <c r="Q2289" t="str">
        <f t="shared" si="146"/>
        <v>Mall</v>
      </c>
      <c r="R2289" t="str">
        <f t="shared" si="147"/>
        <v>Vida</v>
      </c>
    </row>
    <row r="2290" spans="1:18" x14ac:dyDescent="0.25">
      <c r="A2290">
        <v>558553581</v>
      </c>
      <c r="B2290" t="s">
        <v>107</v>
      </c>
      <c r="C2290" t="s">
        <v>118</v>
      </c>
      <c r="D2290">
        <v>1</v>
      </c>
      <c r="E2290">
        <v>0</v>
      </c>
      <c r="F2290">
        <v>1169</v>
      </c>
      <c r="G2290">
        <v>45110</v>
      </c>
      <c r="H2290" t="s">
        <v>108</v>
      </c>
      <c r="I2290" t="s">
        <v>3455</v>
      </c>
      <c r="J2290" t="s">
        <v>109</v>
      </c>
      <c r="K2290">
        <v>218.91385767790263</v>
      </c>
      <c r="L2290" t="s">
        <v>4255</v>
      </c>
      <c r="M2290" t="s">
        <v>108</v>
      </c>
      <c r="N2290" t="s">
        <v>22</v>
      </c>
      <c r="O2290" t="s">
        <v>225</v>
      </c>
      <c r="P2290" t="str">
        <f>_xlfn.IFNA(VLOOKUP(C2290,Statusy!A:B,2,0),"Do wyrzucenia")</f>
        <v>Greatstore</v>
      </c>
      <c r="Q2290" t="str">
        <f t="shared" si="146"/>
        <v>Mall</v>
      </c>
      <c r="R2290" t="str">
        <f t="shared" si="147"/>
        <v>Vida</v>
      </c>
    </row>
    <row r="2291" spans="1:18" x14ac:dyDescent="0.25">
      <c r="A2291">
        <v>558553563</v>
      </c>
      <c r="B2291" t="s">
        <v>107</v>
      </c>
      <c r="C2291" t="s">
        <v>118</v>
      </c>
      <c r="D2291">
        <v>1</v>
      </c>
      <c r="E2291">
        <v>32</v>
      </c>
      <c r="F2291">
        <v>199</v>
      </c>
      <c r="G2291">
        <v>45110</v>
      </c>
      <c r="H2291" t="s">
        <v>108</v>
      </c>
      <c r="I2291" t="s">
        <v>2484</v>
      </c>
      <c r="J2291" t="s">
        <v>110</v>
      </c>
      <c r="K2291">
        <v>889.53</v>
      </c>
      <c r="L2291" t="s">
        <v>4256</v>
      </c>
      <c r="M2291" t="s">
        <v>108</v>
      </c>
      <c r="N2291" t="s">
        <v>49</v>
      </c>
      <c r="O2291" t="s">
        <v>225</v>
      </c>
      <c r="P2291" t="str">
        <f>_xlfn.IFNA(VLOOKUP(C2291,Statusy!A:B,2,0),"Do wyrzucenia")</f>
        <v>Greatstore</v>
      </c>
      <c r="Q2291" t="str">
        <f t="shared" si="146"/>
        <v>Mall</v>
      </c>
      <c r="R2291" t="str">
        <f t="shared" si="147"/>
        <v>Vida</v>
      </c>
    </row>
    <row r="2292" spans="1:18" x14ac:dyDescent="0.25">
      <c r="A2292">
        <v>558549526</v>
      </c>
      <c r="B2292" t="s">
        <v>107</v>
      </c>
      <c r="C2292" t="s">
        <v>153</v>
      </c>
      <c r="D2292">
        <v>1</v>
      </c>
      <c r="E2292">
        <v>0</v>
      </c>
      <c r="F2292">
        <v>2370.64</v>
      </c>
      <c r="G2292">
        <v>45110</v>
      </c>
      <c r="H2292" t="s">
        <v>108</v>
      </c>
      <c r="I2292" t="s">
        <v>1000</v>
      </c>
      <c r="J2292" t="s">
        <v>109</v>
      </c>
      <c r="K2292">
        <v>443.94007490636704</v>
      </c>
      <c r="L2292" t="s">
        <v>4257</v>
      </c>
      <c r="M2292" t="s">
        <v>108</v>
      </c>
      <c r="N2292" t="s">
        <v>22</v>
      </c>
      <c r="O2292" t="s">
        <v>1102</v>
      </c>
      <c r="P2292" t="str">
        <f>_xlfn.IFNA(VLOOKUP(C2292,Statusy!A:B,2,0),"Do wyrzucenia")</f>
        <v>Alza</v>
      </c>
      <c r="Q2292" t="str">
        <f t="shared" si="146"/>
        <v>Alza</v>
      </c>
      <c r="R2292" t="str">
        <f t="shared" si="147"/>
        <v>Vida</v>
      </c>
    </row>
    <row r="2293" spans="1:18" x14ac:dyDescent="0.25">
      <c r="A2293">
        <v>558549520</v>
      </c>
      <c r="B2293" t="s">
        <v>107</v>
      </c>
      <c r="C2293" t="s">
        <v>120</v>
      </c>
      <c r="D2293">
        <v>1</v>
      </c>
      <c r="E2293">
        <v>23</v>
      </c>
      <c r="F2293">
        <v>127</v>
      </c>
      <c r="G2293">
        <v>45110</v>
      </c>
      <c r="H2293" t="s">
        <v>108</v>
      </c>
      <c r="I2293" t="s">
        <v>355</v>
      </c>
      <c r="J2293" t="s">
        <v>110</v>
      </c>
      <c r="K2293">
        <v>567.68999999999994</v>
      </c>
      <c r="L2293" t="s">
        <v>169</v>
      </c>
      <c r="M2293" t="s">
        <v>108</v>
      </c>
      <c r="N2293" t="s">
        <v>49</v>
      </c>
      <c r="O2293" t="s">
        <v>224</v>
      </c>
      <c r="P2293" t="str">
        <f>_xlfn.IFNA(VLOOKUP(C2293,Statusy!A:B,2,0),"Do wyrzucenia")</f>
        <v>Shumee</v>
      </c>
      <c r="Q2293" t="str">
        <f t="shared" si="146"/>
        <v>Mall</v>
      </c>
      <c r="R2293" t="str">
        <f t="shared" si="147"/>
        <v>Vida</v>
      </c>
    </row>
    <row r="2294" spans="1:18" x14ac:dyDescent="0.25">
      <c r="A2294">
        <v>558549504</v>
      </c>
      <c r="B2294" t="s">
        <v>107</v>
      </c>
      <c r="C2294" t="s">
        <v>153</v>
      </c>
      <c r="D2294">
        <v>1</v>
      </c>
      <c r="E2294">
        <v>0</v>
      </c>
      <c r="F2294">
        <v>798.15</v>
      </c>
      <c r="G2294">
        <v>45110</v>
      </c>
      <c r="H2294" t="s">
        <v>108</v>
      </c>
      <c r="I2294" t="s">
        <v>4258</v>
      </c>
      <c r="J2294" t="s">
        <v>109</v>
      </c>
      <c r="K2294">
        <v>149.46629213483146</v>
      </c>
      <c r="L2294" t="s">
        <v>4259</v>
      </c>
      <c r="M2294" t="s">
        <v>108</v>
      </c>
      <c r="N2294" t="s">
        <v>22</v>
      </c>
      <c r="O2294" t="s">
        <v>1102</v>
      </c>
      <c r="P2294" t="str">
        <f>_xlfn.IFNA(VLOOKUP(C2294,Statusy!A:B,2,0),"Do wyrzucenia")</f>
        <v>Alza</v>
      </c>
      <c r="Q2294" t="str">
        <f t="shared" si="146"/>
        <v>Alza</v>
      </c>
      <c r="R2294" t="str">
        <f t="shared" si="147"/>
        <v>Vida</v>
      </c>
    </row>
    <row r="2295" spans="1:18" x14ac:dyDescent="0.25">
      <c r="A2295">
        <v>558549502</v>
      </c>
      <c r="B2295" t="s">
        <v>107</v>
      </c>
      <c r="C2295" t="s">
        <v>153</v>
      </c>
      <c r="D2295">
        <v>1</v>
      </c>
      <c r="E2295">
        <v>0</v>
      </c>
      <c r="F2295">
        <v>602.65</v>
      </c>
      <c r="G2295">
        <v>45110</v>
      </c>
      <c r="H2295" t="s">
        <v>108</v>
      </c>
      <c r="I2295" t="s">
        <v>909</v>
      </c>
      <c r="J2295" t="s">
        <v>109</v>
      </c>
      <c r="K2295">
        <v>112.8558052434457</v>
      </c>
      <c r="L2295" t="s">
        <v>4260</v>
      </c>
      <c r="M2295" t="s">
        <v>108</v>
      </c>
      <c r="N2295" t="s">
        <v>22</v>
      </c>
      <c r="O2295" t="s">
        <v>1102</v>
      </c>
      <c r="P2295" t="str">
        <f>_xlfn.IFNA(VLOOKUP(C2295,Statusy!A:B,2,0),"Do wyrzucenia")</f>
        <v>Alza</v>
      </c>
      <c r="Q2295" t="str">
        <f t="shared" si="146"/>
        <v>Alza</v>
      </c>
      <c r="R2295" t="str">
        <f t="shared" si="147"/>
        <v>ikonka</v>
      </c>
    </row>
    <row r="2296" spans="1:18" x14ac:dyDescent="0.25">
      <c r="A2296">
        <v>558549497</v>
      </c>
      <c r="B2296" t="s">
        <v>107</v>
      </c>
      <c r="C2296" t="s">
        <v>190</v>
      </c>
      <c r="D2296">
        <v>0</v>
      </c>
      <c r="E2296">
        <v>0</v>
      </c>
      <c r="F2296">
        <v>1860.65</v>
      </c>
      <c r="G2296">
        <v>45110</v>
      </c>
      <c r="H2296" t="s">
        <v>108</v>
      </c>
      <c r="I2296" t="s">
        <v>3860</v>
      </c>
      <c r="J2296" t="s">
        <v>109</v>
      </c>
      <c r="K2296">
        <v>348.43632958801504</v>
      </c>
      <c r="L2296" t="s">
        <v>4261</v>
      </c>
      <c r="M2296" t="s">
        <v>108</v>
      </c>
      <c r="N2296" t="s">
        <v>252</v>
      </c>
      <c r="O2296" t="s">
        <v>1102</v>
      </c>
      <c r="P2296" t="str">
        <f>_xlfn.IFNA(VLOOKUP(C2296,Statusy!A:B,2,0),"Do wyrzucenia")</f>
        <v>Alza</v>
      </c>
      <c r="Q2296" t="str">
        <f t="shared" si="146"/>
        <v>Alza</v>
      </c>
      <c r="R2296" t="str">
        <f t="shared" si="147"/>
        <v>Vida</v>
      </c>
    </row>
    <row r="2297" spans="1:18" x14ac:dyDescent="0.25">
      <c r="A2297">
        <v>558549423</v>
      </c>
      <c r="B2297" t="s">
        <v>107</v>
      </c>
      <c r="C2297" t="s">
        <v>153</v>
      </c>
      <c r="D2297">
        <v>1</v>
      </c>
      <c r="E2297">
        <v>0</v>
      </c>
      <c r="F2297">
        <v>1206.1500000000001</v>
      </c>
      <c r="G2297">
        <v>45110</v>
      </c>
      <c r="H2297" t="s">
        <v>108</v>
      </c>
      <c r="I2297" t="s">
        <v>4262</v>
      </c>
      <c r="J2297" t="s">
        <v>109</v>
      </c>
      <c r="K2297">
        <v>225.87078651685397</v>
      </c>
      <c r="L2297" t="s">
        <v>4263</v>
      </c>
      <c r="M2297" t="s">
        <v>108</v>
      </c>
      <c r="N2297" t="s">
        <v>22</v>
      </c>
      <c r="O2297" t="s">
        <v>1102</v>
      </c>
      <c r="P2297" t="str">
        <f>_xlfn.IFNA(VLOOKUP(C2297,Statusy!A:B,2,0),"Do wyrzucenia")</f>
        <v>Alza</v>
      </c>
      <c r="Q2297" t="str">
        <f t="shared" si="146"/>
        <v>Alza</v>
      </c>
      <c r="R2297" t="str">
        <f t="shared" si="147"/>
        <v>Vida</v>
      </c>
    </row>
    <row r="2298" spans="1:18" x14ac:dyDescent="0.25">
      <c r="A2298">
        <v>558549400</v>
      </c>
      <c r="B2298" t="s">
        <v>107</v>
      </c>
      <c r="C2298" t="s">
        <v>153</v>
      </c>
      <c r="D2298">
        <v>1</v>
      </c>
      <c r="E2298">
        <v>0</v>
      </c>
      <c r="F2298">
        <v>2106.3000000000002</v>
      </c>
      <c r="G2298">
        <v>45110</v>
      </c>
      <c r="H2298" t="s">
        <v>108</v>
      </c>
      <c r="I2298" t="s">
        <v>3272</v>
      </c>
      <c r="J2298" t="s">
        <v>109</v>
      </c>
      <c r="K2298">
        <v>394.4382022471911</v>
      </c>
      <c r="L2298" t="s">
        <v>4264</v>
      </c>
      <c r="M2298" t="s">
        <v>108</v>
      </c>
      <c r="N2298" t="s">
        <v>22</v>
      </c>
      <c r="O2298" t="s">
        <v>1102</v>
      </c>
      <c r="P2298" t="str">
        <f>_xlfn.IFNA(VLOOKUP(C2298,Statusy!A:B,2,0),"Do wyrzucenia")</f>
        <v>Alza</v>
      </c>
      <c r="Q2298" t="str">
        <f t="shared" si="146"/>
        <v>Alza</v>
      </c>
      <c r="R2298" t="str">
        <f t="shared" si="147"/>
        <v>Vida</v>
      </c>
    </row>
    <row r="2299" spans="1:18" x14ac:dyDescent="0.25">
      <c r="A2299">
        <v>558549399</v>
      </c>
      <c r="B2299" t="s">
        <v>107</v>
      </c>
      <c r="C2299" t="s">
        <v>153</v>
      </c>
      <c r="D2299">
        <v>1</v>
      </c>
      <c r="E2299">
        <v>0</v>
      </c>
      <c r="F2299">
        <v>254.15</v>
      </c>
      <c r="G2299">
        <v>45110</v>
      </c>
      <c r="H2299" t="s">
        <v>108</v>
      </c>
      <c r="I2299" t="s">
        <v>684</v>
      </c>
      <c r="J2299" t="s">
        <v>109</v>
      </c>
      <c r="K2299">
        <v>47.5936329588015</v>
      </c>
      <c r="L2299" t="s">
        <v>4265</v>
      </c>
      <c r="M2299" t="s">
        <v>108</v>
      </c>
      <c r="N2299" t="s">
        <v>22</v>
      </c>
      <c r="O2299" t="s">
        <v>1102</v>
      </c>
      <c r="P2299" t="str">
        <f>_xlfn.IFNA(VLOOKUP(C2299,Statusy!A:B,2,0),"Do wyrzucenia")</f>
        <v>Alza</v>
      </c>
      <c r="Q2299" t="str">
        <f t="shared" si="146"/>
        <v>Alza</v>
      </c>
      <c r="R2299" t="str">
        <f t="shared" si="147"/>
        <v>Vida</v>
      </c>
    </row>
    <row r="2300" spans="1:18" x14ac:dyDescent="0.25">
      <c r="A2300">
        <v>558540798</v>
      </c>
      <c r="B2300" t="s">
        <v>107</v>
      </c>
      <c r="C2300" t="s">
        <v>118</v>
      </c>
      <c r="D2300">
        <v>1</v>
      </c>
      <c r="E2300">
        <v>0</v>
      </c>
      <c r="F2300">
        <v>354.9</v>
      </c>
      <c r="G2300">
        <v>45110</v>
      </c>
      <c r="H2300" t="s">
        <v>108</v>
      </c>
      <c r="I2300" t="s">
        <v>4266</v>
      </c>
      <c r="J2300" t="s">
        <v>110</v>
      </c>
      <c r="K2300">
        <v>1586.4029999999998</v>
      </c>
      <c r="L2300" t="s">
        <v>4267</v>
      </c>
      <c r="M2300" t="s">
        <v>108</v>
      </c>
      <c r="N2300" t="s">
        <v>106</v>
      </c>
      <c r="O2300" t="s">
        <v>225</v>
      </c>
      <c r="P2300" t="str">
        <f>_xlfn.IFNA(VLOOKUP(C2300,Statusy!A:B,2,0),"Do wyrzucenia")</f>
        <v>Greatstore</v>
      </c>
      <c r="Q2300" t="str">
        <f t="shared" si="146"/>
        <v>Mall</v>
      </c>
      <c r="R2300" t="str">
        <f t="shared" si="147"/>
        <v>o</v>
      </c>
    </row>
    <row r="2301" spans="1:18" x14ac:dyDescent="0.25">
      <c r="A2301">
        <v>558540163</v>
      </c>
      <c r="B2301" t="s">
        <v>107</v>
      </c>
      <c r="C2301" t="s">
        <v>118</v>
      </c>
      <c r="D2301">
        <v>1</v>
      </c>
      <c r="E2301">
        <v>129</v>
      </c>
      <c r="F2301">
        <v>809</v>
      </c>
      <c r="G2301">
        <v>45110</v>
      </c>
      <c r="H2301" t="s">
        <v>108</v>
      </c>
      <c r="I2301" t="s">
        <v>4268</v>
      </c>
      <c r="J2301" t="s">
        <v>109</v>
      </c>
      <c r="K2301">
        <v>151.49812734082397</v>
      </c>
      <c r="L2301" t="s">
        <v>4269</v>
      </c>
      <c r="M2301" t="s">
        <v>108</v>
      </c>
      <c r="N2301" t="s">
        <v>22</v>
      </c>
      <c r="O2301" t="s">
        <v>225</v>
      </c>
      <c r="P2301" t="str">
        <f>_xlfn.IFNA(VLOOKUP(C2301,Statusy!A:B,2,0),"Do wyrzucenia")</f>
        <v>Greatstore</v>
      </c>
      <c r="Q2301" t="str">
        <f t="shared" si="146"/>
        <v>Mall</v>
      </c>
      <c r="R2301" t="str">
        <f t="shared" si="147"/>
        <v>Vida</v>
      </c>
    </row>
    <row r="2302" spans="1:18" x14ac:dyDescent="0.25">
      <c r="A2302">
        <v>558540110</v>
      </c>
      <c r="B2302" t="s">
        <v>107</v>
      </c>
      <c r="C2302" t="s">
        <v>118</v>
      </c>
      <c r="D2302">
        <v>1</v>
      </c>
      <c r="E2302">
        <v>0</v>
      </c>
      <c r="F2302">
        <v>623</v>
      </c>
      <c r="G2302">
        <v>45110</v>
      </c>
      <c r="H2302" t="s">
        <v>108</v>
      </c>
      <c r="I2302" t="s">
        <v>4270</v>
      </c>
      <c r="J2302" t="s">
        <v>109</v>
      </c>
      <c r="K2302">
        <v>116.66666666666667</v>
      </c>
      <c r="L2302" t="s">
        <v>4271</v>
      </c>
      <c r="M2302" t="s">
        <v>108</v>
      </c>
      <c r="N2302" t="s">
        <v>106</v>
      </c>
      <c r="O2302" t="s">
        <v>225</v>
      </c>
      <c r="P2302" t="str">
        <f>_xlfn.IFNA(VLOOKUP(C2302,Statusy!A:B,2,0),"Do wyrzucenia")</f>
        <v>Greatstore</v>
      </c>
      <c r="Q2302" t="str">
        <f t="shared" si="146"/>
        <v>Mall</v>
      </c>
      <c r="R2302" t="str">
        <f t="shared" si="147"/>
        <v>aw</v>
      </c>
    </row>
    <row r="2303" spans="1:18" x14ac:dyDescent="0.25">
      <c r="A2303">
        <v>558540083</v>
      </c>
      <c r="B2303" t="s">
        <v>107</v>
      </c>
      <c r="C2303" t="s">
        <v>118</v>
      </c>
      <c r="D2303">
        <v>1</v>
      </c>
      <c r="E2303">
        <v>31</v>
      </c>
      <c r="F2303">
        <v>229</v>
      </c>
      <c r="G2303">
        <v>45110</v>
      </c>
      <c r="H2303" t="s">
        <v>108</v>
      </c>
      <c r="I2303" t="s">
        <v>700</v>
      </c>
      <c r="J2303" t="s">
        <v>110</v>
      </c>
      <c r="K2303">
        <v>1023.63</v>
      </c>
      <c r="L2303" t="s">
        <v>4272</v>
      </c>
      <c r="M2303" t="s">
        <v>108</v>
      </c>
      <c r="N2303" t="s">
        <v>48</v>
      </c>
      <c r="O2303" t="s">
        <v>225</v>
      </c>
      <c r="P2303" t="str">
        <f>_xlfn.IFNA(VLOOKUP(C2303,Statusy!A:B,2,0),"Do wyrzucenia")</f>
        <v>Greatstore</v>
      </c>
      <c r="Q2303" t="str">
        <f t="shared" si="146"/>
        <v>Mall</v>
      </c>
      <c r="R2303" t="str">
        <f t="shared" si="147"/>
        <v>Vida</v>
      </c>
    </row>
    <row r="2304" spans="1:18" x14ac:dyDescent="0.25">
      <c r="A2304">
        <v>558536066</v>
      </c>
      <c r="B2304" t="s">
        <v>107</v>
      </c>
      <c r="C2304" t="s">
        <v>153</v>
      </c>
      <c r="D2304">
        <v>1</v>
      </c>
      <c r="E2304">
        <v>0</v>
      </c>
      <c r="F2304">
        <v>361.25</v>
      </c>
      <c r="G2304">
        <v>45110</v>
      </c>
      <c r="H2304" t="s">
        <v>108</v>
      </c>
      <c r="I2304" t="s">
        <v>4273</v>
      </c>
      <c r="J2304" t="s">
        <v>109</v>
      </c>
      <c r="K2304">
        <v>67.649812734082403</v>
      </c>
      <c r="L2304" t="s">
        <v>4274</v>
      </c>
      <c r="M2304" t="s">
        <v>108</v>
      </c>
      <c r="N2304" t="s">
        <v>22</v>
      </c>
      <c r="O2304" t="s">
        <v>1102</v>
      </c>
      <c r="P2304" t="str">
        <f>_xlfn.IFNA(VLOOKUP(C2304,Statusy!A:B,2,0),"Do wyrzucenia")</f>
        <v>Alza</v>
      </c>
      <c r="Q2304" t="str">
        <f t="shared" si="146"/>
        <v>Alza</v>
      </c>
      <c r="R2304" t="str">
        <f t="shared" si="147"/>
        <v>ikonka</v>
      </c>
    </row>
    <row r="2305" spans="1:18" x14ac:dyDescent="0.25">
      <c r="A2305">
        <v>558536065</v>
      </c>
      <c r="B2305" t="s">
        <v>107</v>
      </c>
      <c r="C2305" t="s">
        <v>153</v>
      </c>
      <c r="D2305">
        <v>1</v>
      </c>
      <c r="E2305">
        <v>0</v>
      </c>
      <c r="F2305">
        <v>949.45</v>
      </c>
      <c r="G2305">
        <v>45110</v>
      </c>
      <c r="H2305" t="s">
        <v>108</v>
      </c>
      <c r="I2305" t="s">
        <v>4275</v>
      </c>
      <c r="J2305" t="s">
        <v>109</v>
      </c>
      <c r="K2305">
        <v>177.79962546816481</v>
      </c>
      <c r="L2305" t="s">
        <v>4276</v>
      </c>
      <c r="M2305" t="s">
        <v>108</v>
      </c>
      <c r="N2305" t="s">
        <v>22</v>
      </c>
      <c r="O2305" t="s">
        <v>1102</v>
      </c>
      <c r="P2305" t="str">
        <f>_xlfn.IFNA(VLOOKUP(C2305,Statusy!A:B,2,0),"Do wyrzucenia")</f>
        <v>Alza</v>
      </c>
      <c r="Q2305" t="str">
        <f t="shared" si="146"/>
        <v>Alza</v>
      </c>
      <c r="R2305" t="str">
        <f t="shared" si="147"/>
        <v>ikonka</v>
      </c>
    </row>
    <row r="2306" spans="1:18" x14ac:dyDescent="0.25">
      <c r="A2306">
        <v>558536063</v>
      </c>
      <c r="B2306" t="s">
        <v>107</v>
      </c>
      <c r="C2306" t="s">
        <v>153</v>
      </c>
      <c r="D2306">
        <v>1</v>
      </c>
      <c r="E2306">
        <v>0</v>
      </c>
      <c r="F2306">
        <v>823.65</v>
      </c>
      <c r="G2306">
        <v>45110</v>
      </c>
      <c r="H2306" t="s">
        <v>108</v>
      </c>
      <c r="I2306" t="s">
        <v>4277</v>
      </c>
      <c r="J2306" t="s">
        <v>109</v>
      </c>
      <c r="K2306">
        <v>154.24157303370788</v>
      </c>
      <c r="L2306" t="s">
        <v>4278</v>
      </c>
      <c r="M2306" t="s">
        <v>108</v>
      </c>
      <c r="N2306" t="s">
        <v>22</v>
      </c>
      <c r="O2306" t="s">
        <v>1102</v>
      </c>
      <c r="P2306" t="str">
        <f>_xlfn.IFNA(VLOOKUP(C2306,Statusy!A:B,2,0),"Do wyrzucenia")</f>
        <v>Alza</v>
      </c>
      <c r="Q2306" t="str">
        <f t="shared" si="146"/>
        <v>Alza</v>
      </c>
      <c r="R2306" t="str">
        <f t="shared" si="147"/>
        <v>Vida</v>
      </c>
    </row>
    <row r="2307" spans="1:18" x14ac:dyDescent="0.25">
      <c r="A2307">
        <v>558536061</v>
      </c>
      <c r="B2307" t="s">
        <v>107</v>
      </c>
      <c r="C2307" t="s">
        <v>190</v>
      </c>
      <c r="D2307">
        <v>0</v>
      </c>
      <c r="E2307">
        <v>0</v>
      </c>
      <c r="F2307">
        <v>1860.65</v>
      </c>
      <c r="G2307">
        <v>45110</v>
      </c>
      <c r="H2307" t="s">
        <v>108</v>
      </c>
      <c r="I2307" t="s">
        <v>3860</v>
      </c>
      <c r="J2307" t="s">
        <v>109</v>
      </c>
      <c r="K2307">
        <v>348.43632958801504</v>
      </c>
      <c r="L2307" t="s">
        <v>4279</v>
      </c>
      <c r="M2307" t="s">
        <v>108</v>
      </c>
      <c r="N2307" t="s">
        <v>252</v>
      </c>
      <c r="O2307" t="s">
        <v>1102</v>
      </c>
      <c r="P2307" t="str">
        <f>_xlfn.IFNA(VLOOKUP(C2307,Statusy!A:B,2,0),"Do wyrzucenia")</f>
        <v>Alza</v>
      </c>
      <c r="Q2307" t="str">
        <f t="shared" si="146"/>
        <v>Alza</v>
      </c>
      <c r="R2307" t="str">
        <f t="shared" si="147"/>
        <v>Vida</v>
      </c>
    </row>
    <row r="2308" spans="1:18" x14ac:dyDescent="0.25">
      <c r="A2308">
        <v>558536060</v>
      </c>
      <c r="B2308" t="s">
        <v>107</v>
      </c>
      <c r="C2308" t="s">
        <v>153</v>
      </c>
      <c r="D2308">
        <v>1</v>
      </c>
      <c r="E2308">
        <v>0</v>
      </c>
      <c r="F2308">
        <v>1257.1500000000001</v>
      </c>
      <c r="G2308">
        <v>45110</v>
      </c>
      <c r="H2308" t="s">
        <v>108</v>
      </c>
      <c r="I2308" t="s">
        <v>1093</v>
      </c>
      <c r="J2308" t="s">
        <v>109</v>
      </c>
      <c r="K2308">
        <v>235.42134831460677</v>
      </c>
      <c r="L2308" t="s">
        <v>4280</v>
      </c>
      <c r="M2308" t="s">
        <v>108</v>
      </c>
      <c r="N2308" t="s">
        <v>22</v>
      </c>
      <c r="O2308" t="s">
        <v>1102</v>
      </c>
      <c r="P2308" t="str">
        <f>_xlfn.IFNA(VLOOKUP(C2308,Statusy!A:B,2,0),"Do wyrzucenia")</f>
        <v>Alza</v>
      </c>
      <c r="Q2308" t="str">
        <f t="shared" si="146"/>
        <v>Alza</v>
      </c>
      <c r="R2308" t="str">
        <f t="shared" si="147"/>
        <v>Vida</v>
      </c>
    </row>
    <row r="2309" spans="1:18" x14ac:dyDescent="0.25">
      <c r="A2309">
        <v>558536058</v>
      </c>
      <c r="B2309" t="s">
        <v>107</v>
      </c>
      <c r="C2309" t="s">
        <v>153</v>
      </c>
      <c r="D2309">
        <v>1</v>
      </c>
      <c r="E2309">
        <v>0</v>
      </c>
      <c r="F2309">
        <v>2957.16</v>
      </c>
      <c r="G2309">
        <v>45110</v>
      </c>
      <c r="H2309" t="s">
        <v>108</v>
      </c>
      <c r="I2309" t="s">
        <v>4281</v>
      </c>
      <c r="J2309" t="s">
        <v>109</v>
      </c>
      <c r="K2309">
        <v>553.77528089887642</v>
      </c>
      <c r="L2309" t="s">
        <v>4282</v>
      </c>
      <c r="M2309" t="s">
        <v>108</v>
      </c>
      <c r="N2309" t="s">
        <v>22</v>
      </c>
      <c r="O2309" t="s">
        <v>1102</v>
      </c>
      <c r="P2309" t="str">
        <f>_xlfn.IFNA(VLOOKUP(C2309,Statusy!A:B,2,0),"Do wyrzucenia")</f>
        <v>Alza</v>
      </c>
      <c r="Q2309" t="str">
        <f t="shared" si="146"/>
        <v>Alza</v>
      </c>
      <c r="R2309" t="str">
        <f t="shared" si="147"/>
        <v>Vida</v>
      </c>
    </row>
    <row r="2310" spans="1:18" x14ac:dyDescent="0.25">
      <c r="A2310">
        <v>558536057</v>
      </c>
      <c r="B2310" t="s">
        <v>107</v>
      </c>
      <c r="C2310" t="s">
        <v>153</v>
      </c>
      <c r="D2310">
        <v>1</v>
      </c>
      <c r="E2310">
        <v>0</v>
      </c>
      <c r="F2310">
        <v>2649.45</v>
      </c>
      <c r="G2310">
        <v>45110</v>
      </c>
      <c r="H2310" t="s">
        <v>108</v>
      </c>
      <c r="I2310" t="s">
        <v>4283</v>
      </c>
      <c r="J2310" t="s">
        <v>109</v>
      </c>
      <c r="K2310">
        <v>496.15168539325845</v>
      </c>
      <c r="L2310" t="s">
        <v>4284</v>
      </c>
      <c r="M2310" t="s">
        <v>108</v>
      </c>
      <c r="N2310" t="s">
        <v>22</v>
      </c>
      <c r="O2310" t="s">
        <v>1102</v>
      </c>
      <c r="P2310" t="str">
        <f>_xlfn.IFNA(VLOOKUP(C2310,Statusy!A:B,2,0),"Do wyrzucenia")</f>
        <v>Alza</v>
      </c>
      <c r="Q2310" t="str">
        <f t="shared" si="146"/>
        <v>Alza</v>
      </c>
      <c r="R2310" t="str">
        <f t="shared" si="147"/>
        <v>Vida</v>
      </c>
    </row>
    <row r="2311" spans="1:18" x14ac:dyDescent="0.25">
      <c r="A2311">
        <v>558536030</v>
      </c>
      <c r="B2311" t="s">
        <v>107</v>
      </c>
      <c r="C2311" t="s">
        <v>153</v>
      </c>
      <c r="D2311">
        <v>1</v>
      </c>
      <c r="E2311">
        <v>0</v>
      </c>
      <c r="F2311">
        <v>2055.3000000000002</v>
      </c>
      <c r="G2311">
        <v>45110</v>
      </c>
      <c r="H2311" t="s">
        <v>108</v>
      </c>
      <c r="I2311" t="s">
        <v>267</v>
      </c>
      <c r="J2311" t="s">
        <v>109</v>
      </c>
      <c r="K2311">
        <v>384.88764044943827</v>
      </c>
      <c r="L2311" t="s">
        <v>4285</v>
      </c>
      <c r="M2311" t="s">
        <v>108</v>
      </c>
      <c r="N2311" t="s">
        <v>22</v>
      </c>
      <c r="O2311" t="s">
        <v>1102</v>
      </c>
      <c r="P2311" t="str">
        <f>_xlfn.IFNA(VLOOKUP(C2311,Statusy!A:B,2,0),"Do wyrzucenia")</f>
        <v>Alza</v>
      </c>
      <c r="Q2311" t="str">
        <f t="shared" si="146"/>
        <v>Alza</v>
      </c>
      <c r="R2311" t="str">
        <f t="shared" si="147"/>
        <v>Vida</v>
      </c>
    </row>
    <row r="2312" spans="1:18" x14ac:dyDescent="0.25">
      <c r="A2312">
        <v>558522017</v>
      </c>
      <c r="B2312" t="s">
        <v>107</v>
      </c>
      <c r="C2312" t="s">
        <v>153</v>
      </c>
      <c r="D2312">
        <v>1</v>
      </c>
      <c r="E2312">
        <v>0</v>
      </c>
      <c r="F2312">
        <v>2115.65</v>
      </c>
      <c r="G2312">
        <v>45110</v>
      </c>
      <c r="H2312" t="s">
        <v>108</v>
      </c>
      <c r="I2312" t="s">
        <v>4286</v>
      </c>
      <c r="J2312" t="s">
        <v>109</v>
      </c>
      <c r="K2312">
        <v>396.18913857677904</v>
      </c>
      <c r="L2312" t="s">
        <v>4287</v>
      </c>
      <c r="M2312" t="s">
        <v>108</v>
      </c>
      <c r="N2312" t="s">
        <v>22</v>
      </c>
      <c r="O2312" t="s">
        <v>1102</v>
      </c>
      <c r="P2312" t="str">
        <f>_xlfn.IFNA(VLOOKUP(C2312,Statusy!A:B,2,0),"Do wyrzucenia")</f>
        <v>Alza</v>
      </c>
      <c r="Q2312" t="str">
        <f t="shared" ref="Q2312:Q2340" si="148">IF(P2312="alza","Alza",IF(P2312="Extra","Extrastore","Mall"))</f>
        <v>Alza</v>
      </c>
      <c r="R2312" t="str">
        <f t="shared" ref="R2312:R2340" si="149">IF(AND(LEN(I2312)&lt;=7,ISERROR(FIND("_",I2312))),"Vida",IFERROR(LEFT(I2312,FIND("_",I2312)-1),"Kinghoff"))</f>
        <v>Vida</v>
      </c>
    </row>
    <row r="2313" spans="1:18" x14ac:dyDescent="0.25">
      <c r="A2313">
        <v>558522015</v>
      </c>
      <c r="B2313" t="s">
        <v>107</v>
      </c>
      <c r="C2313" t="s">
        <v>153</v>
      </c>
      <c r="D2313">
        <v>1</v>
      </c>
      <c r="E2313">
        <v>0</v>
      </c>
      <c r="F2313">
        <v>8125.15</v>
      </c>
      <c r="G2313">
        <v>45110</v>
      </c>
      <c r="H2313" t="s">
        <v>108</v>
      </c>
      <c r="I2313" t="s">
        <v>4288</v>
      </c>
      <c r="J2313" t="s">
        <v>109</v>
      </c>
      <c r="K2313">
        <v>1521.563670411985</v>
      </c>
      <c r="L2313" t="s">
        <v>4289</v>
      </c>
      <c r="M2313" t="s">
        <v>108</v>
      </c>
      <c r="N2313" t="s">
        <v>22</v>
      </c>
      <c r="O2313" t="s">
        <v>1102</v>
      </c>
      <c r="P2313" t="str">
        <f>_xlfn.IFNA(VLOOKUP(C2313,Statusy!A:B,2,0),"Do wyrzucenia")</f>
        <v>Alza</v>
      </c>
      <c r="Q2313" t="str">
        <f t="shared" si="148"/>
        <v>Alza</v>
      </c>
      <c r="R2313" t="str">
        <f t="shared" si="149"/>
        <v>Vida</v>
      </c>
    </row>
    <row r="2314" spans="1:18" x14ac:dyDescent="0.25">
      <c r="A2314">
        <v>558522014</v>
      </c>
      <c r="B2314" t="s">
        <v>107</v>
      </c>
      <c r="C2314" t="s">
        <v>153</v>
      </c>
      <c r="D2314">
        <v>1</v>
      </c>
      <c r="E2314">
        <v>0</v>
      </c>
      <c r="F2314">
        <v>415.65</v>
      </c>
      <c r="G2314">
        <v>45110</v>
      </c>
      <c r="H2314" t="s">
        <v>108</v>
      </c>
      <c r="I2314" t="s">
        <v>1739</v>
      </c>
      <c r="J2314" t="s">
        <v>109</v>
      </c>
      <c r="K2314">
        <v>77.837078651685388</v>
      </c>
      <c r="L2314" t="s">
        <v>4290</v>
      </c>
      <c r="M2314" t="s">
        <v>108</v>
      </c>
      <c r="N2314" t="s">
        <v>22</v>
      </c>
      <c r="O2314" t="s">
        <v>1102</v>
      </c>
      <c r="P2314" t="str">
        <f>_xlfn.IFNA(VLOOKUP(C2314,Statusy!A:B,2,0),"Do wyrzucenia")</f>
        <v>Alza</v>
      </c>
      <c r="Q2314" t="str">
        <f t="shared" si="148"/>
        <v>Alza</v>
      </c>
      <c r="R2314" t="str">
        <f t="shared" si="149"/>
        <v>Kinghoff</v>
      </c>
    </row>
    <row r="2315" spans="1:18" x14ac:dyDescent="0.25">
      <c r="A2315">
        <v>558522013</v>
      </c>
      <c r="B2315" t="s">
        <v>107</v>
      </c>
      <c r="C2315" t="s">
        <v>153</v>
      </c>
      <c r="D2315">
        <v>1</v>
      </c>
      <c r="E2315">
        <v>0</v>
      </c>
      <c r="F2315">
        <v>951.14</v>
      </c>
      <c r="G2315">
        <v>45110</v>
      </c>
      <c r="H2315" t="s">
        <v>108</v>
      </c>
      <c r="I2315" t="s">
        <v>766</v>
      </c>
      <c r="J2315" t="s">
        <v>109</v>
      </c>
      <c r="K2315">
        <v>178.11610486891388</v>
      </c>
      <c r="L2315" t="s">
        <v>4291</v>
      </c>
      <c r="M2315" t="s">
        <v>108</v>
      </c>
      <c r="N2315" t="s">
        <v>22</v>
      </c>
      <c r="O2315" t="s">
        <v>1102</v>
      </c>
      <c r="P2315" t="str">
        <f>_xlfn.IFNA(VLOOKUP(C2315,Statusy!A:B,2,0),"Do wyrzucenia")</f>
        <v>Alza</v>
      </c>
      <c r="Q2315" t="str">
        <f t="shared" si="148"/>
        <v>Alza</v>
      </c>
      <c r="R2315" t="str">
        <f t="shared" si="149"/>
        <v>Vida</v>
      </c>
    </row>
    <row r="2316" spans="1:18" x14ac:dyDescent="0.25">
      <c r="A2316">
        <v>558522007</v>
      </c>
      <c r="B2316" t="s">
        <v>107</v>
      </c>
      <c r="C2316" t="s">
        <v>153</v>
      </c>
      <c r="D2316">
        <v>1</v>
      </c>
      <c r="E2316">
        <v>0</v>
      </c>
      <c r="F2316">
        <v>602.65</v>
      </c>
      <c r="G2316">
        <v>45110</v>
      </c>
      <c r="H2316" t="s">
        <v>108</v>
      </c>
      <c r="I2316" t="s">
        <v>343</v>
      </c>
      <c r="J2316" t="s">
        <v>109</v>
      </c>
      <c r="K2316">
        <v>112.8558052434457</v>
      </c>
      <c r="L2316" t="s">
        <v>4292</v>
      </c>
      <c r="M2316" t="s">
        <v>108</v>
      </c>
      <c r="N2316" t="s">
        <v>48</v>
      </c>
      <c r="O2316" t="s">
        <v>1102</v>
      </c>
      <c r="P2316" t="str">
        <f>_xlfn.IFNA(VLOOKUP(C2316,Statusy!A:B,2,0),"Do wyrzucenia")</f>
        <v>Alza</v>
      </c>
      <c r="Q2316" t="str">
        <f t="shared" si="148"/>
        <v>Alza</v>
      </c>
      <c r="R2316" t="str">
        <f t="shared" si="149"/>
        <v>Vida</v>
      </c>
    </row>
    <row r="2317" spans="1:18" x14ac:dyDescent="0.25">
      <c r="A2317">
        <v>558522003</v>
      </c>
      <c r="B2317" t="s">
        <v>107</v>
      </c>
      <c r="C2317" t="s">
        <v>153</v>
      </c>
      <c r="D2317">
        <v>1</v>
      </c>
      <c r="E2317">
        <v>0</v>
      </c>
      <c r="F2317">
        <v>976.65</v>
      </c>
      <c r="G2317">
        <v>45110</v>
      </c>
      <c r="H2317" t="s">
        <v>108</v>
      </c>
      <c r="I2317" t="s">
        <v>878</v>
      </c>
      <c r="J2317" t="s">
        <v>109</v>
      </c>
      <c r="K2317">
        <v>182.8932584269663</v>
      </c>
      <c r="L2317" t="s">
        <v>4293</v>
      </c>
      <c r="M2317" t="s">
        <v>108</v>
      </c>
      <c r="N2317" t="s">
        <v>22</v>
      </c>
      <c r="O2317" t="s">
        <v>1102</v>
      </c>
      <c r="P2317" t="str">
        <f>_xlfn.IFNA(VLOOKUP(C2317,Statusy!A:B,2,0),"Do wyrzucenia")</f>
        <v>Alza</v>
      </c>
      <c r="Q2317" t="str">
        <f t="shared" si="148"/>
        <v>Alza</v>
      </c>
      <c r="R2317" t="str">
        <f t="shared" si="149"/>
        <v>Vida</v>
      </c>
    </row>
    <row r="2318" spans="1:18" x14ac:dyDescent="0.25">
      <c r="A2318">
        <v>558522002</v>
      </c>
      <c r="B2318" t="s">
        <v>107</v>
      </c>
      <c r="C2318" t="s">
        <v>120</v>
      </c>
      <c r="D2318">
        <v>1</v>
      </c>
      <c r="E2318">
        <v>210</v>
      </c>
      <c r="F2318">
        <v>2269</v>
      </c>
      <c r="G2318">
        <v>45110</v>
      </c>
      <c r="H2318" t="s">
        <v>108</v>
      </c>
      <c r="I2318" t="s">
        <v>4294</v>
      </c>
      <c r="J2318" t="s">
        <v>109</v>
      </c>
      <c r="K2318">
        <v>424.90636704119851</v>
      </c>
      <c r="L2318" t="s">
        <v>4295</v>
      </c>
      <c r="M2318" t="s">
        <v>108</v>
      </c>
      <c r="N2318" t="s">
        <v>22</v>
      </c>
      <c r="O2318" t="s">
        <v>224</v>
      </c>
      <c r="P2318" t="str">
        <f>_xlfn.IFNA(VLOOKUP(C2318,Statusy!A:B,2,0),"Do wyrzucenia")</f>
        <v>Shumee</v>
      </c>
      <c r="Q2318" t="str">
        <f t="shared" si="148"/>
        <v>Mall</v>
      </c>
      <c r="R2318" t="str">
        <f t="shared" si="149"/>
        <v>Vida</v>
      </c>
    </row>
    <row r="2319" spans="1:18" x14ac:dyDescent="0.25">
      <c r="A2319">
        <v>558522001</v>
      </c>
      <c r="B2319" t="s">
        <v>107</v>
      </c>
      <c r="C2319" t="s">
        <v>153</v>
      </c>
      <c r="D2319">
        <v>1</v>
      </c>
      <c r="E2319">
        <v>0</v>
      </c>
      <c r="F2319">
        <v>602.65</v>
      </c>
      <c r="G2319">
        <v>45110</v>
      </c>
      <c r="H2319" t="s">
        <v>108</v>
      </c>
      <c r="I2319" t="s">
        <v>4296</v>
      </c>
      <c r="J2319" t="s">
        <v>109</v>
      </c>
      <c r="K2319">
        <v>112.8558052434457</v>
      </c>
      <c r="L2319" t="s">
        <v>4297</v>
      </c>
      <c r="M2319" t="s">
        <v>108</v>
      </c>
      <c r="N2319" t="s">
        <v>22</v>
      </c>
      <c r="O2319" t="s">
        <v>1102</v>
      </c>
      <c r="P2319" t="str">
        <f>_xlfn.IFNA(VLOOKUP(C2319,Statusy!A:B,2,0),"Do wyrzucenia")</f>
        <v>Alza</v>
      </c>
      <c r="Q2319" t="str">
        <f t="shared" si="148"/>
        <v>Alza</v>
      </c>
      <c r="R2319" t="str">
        <f t="shared" si="149"/>
        <v>Vida</v>
      </c>
    </row>
    <row r="2320" spans="1:18" x14ac:dyDescent="0.25">
      <c r="A2320">
        <v>558521997</v>
      </c>
      <c r="B2320" t="s">
        <v>107</v>
      </c>
      <c r="C2320" t="s">
        <v>120</v>
      </c>
      <c r="D2320">
        <v>1</v>
      </c>
      <c r="E2320">
        <v>29</v>
      </c>
      <c r="F2320">
        <v>191</v>
      </c>
      <c r="G2320">
        <v>45110</v>
      </c>
      <c r="H2320" t="s">
        <v>108</v>
      </c>
      <c r="I2320" t="s">
        <v>4298</v>
      </c>
      <c r="J2320" t="s">
        <v>110</v>
      </c>
      <c r="K2320">
        <v>853.77</v>
      </c>
      <c r="L2320" t="s">
        <v>4299</v>
      </c>
      <c r="M2320" t="s">
        <v>108</v>
      </c>
      <c r="N2320" t="s">
        <v>49</v>
      </c>
      <c r="O2320" t="s">
        <v>224</v>
      </c>
      <c r="P2320" t="str">
        <f>_xlfn.IFNA(VLOOKUP(C2320,Statusy!A:B,2,0),"Do wyrzucenia")</f>
        <v>Shumee</v>
      </c>
      <c r="Q2320" t="str">
        <f t="shared" si="148"/>
        <v>Mall</v>
      </c>
      <c r="R2320" t="str">
        <f t="shared" si="149"/>
        <v>Vida</v>
      </c>
    </row>
    <row r="2321" spans="1:18" x14ac:dyDescent="0.25">
      <c r="A2321">
        <v>558521996</v>
      </c>
      <c r="B2321" t="s">
        <v>107</v>
      </c>
      <c r="C2321" t="s">
        <v>153</v>
      </c>
      <c r="D2321">
        <v>1</v>
      </c>
      <c r="E2321">
        <v>0</v>
      </c>
      <c r="F2321">
        <v>679.15</v>
      </c>
      <c r="G2321">
        <v>45110</v>
      </c>
      <c r="H2321" t="s">
        <v>108</v>
      </c>
      <c r="I2321" t="s">
        <v>847</v>
      </c>
      <c r="J2321" t="s">
        <v>109</v>
      </c>
      <c r="K2321">
        <v>127.18164794007491</v>
      </c>
      <c r="L2321" t="s">
        <v>4300</v>
      </c>
      <c r="M2321" t="s">
        <v>108</v>
      </c>
      <c r="N2321" t="s">
        <v>22</v>
      </c>
      <c r="O2321" t="s">
        <v>1102</v>
      </c>
      <c r="P2321" t="str">
        <f>_xlfn.IFNA(VLOOKUP(C2321,Statusy!A:B,2,0),"Do wyrzucenia")</f>
        <v>Alza</v>
      </c>
      <c r="Q2321" t="str">
        <f t="shared" si="148"/>
        <v>Alza</v>
      </c>
      <c r="R2321" t="str">
        <f t="shared" si="149"/>
        <v>Vida</v>
      </c>
    </row>
    <row r="2322" spans="1:18" x14ac:dyDescent="0.25">
      <c r="A2322">
        <v>558512241</v>
      </c>
      <c r="B2322" t="s">
        <v>107</v>
      </c>
      <c r="C2322" t="s">
        <v>118</v>
      </c>
      <c r="D2322">
        <v>1</v>
      </c>
      <c r="E2322">
        <v>0</v>
      </c>
      <c r="F2322">
        <v>16</v>
      </c>
      <c r="G2322">
        <v>45110</v>
      </c>
      <c r="H2322" t="s">
        <v>108</v>
      </c>
      <c r="I2322" t="s">
        <v>172</v>
      </c>
      <c r="J2322" t="s">
        <v>110</v>
      </c>
      <c r="K2322">
        <v>71.52</v>
      </c>
      <c r="L2322" t="s">
        <v>584</v>
      </c>
      <c r="M2322" t="s">
        <v>108</v>
      </c>
      <c r="N2322" t="s">
        <v>106</v>
      </c>
      <c r="O2322" t="s">
        <v>225</v>
      </c>
      <c r="P2322" t="str">
        <f>_xlfn.IFNA(VLOOKUP(C2322,Statusy!A:B,2,0),"Do wyrzucenia")</f>
        <v>Greatstore</v>
      </c>
      <c r="Q2322" t="str">
        <f t="shared" si="148"/>
        <v>Mall</v>
      </c>
      <c r="R2322" t="str">
        <f t="shared" si="149"/>
        <v>ikonka</v>
      </c>
    </row>
    <row r="2323" spans="1:18" x14ac:dyDescent="0.25">
      <c r="A2323">
        <v>558512148</v>
      </c>
      <c r="B2323" t="s">
        <v>107</v>
      </c>
      <c r="C2323" t="s">
        <v>118</v>
      </c>
      <c r="D2323">
        <v>1</v>
      </c>
      <c r="E2323">
        <v>0</v>
      </c>
      <c r="F2323">
        <v>15</v>
      </c>
      <c r="G2323">
        <v>45110</v>
      </c>
      <c r="H2323" t="s">
        <v>108</v>
      </c>
      <c r="I2323" t="s">
        <v>214</v>
      </c>
      <c r="J2323" t="s">
        <v>110</v>
      </c>
      <c r="K2323">
        <v>67.05</v>
      </c>
      <c r="L2323" t="s">
        <v>215</v>
      </c>
      <c r="M2323" t="s">
        <v>108</v>
      </c>
      <c r="N2323" t="s">
        <v>106</v>
      </c>
      <c r="O2323" t="s">
        <v>225</v>
      </c>
      <c r="P2323" t="str">
        <f>_xlfn.IFNA(VLOOKUP(C2323,Statusy!A:B,2,0),"Do wyrzucenia")</f>
        <v>Greatstore</v>
      </c>
      <c r="Q2323" t="str">
        <f t="shared" si="148"/>
        <v>Mall</v>
      </c>
      <c r="R2323" t="str">
        <f t="shared" si="149"/>
        <v>aw</v>
      </c>
    </row>
    <row r="2324" spans="1:18" x14ac:dyDescent="0.25">
      <c r="A2324">
        <v>558511632</v>
      </c>
      <c r="B2324" t="s">
        <v>107</v>
      </c>
      <c r="C2324" t="s">
        <v>118</v>
      </c>
      <c r="D2324">
        <v>1</v>
      </c>
      <c r="E2324">
        <v>489</v>
      </c>
      <c r="F2324">
        <v>1436</v>
      </c>
      <c r="G2324">
        <v>45110</v>
      </c>
      <c r="H2324" t="s">
        <v>108</v>
      </c>
      <c r="I2324" t="s">
        <v>4302</v>
      </c>
      <c r="J2324" t="s">
        <v>109</v>
      </c>
      <c r="K2324">
        <v>268.91385767790263</v>
      </c>
      <c r="L2324" t="s">
        <v>4303</v>
      </c>
      <c r="M2324" t="s">
        <v>108</v>
      </c>
      <c r="N2324" t="s">
        <v>22</v>
      </c>
      <c r="O2324" t="s">
        <v>225</v>
      </c>
      <c r="P2324" t="str">
        <f>_xlfn.IFNA(VLOOKUP(C2324,Statusy!A:B,2,0),"Do wyrzucenia")</f>
        <v>Greatstore</v>
      </c>
      <c r="Q2324" t="str">
        <f t="shared" si="148"/>
        <v>Mall</v>
      </c>
      <c r="R2324" t="str">
        <f t="shared" si="149"/>
        <v>Vida</v>
      </c>
    </row>
    <row r="2325" spans="1:18" x14ac:dyDescent="0.25">
      <c r="A2325">
        <v>558510008</v>
      </c>
      <c r="B2325" t="s">
        <v>107</v>
      </c>
      <c r="C2325" t="s">
        <v>120</v>
      </c>
      <c r="D2325">
        <v>1</v>
      </c>
      <c r="E2325">
        <v>27</v>
      </c>
      <c r="F2325">
        <v>167</v>
      </c>
      <c r="G2325">
        <v>45110</v>
      </c>
      <c r="H2325" t="s">
        <v>108</v>
      </c>
      <c r="I2325" t="s">
        <v>1092</v>
      </c>
      <c r="J2325" t="s">
        <v>110</v>
      </c>
      <c r="K2325">
        <v>746.49</v>
      </c>
      <c r="L2325" t="s">
        <v>4304</v>
      </c>
      <c r="M2325" t="s">
        <v>108</v>
      </c>
      <c r="N2325" t="s">
        <v>48</v>
      </c>
      <c r="O2325" t="s">
        <v>224</v>
      </c>
      <c r="P2325" t="str">
        <f>_xlfn.IFNA(VLOOKUP(C2325,Statusy!A:B,2,0),"Do wyrzucenia")</f>
        <v>Shumee</v>
      </c>
      <c r="Q2325" t="str">
        <f t="shared" si="148"/>
        <v>Mall</v>
      </c>
      <c r="R2325" t="str">
        <f t="shared" si="149"/>
        <v>Vida</v>
      </c>
    </row>
    <row r="2326" spans="1:18" x14ac:dyDescent="0.25">
      <c r="A2326">
        <v>558509142</v>
      </c>
      <c r="B2326" t="s">
        <v>107</v>
      </c>
      <c r="C2326" t="s">
        <v>120</v>
      </c>
      <c r="D2326">
        <v>1</v>
      </c>
      <c r="E2326">
        <v>14</v>
      </c>
      <c r="F2326">
        <v>57</v>
      </c>
      <c r="G2326">
        <v>45110</v>
      </c>
      <c r="H2326" t="s">
        <v>108</v>
      </c>
      <c r="I2326" t="s">
        <v>1002</v>
      </c>
      <c r="J2326" t="s">
        <v>110</v>
      </c>
      <c r="K2326">
        <v>254.79</v>
      </c>
      <c r="L2326" t="s">
        <v>1003</v>
      </c>
      <c r="M2326" t="s">
        <v>108</v>
      </c>
      <c r="N2326" t="s">
        <v>48</v>
      </c>
      <c r="O2326" t="s">
        <v>224</v>
      </c>
      <c r="P2326" t="str">
        <f>_xlfn.IFNA(VLOOKUP(C2326,Statusy!A:B,2,0),"Do wyrzucenia")</f>
        <v>Shumee</v>
      </c>
      <c r="Q2326" t="str">
        <f t="shared" si="148"/>
        <v>Mall</v>
      </c>
      <c r="R2326" t="str">
        <f t="shared" si="149"/>
        <v>Vida</v>
      </c>
    </row>
    <row r="2327" spans="1:18" x14ac:dyDescent="0.25">
      <c r="A2327">
        <v>558507382</v>
      </c>
      <c r="B2327" t="s">
        <v>107</v>
      </c>
      <c r="C2327" t="s">
        <v>153</v>
      </c>
      <c r="D2327">
        <v>1</v>
      </c>
      <c r="E2327">
        <v>0</v>
      </c>
      <c r="F2327">
        <v>2022.15</v>
      </c>
      <c r="G2327">
        <v>45110</v>
      </c>
      <c r="H2327" t="s">
        <v>108</v>
      </c>
      <c r="I2327" t="s">
        <v>4305</v>
      </c>
      <c r="J2327" t="s">
        <v>109</v>
      </c>
      <c r="K2327">
        <v>378.67977528089892</v>
      </c>
      <c r="L2327" t="s">
        <v>4306</v>
      </c>
      <c r="M2327" t="s">
        <v>108</v>
      </c>
      <c r="N2327" t="s">
        <v>22</v>
      </c>
      <c r="O2327" t="s">
        <v>1102</v>
      </c>
      <c r="P2327" t="str">
        <f>_xlfn.IFNA(VLOOKUP(C2327,Statusy!A:B,2,0),"Do wyrzucenia")</f>
        <v>Alza</v>
      </c>
      <c r="Q2327" t="str">
        <f t="shared" si="148"/>
        <v>Alza</v>
      </c>
      <c r="R2327" t="str">
        <f t="shared" si="149"/>
        <v>Vida</v>
      </c>
    </row>
    <row r="2328" spans="1:18" x14ac:dyDescent="0.25">
      <c r="A2328">
        <v>558507381</v>
      </c>
      <c r="B2328" t="s">
        <v>107</v>
      </c>
      <c r="C2328" t="s">
        <v>153</v>
      </c>
      <c r="D2328">
        <v>1</v>
      </c>
      <c r="E2328">
        <v>0</v>
      </c>
      <c r="F2328">
        <v>509.16</v>
      </c>
      <c r="G2328">
        <v>45110</v>
      </c>
      <c r="H2328" t="s">
        <v>108</v>
      </c>
      <c r="I2328" t="s">
        <v>354</v>
      </c>
      <c r="J2328" t="s">
        <v>109</v>
      </c>
      <c r="K2328">
        <v>95.348314606741582</v>
      </c>
      <c r="L2328" t="s">
        <v>4307</v>
      </c>
      <c r="M2328" t="s">
        <v>108</v>
      </c>
      <c r="N2328" t="s">
        <v>22</v>
      </c>
      <c r="O2328" t="s">
        <v>1102</v>
      </c>
      <c r="P2328" t="str">
        <f>_xlfn.IFNA(VLOOKUP(C2328,Statusy!A:B,2,0),"Do wyrzucenia")</f>
        <v>Alza</v>
      </c>
      <c r="Q2328" t="str">
        <f t="shared" si="148"/>
        <v>Alza</v>
      </c>
      <c r="R2328" t="str">
        <f t="shared" si="149"/>
        <v>Vida</v>
      </c>
    </row>
    <row r="2329" spans="1:18" x14ac:dyDescent="0.25">
      <c r="A2329">
        <v>558507379</v>
      </c>
      <c r="B2329" t="s">
        <v>107</v>
      </c>
      <c r="C2329" t="s">
        <v>120</v>
      </c>
      <c r="D2329">
        <v>1</v>
      </c>
      <c r="E2329">
        <v>20</v>
      </c>
      <c r="F2329">
        <v>76</v>
      </c>
      <c r="G2329">
        <v>45110</v>
      </c>
      <c r="H2329" t="s">
        <v>108</v>
      </c>
      <c r="I2329" t="s">
        <v>4308</v>
      </c>
      <c r="J2329" t="s">
        <v>110</v>
      </c>
      <c r="K2329">
        <v>339.71999999999997</v>
      </c>
      <c r="L2329" t="s">
        <v>4309</v>
      </c>
      <c r="M2329" t="s">
        <v>108</v>
      </c>
      <c r="N2329" t="s">
        <v>49</v>
      </c>
      <c r="O2329" t="s">
        <v>224</v>
      </c>
      <c r="P2329" t="str">
        <f>_xlfn.IFNA(VLOOKUP(C2329,Statusy!A:B,2,0),"Do wyrzucenia")</f>
        <v>Shumee</v>
      </c>
      <c r="Q2329" t="str">
        <f t="shared" si="148"/>
        <v>Mall</v>
      </c>
      <c r="R2329" t="str">
        <f t="shared" si="149"/>
        <v>Vida</v>
      </c>
    </row>
    <row r="2330" spans="1:18" x14ac:dyDescent="0.25">
      <c r="A2330">
        <v>558507352</v>
      </c>
      <c r="B2330" t="s">
        <v>107</v>
      </c>
      <c r="C2330" t="s">
        <v>120</v>
      </c>
      <c r="D2330">
        <v>1</v>
      </c>
      <c r="E2330">
        <v>0</v>
      </c>
      <c r="F2330">
        <v>20</v>
      </c>
      <c r="G2330">
        <v>45110</v>
      </c>
      <c r="H2330" t="s">
        <v>108</v>
      </c>
      <c r="I2330" t="s">
        <v>966</v>
      </c>
      <c r="J2330" t="s">
        <v>110</v>
      </c>
      <c r="K2330">
        <v>89.399999999999991</v>
      </c>
      <c r="L2330" t="s">
        <v>967</v>
      </c>
      <c r="M2330" t="s">
        <v>108</v>
      </c>
      <c r="N2330" t="s">
        <v>49</v>
      </c>
      <c r="O2330" t="s">
        <v>224</v>
      </c>
      <c r="P2330" t="str">
        <f>_xlfn.IFNA(VLOOKUP(C2330,Statusy!A:B,2,0),"Do wyrzucenia")</f>
        <v>Shumee</v>
      </c>
      <c r="Q2330" t="str">
        <f t="shared" si="148"/>
        <v>Mall</v>
      </c>
      <c r="R2330" t="str">
        <f t="shared" si="149"/>
        <v>Vida</v>
      </c>
    </row>
    <row r="2331" spans="1:18" x14ac:dyDescent="0.25">
      <c r="A2331">
        <v>558507350</v>
      </c>
      <c r="B2331" t="s">
        <v>107</v>
      </c>
      <c r="C2331" t="s">
        <v>153</v>
      </c>
      <c r="D2331">
        <v>1</v>
      </c>
      <c r="E2331">
        <v>0</v>
      </c>
      <c r="F2331">
        <v>1920.15</v>
      </c>
      <c r="G2331">
        <v>45110</v>
      </c>
      <c r="H2331" t="s">
        <v>108</v>
      </c>
      <c r="I2331" t="s">
        <v>670</v>
      </c>
      <c r="J2331" t="s">
        <v>109</v>
      </c>
      <c r="K2331">
        <v>359.57865168539331</v>
      </c>
      <c r="L2331" t="s">
        <v>4310</v>
      </c>
      <c r="M2331" t="s">
        <v>108</v>
      </c>
      <c r="N2331" t="s">
        <v>22</v>
      </c>
      <c r="O2331" t="s">
        <v>1102</v>
      </c>
      <c r="P2331" t="str">
        <f>_xlfn.IFNA(VLOOKUP(C2331,Statusy!A:B,2,0),"Do wyrzucenia")</f>
        <v>Alza</v>
      </c>
      <c r="Q2331" t="str">
        <f t="shared" si="148"/>
        <v>Alza</v>
      </c>
      <c r="R2331" t="str">
        <f t="shared" si="149"/>
        <v>Vida</v>
      </c>
    </row>
    <row r="2332" spans="1:18" x14ac:dyDescent="0.25">
      <c r="A2332">
        <v>558507348</v>
      </c>
      <c r="B2332" t="s">
        <v>107</v>
      </c>
      <c r="C2332" t="s">
        <v>195</v>
      </c>
      <c r="D2332">
        <v>0</v>
      </c>
      <c r="E2332">
        <v>60</v>
      </c>
      <c r="F2332">
        <v>146</v>
      </c>
      <c r="G2332">
        <v>45110</v>
      </c>
      <c r="H2332" t="s">
        <v>108</v>
      </c>
      <c r="I2332" t="s">
        <v>4311</v>
      </c>
      <c r="J2332" t="s">
        <v>110</v>
      </c>
      <c r="K2332">
        <v>652.62</v>
      </c>
      <c r="L2332" t="s">
        <v>4312</v>
      </c>
      <c r="M2332" t="s">
        <v>108</v>
      </c>
      <c r="N2332" t="s">
        <v>49</v>
      </c>
      <c r="O2332" t="s">
        <v>224</v>
      </c>
      <c r="P2332" t="str">
        <f>_xlfn.IFNA(VLOOKUP(C2332,Statusy!A:B,2,0),"Do wyrzucenia")</f>
        <v>Shumee</v>
      </c>
      <c r="Q2332" t="str">
        <f t="shared" si="148"/>
        <v>Mall</v>
      </c>
      <c r="R2332" t="str">
        <f t="shared" si="149"/>
        <v>Vida</v>
      </c>
    </row>
    <row r="2333" spans="1:18" x14ac:dyDescent="0.25">
      <c r="A2333">
        <v>558507333</v>
      </c>
      <c r="B2333" t="s">
        <v>107</v>
      </c>
      <c r="C2333" t="s">
        <v>120</v>
      </c>
      <c r="D2333">
        <v>1</v>
      </c>
      <c r="E2333">
        <v>14</v>
      </c>
      <c r="F2333">
        <v>50</v>
      </c>
      <c r="G2333">
        <v>45110</v>
      </c>
      <c r="H2333" t="s">
        <v>108</v>
      </c>
      <c r="I2333" t="s">
        <v>306</v>
      </c>
      <c r="J2333" t="s">
        <v>110</v>
      </c>
      <c r="K2333">
        <v>223.5</v>
      </c>
      <c r="L2333" t="s">
        <v>157</v>
      </c>
      <c r="M2333" t="s">
        <v>108</v>
      </c>
      <c r="N2333" t="s">
        <v>48</v>
      </c>
      <c r="O2333" t="s">
        <v>224</v>
      </c>
      <c r="P2333" t="str">
        <f>_xlfn.IFNA(VLOOKUP(C2333,Statusy!A:B,2,0),"Do wyrzucenia")</f>
        <v>Shumee</v>
      </c>
      <c r="Q2333" t="str">
        <f t="shared" si="148"/>
        <v>Mall</v>
      </c>
      <c r="R2333" t="str">
        <f t="shared" si="149"/>
        <v>Vida</v>
      </c>
    </row>
    <row r="2334" spans="1:18" x14ac:dyDescent="0.25">
      <c r="A2334">
        <v>558495560</v>
      </c>
      <c r="B2334" t="s">
        <v>107</v>
      </c>
      <c r="C2334" t="s">
        <v>118</v>
      </c>
      <c r="D2334">
        <v>1</v>
      </c>
      <c r="E2334">
        <v>31</v>
      </c>
      <c r="F2334">
        <v>235</v>
      </c>
      <c r="G2334">
        <v>45110</v>
      </c>
      <c r="H2334" t="s">
        <v>108</v>
      </c>
      <c r="I2334" t="s">
        <v>4313</v>
      </c>
      <c r="J2334" t="s">
        <v>110</v>
      </c>
      <c r="K2334">
        <v>1050.45</v>
      </c>
      <c r="L2334" t="s">
        <v>4314</v>
      </c>
      <c r="M2334" t="s">
        <v>108</v>
      </c>
      <c r="N2334" t="s">
        <v>48</v>
      </c>
      <c r="O2334" t="s">
        <v>225</v>
      </c>
      <c r="P2334" t="str">
        <f>_xlfn.IFNA(VLOOKUP(C2334,Statusy!A:B,2,0),"Do wyrzucenia")</f>
        <v>Greatstore</v>
      </c>
      <c r="Q2334" t="str">
        <f t="shared" si="148"/>
        <v>Mall</v>
      </c>
      <c r="R2334" t="str">
        <f t="shared" si="149"/>
        <v>Vida</v>
      </c>
    </row>
    <row r="2335" spans="1:18" x14ac:dyDescent="0.25">
      <c r="A2335">
        <v>558495259</v>
      </c>
      <c r="B2335" t="s">
        <v>107</v>
      </c>
      <c r="C2335" t="s">
        <v>153</v>
      </c>
      <c r="D2335">
        <v>1</v>
      </c>
      <c r="E2335">
        <v>0</v>
      </c>
      <c r="F2335">
        <v>3016.65</v>
      </c>
      <c r="G2335">
        <v>45110</v>
      </c>
      <c r="H2335" t="s">
        <v>108</v>
      </c>
      <c r="I2335" t="s">
        <v>4315</v>
      </c>
      <c r="J2335" t="s">
        <v>109</v>
      </c>
      <c r="K2335">
        <v>564.91573033707868</v>
      </c>
      <c r="L2335" t="s">
        <v>4316</v>
      </c>
      <c r="M2335" t="s">
        <v>108</v>
      </c>
      <c r="N2335" t="s">
        <v>22</v>
      </c>
      <c r="O2335" t="s">
        <v>1102</v>
      </c>
      <c r="P2335" t="str">
        <f>_xlfn.IFNA(VLOOKUP(C2335,Statusy!A:B,2,0),"Do wyrzucenia")</f>
        <v>Alza</v>
      </c>
      <c r="Q2335" t="str">
        <f t="shared" si="148"/>
        <v>Alza</v>
      </c>
      <c r="R2335" t="str">
        <f t="shared" si="149"/>
        <v>Vida</v>
      </c>
    </row>
    <row r="2336" spans="1:18" x14ac:dyDescent="0.25">
      <c r="A2336">
        <v>558491650</v>
      </c>
      <c r="B2336" t="s">
        <v>107</v>
      </c>
      <c r="C2336" t="s">
        <v>153</v>
      </c>
      <c r="D2336">
        <v>1</v>
      </c>
      <c r="E2336">
        <v>0</v>
      </c>
      <c r="F2336">
        <v>755.65</v>
      </c>
      <c r="G2336">
        <v>45110</v>
      </c>
      <c r="H2336" t="s">
        <v>108</v>
      </c>
      <c r="I2336" t="s">
        <v>263</v>
      </c>
      <c r="J2336" t="s">
        <v>109</v>
      </c>
      <c r="K2336">
        <v>141.50749063670412</v>
      </c>
      <c r="L2336" t="s">
        <v>4317</v>
      </c>
      <c r="M2336" t="s">
        <v>108</v>
      </c>
      <c r="N2336" t="s">
        <v>22</v>
      </c>
      <c r="O2336" t="s">
        <v>1102</v>
      </c>
      <c r="P2336" t="str">
        <f>_xlfn.IFNA(VLOOKUP(C2336,Statusy!A:B,2,0),"Do wyrzucenia")</f>
        <v>Alza</v>
      </c>
      <c r="Q2336" t="str">
        <f t="shared" si="148"/>
        <v>Alza</v>
      </c>
      <c r="R2336" t="str">
        <f t="shared" si="149"/>
        <v>Vida</v>
      </c>
    </row>
    <row r="2337" spans="1:18" x14ac:dyDescent="0.25">
      <c r="A2337">
        <v>558491648</v>
      </c>
      <c r="B2337" t="s">
        <v>107</v>
      </c>
      <c r="C2337" t="s">
        <v>153</v>
      </c>
      <c r="D2337">
        <v>1</v>
      </c>
      <c r="E2337">
        <v>0</v>
      </c>
      <c r="F2337">
        <v>1545.3</v>
      </c>
      <c r="G2337">
        <v>45110</v>
      </c>
      <c r="H2337" t="s">
        <v>108</v>
      </c>
      <c r="I2337" t="s">
        <v>864</v>
      </c>
      <c r="J2337" t="s">
        <v>109</v>
      </c>
      <c r="K2337">
        <v>289.38202247191015</v>
      </c>
      <c r="L2337" t="s">
        <v>4318</v>
      </c>
      <c r="M2337" t="s">
        <v>108</v>
      </c>
      <c r="N2337" t="s">
        <v>22</v>
      </c>
      <c r="O2337" t="s">
        <v>1102</v>
      </c>
      <c r="P2337" t="str">
        <f>_xlfn.IFNA(VLOOKUP(C2337,Statusy!A:B,2,0),"Do wyrzucenia")</f>
        <v>Alza</v>
      </c>
      <c r="Q2337" t="str">
        <f t="shared" si="148"/>
        <v>Alza</v>
      </c>
      <c r="R2337" t="str">
        <f t="shared" si="149"/>
        <v>Vida</v>
      </c>
    </row>
    <row r="2338" spans="1:18" x14ac:dyDescent="0.25">
      <c r="A2338">
        <v>558480403</v>
      </c>
      <c r="B2338" t="s">
        <v>107</v>
      </c>
      <c r="C2338" t="s">
        <v>118</v>
      </c>
      <c r="D2338">
        <v>1</v>
      </c>
      <c r="E2338">
        <v>10</v>
      </c>
      <c r="F2338">
        <v>48</v>
      </c>
      <c r="G2338">
        <v>45110</v>
      </c>
      <c r="H2338" t="s">
        <v>108</v>
      </c>
      <c r="I2338" t="s">
        <v>4319</v>
      </c>
      <c r="J2338" t="s">
        <v>110</v>
      </c>
      <c r="K2338">
        <v>214.56</v>
      </c>
      <c r="L2338" t="s">
        <v>4320</v>
      </c>
      <c r="M2338" t="s">
        <v>108</v>
      </c>
      <c r="N2338" t="s">
        <v>49</v>
      </c>
      <c r="O2338" t="s">
        <v>225</v>
      </c>
      <c r="P2338" t="str">
        <f>_xlfn.IFNA(VLOOKUP(C2338,Statusy!A:B,2,0),"Do wyrzucenia")</f>
        <v>Greatstore</v>
      </c>
      <c r="Q2338" t="str">
        <f t="shared" si="148"/>
        <v>Mall</v>
      </c>
      <c r="R2338" t="str">
        <f t="shared" si="149"/>
        <v>Vida</v>
      </c>
    </row>
    <row r="2339" spans="1:18" x14ac:dyDescent="0.25">
      <c r="A2339">
        <v>558475925</v>
      </c>
      <c r="B2339" t="s">
        <v>107</v>
      </c>
      <c r="C2339" t="s">
        <v>153</v>
      </c>
      <c r="D2339">
        <v>1</v>
      </c>
      <c r="E2339">
        <v>0</v>
      </c>
      <c r="F2339">
        <v>4147.1499999999996</v>
      </c>
      <c r="G2339">
        <v>45110</v>
      </c>
      <c r="H2339" t="s">
        <v>108</v>
      </c>
      <c r="I2339" t="s">
        <v>275</v>
      </c>
      <c r="J2339" t="s">
        <v>109</v>
      </c>
      <c r="K2339">
        <v>776.61985018726591</v>
      </c>
      <c r="L2339" t="s">
        <v>4321</v>
      </c>
      <c r="M2339" t="s">
        <v>108</v>
      </c>
      <c r="N2339" t="s">
        <v>22</v>
      </c>
      <c r="O2339" t="s">
        <v>1102</v>
      </c>
      <c r="P2339" t="str">
        <f>_xlfn.IFNA(VLOOKUP(C2339,Statusy!A:B,2,0),"Do wyrzucenia")</f>
        <v>Alza</v>
      </c>
      <c r="Q2339" t="str">
        <f t="shared" si="148"/>
        <v>Alza</v>
      </c>
      <c r="R2339" t="str">
        <f t="shared" si="149"/>
        <v>Vida</v>
      </c>
    </row>
    <row r="2340" spans="1:18" x14ac:dyDescent="0.25">
      <c r="A2340">
        <v>558475923</v>
      </c>
      <c r="B2340" t="s">
        <v>107</v>
      </c>
      <c r="C2340" t="s">
        <v>153</v>
      </c>
      <c r="D2340">
        <v>1</v>
      </c>
      <c r="E2340">
        <v>0</v>
      </c>
      <c r="F2340">
        <v>1036.1500000000001</v>
      </c>
      <c r="G2340">
        <v>45110</v>
      </c>
      <c r="H2340" t="s">
        <v>108</v>
      </c>
      <c r="I2340" t="s">
        <v>763</v>
      </c>
      <c r="J2340" t="s">
        <v>109</v>
      </c>
      <c r="K2340">
        <v>194.0355805243446</v>
      </c>
      <c r="L2340" t="s">
        <v>4322</v>
      </c>
      <c r="M2340" t="s">
        <v>108</v>
      </c>
      <c r="N2340" t="s">
        <v>22</v>
      </c>
      <c r="O2340" t="s">
        <v>1102</v>
      </c>
      <c r="P2340" t="str">
        <f>_xlfn.IFNA(VLOOKUP(C2340,Statusy!A:B,2,0),"Do wyrzucenia")</f>
        <v>Alza</v>
      </c>
      <c r="Q2340" t="str">
        <f t="shared" si="148"/>
        <v>Alza</v>
      </c>
      <c r="R2340" t="str">
        <f t="shared" si="149"/>
        <v>Vida</v>
      </c>
    </row>
    <row r="2341" spans="1:18" x14ac:dyDescent="0.25">
      <c r="A2341">
        <v>558465462</v>
      </c>
      <c r="B2341" t="s">
        <v>107</v>
      </c>
      <c r="C2341" t="s">
        <v>114</v>
      </c>
      <c r="D2341">
        <v>0</v>
      </c>
      <c r="E2341">
        <v>7</v>
      </c>
      <c r="F2341">
        <v>40</v>
      </c>
      <c r="G2341">
        <v>45110</v>
      </c>
      <c r="H2341" t="s">
        <v>108</v>
      </c>
      <c r="I2341" t="s">
        <v>599</v>
      </c>
      <c r="J2341" t="s">
        <v>110</v>
      </c>
      <c r="K2341">
        <v>178.79999999999998</v>
      </c>
      <c r="L2341" t="s">
        <v>4323</v>
      </c>
      <c r="M2341" t="s">
        <v>108</v>
      </c>
      <c r="N2341" t="s">
        <v>48</v>
      </c>
      <c r="O2341" t="s">
        <v>225</v>
      </c>
      <c r="P2341" t="str">
        <f>_xlfn.IFNA(VLOOKUP(C2341,Statusy!A:B,2,0),"Do wyrzucenia")</f>
        <v>Greatstore</v>
      </c>
      <c r="Q2341" t="str">
        <f t="shared" ref="Q2341:Q2372" si="150">IF(P2341="alza","Alza",IF(P2341="Extra","Extrastore","Mall"))</f>
        <v>Mall</v>
      </c>
      <c r="R2341" t="str">
        <f t="shared" ref="R2341:R2372" si="151">IF(AND(LEN(I2341)&lt;=7,ISERROR(FIND("_",I2341))),"Vida",IFERROR(LEFT(I2341,FIND("_",I2341)-1),"Kinghoff"))</f>
        <v>Vida</v>
      </c>
    </row>
    <row r="2342" spans="1:18" x14ac:dyDescent="0.25">
      <c r="A2342">
        <v>558464450</v>
      </c>
      <c r="B2342" t="s">
        <v>107</v>
      </c>
      <c r="C2342" t="s">
        <v>118</v>
      </c>
      <c r="D2342">
        <v>1</v>
      </c>
      <c r="E2342">
        <v>7</v>
      </c>
      <c r="F2342">
        <v>36</v>
      </c>
      <c r="G2342">
        <v>45110</v>
      </c>
      <c r="H2342" t="s">
        <v>108</v>
      </c>
      <c r="I2342" t="s">
        <v>274</v>
      </c>
      <c r="J2342" t="s">
        <v>110</v>
      </c>
      <c r="K2342">
        <v>160.91999999999999</v>
      </c>
      <c r="L2342" t="s">
        <v>152</v>
      </c>
      <c r="M2342" t="s">
        <v>108</v>
      </c>
      <c r="N2342" t="s">
        <v>48</v>
      </c>
      <c r="O2342" t="s">
        <v>225</v>
      </c>
      <c r="P2342" t="str">
        <f>_xlfn.IFNA(VLOOKUP(C2342,Statusy!A:B,2,0),"Do wyrzucenia")</f>
        <v>Greatstore</v>
      </c>
      <c r="Q2342" t="str">
        <f t="shared" si="150"/>
        <v>Mall</v>
      </c>
      <c r="R2342" t="str">
        <f t="shared" si="151"/>
        <v>Vida</v>
      </c>
    </row>
    <row r="2343" spans="1:18" x14ac:dyDescent="0.25">
      <c r="A2343">
        <v>558464425</v>
      </c>
      <c r="B2343" t="s">
        <v>107</v>
      </c>
      <c r="C2343" t="s">
        <v>118</v>
      </c>
      <c r="D2343">
        <v>1</v>
      </c>
      <c r="E2343">
        <v>129</v>
      </c>
      <c r="F2343">
        <v>963</v>
      </c>
      <c r="G2343">
        <v>45110</v>
      </c>
      <c r="H2343" t="s">
        <v>108</v>
      </c>
      <c r="I2343" t="s">
        <v>4324</v>
      </c>
      <c r="J2343" t="s">
        <v>109</v>
      </c>
      <c r="K2343">
        <v>180.3370786516854</v>
      </c>
      <c r="L2343" t="s">
        <v>4325</v>
      </c>
      <c r="M2343" t="s">
        <v>108</v>
      </c>
      <c r="N2343" t="s">
        <v>22</v>
      </c>
      <c r="O2343" t="s">
        <v>225</v>
      </c>
      <c r="P2343" t="str">
        <f>_xlfn.IFNA(VLOOKUP(C2343,Statusy!A:B,2,0),"Do wyrzucenia")</f>
        <v>Greatstore</v>
      </c>
      <c r="Q2343" t="str">
        <f t="shared" si="150"/>
        <v>Mall</v>
      </c>
      <c r="R2343" t="str">
        <f t="shared" si="151"/>
        <v>Vida</v>
      </c>
    </row>
    <row r="2344" spans="1:18" x14ac:dyDescent="0.25">
      <c r="A2344">
        <v>558464391</v>
      </c>
      <c r="B2344" t="s">
        <v>107</v>
      </c>
      <c r="C2344" t="s">
        <v>118</v>
      </c>
      <c r="D2344">
        <v>1</v>
      </c>
      <c r="E2344">
        <v>329</v>
      </c>
      <c r="F2344">
        <v>3605</v>
      </c>
      <c r="G2344">
        <v>45110</v>
      </c>
      <c r="H2344" t="s">
        <v>108</v>
      </c>
      <c r="I2344" t="s">
        <v>1084</v>
      </c>
      <c r="J2344" t="s">
        <v>109</v>
      </c>
      <c r="K2344">
        <v>675.09363295880155</v>
      </c>
      <c r="L2344" t="s">
        <v>4326</v>
      </c>
      <c r="M2344" t="s">
        <v>108</v>
      </c>
      <c r="N2344" t="s">
        <v>22</v>
      </c>
      <c r="O2344" t="s">
        <v>225</v>
      </c>
      <c r="P2344" t="str">
        <f>_xlfn.IFNA(VLOOKUP(C2344,Statusy!A:B,2,0),"Do wyrzucenia")</f>
        <v>Greatstore</v>
      </c>
      <c r="Q2344" t="str">
        <f t="shared" si="150"/>
        <v>Mall</v>
      </c>
      <c r="R2344" t="str">
        <f t="shared" si="151"/>
        <v>Vida</v>
      </c>
    </row>
    <row r="2345" spans="1:18" x14ac:dyDescent="0.25">
      <c r="A2345">
        <v>558463768</v>
      </c>
      <c r="B2345" t="s">
        <v>107</v>
      </c>
      <c r="C2345" t="s">
        <v>153</v>
      </c>
      <c r="D2345">
        <v>1</v>
      </c>
      <c r="E2345">
        <v>0</v>
      </c>
      <c r="F2345">
        <v>738.64</v>
      </c>
      <c r="G2345">
        <v>45110</v>
      </c>
      <c r="H2345" t="s">
        <v>108</v>
      </c>
      <c r="I2345" t="s">
        <v>855</v>
      </c>
      <c r="J2345" t="s">
        <v>109</v>
      </c>
      <c r="K2345">
        <v>138.32209737827716</v>
      </c>
      <c r="L2345" t="s">
        <v>4327</v>
      </c>
      <c r="M2345" t="s">
        <v>108</v>
      </c>
      <c r="N2345" t="s">
        <v>22</v>
      </c>
      <c r="O2345" t="s">
        <v>1102</v>
      </c>
      <c r="P2345" t="str">
        <f>_xlfn.IFNA(VLOOKUP(C2345,Statusy!A:B,2,0),"Do wyrzucenia")</f>
        <v>Alza</v>
      </c>
      <c r="Q2345" t="str">
        <f t="shared" si="150"/>
        <v>Alza</v>
      </c>
      <c r="R2345" t="str">
        <f t="shared" si="151"/>
        <v>Vida</v>
      </c>
    </row>
    <row r="2346" spans="1:18" x14ac:dyDescent="0.25">
      <c r="A2346">
        <v>558460552</v>
      </c>
      <c r="B2346" t="s">
        <v>107</v>
      </c>
      <c r="C2346" t="s">
        <v>153</v>
      </c>
      <c r="D2346">
        <v>1</v>
      </c>
      <c r="E2346">
        <v>0</v>
      </c>
      <c r="F2346">
        <v>917.16</v>
      </c>
      <c r="G2346">
        <v>45110</v>
      </c>
      <c r="H2346" t="s">
        <v>108</v>
      </c>
      <c r="I2346" t="s">
        <v>773</v>
      </c>
      <c r="J2346" t="s">
        <v>109</v>
      </c>
      <c r="K2346">
        <v>171.75280898876406</v>
      </c>
      <c r="L2346" t="s">
        <v>4328</v>
      </c>
      <c r="M2346" t="s">
        <v>108</v>
      </c>
      <c r="N2346" t="s">
        <v>22</v>
      </c>
      <c r="O2346" t="s">
        <v>1102</v>
      </c>
      <c r="P2346" t="str">
        <f>_xlfn.IFNA(VLOOKUP(C2346,Statusy!A:B,2,0),"Do wyrzucenia")</f>
        <v>Alza</v>
      </c>
      <c r="Q2346" t="str">
        <f t="shared" si="150"/>
        <v>Alza</v>
      </c>
      <c r="R2346" t="str">
        <f t="shared" si="151"/>
        <v>Vida</v>
      </c>
    </row>
    <row r="2347" spans="1:18" x14ac:dyDescent="0.25">
      <c r="A2347">
        <v>558450117</v>
      </c>
      <c r="B2347" t="s">
        <v>107</v>
      </c>
      <c r="C2347" t="s">
        <v>118</v>
      </c>
      <c r="D2347">
        <v>1</v>
      </c>
      <c r="E2347">
        <v>7</v>
      </c>
      <c r="F2347">
        <v>31</v>
      </c>
      <c r="G2347">
        <v>45110</v>
      </c>
      <c r="H2347" t="s">
        <v>108</v>
      </c>
      <c r="I2347" t="s">
        <v>523</v>
      </c>
      <c r="J2347" t="s">
        <v>110</v>
      </c>
      <c r="K2347">
        <v>138.57</v>
      </c>
      <c r="L2347" t="s">
        <v>908</v>
      </c>
      <c r="M2347" t="s">
        <v>108</v>
      </c>
      <c r="N2347" t="s">
        <v>48</v>
      </c>
      <c r="O2347" t="s">
        <v>225</v>
      </c>
      <c r="P2347" t="str">
        <f>_xlfn.IFNA(VLOOKUP(C2347,Statusy!A:B,2,0),"Do wyrzucenia")</f>
        <v>Greatstore</v>
      </c>
      <c r="Q2347" t="str">
        <f t="shared" si="150"/>
        <v>Mall</v>
      </c>
      <c r="R2347" t="str">
        <f t="shared" si="151"/>
        <v>Vida</v>
      </c>
    </row>
    <row r="2348" spans="1:18" x14ac:dyDescent="0.25">
      <c r="A2348">
        <v>558450115</v>
      </c>
      <c r="B2348" t="s">
        <v>107</v>
      </c>
      <c r="C2348" t="s">
        <v>118</v>
      </c>
      <c r="D2348">
        <v>1</v>
      </c>
      <c r="E2348">
        <v>7</v>
      </c>
      <c r="F2348">
        <v>40</v>
      </c>
      <c r="G2348">
        <v>45110</v>
      </c>
      <c r="H2348" t="s">
        <v>108</v>
      </c>
      <c r="I2348" t="s">
        <v>599</v>
      </c>
      <c r="J2348" t="s">
        <v>110</v>
      </c>
      <c r="K2348">
        <v>178.79999999999998</v>
      </c>
      <c r="L2348" t="s">
        <v>4323</v>
      </c>
      <c r="M2348" t="s">
        <v>108</v>
      </c>
      <c r="N2348" t="s">
        <v>48</v>
      </c>
      <c r="O2348" t="s">
        <v>225</v>
      </c>
      <c r="P2348" t="str">
        <f>_xlfn.IFNA(VLOOKUP(C2348,Statusy!A:B,2,0),"Do wyrzucenia")</f>
        <v>Greatstore</v>
      </c>
      <c r="Q2348" t="str">
        <f t="shared" si="150"/>
        <v>Mall</v>
      </c>
      <c r="R2348" t="str">
        <f t="shared" si="151"/>
        <v>Vida</v>
      </c>
    </row>
    <row r="2349" spans="1:18" x14ac:dyDescent="0.25">
      <c r="A2349">
        <v>558449758</v>
      </c>
      <c r="B2349" t="s">
        <v>107</v>
      </c>
      <c r="C2349" t="s">
        <v>148</v>
      </c>
      <c r="D2349">
        <v>1</v>
      </c>
      <c r="E2349">
        <v>0</v>
      </c>
      <c r="F2349">
        <v>420</v>
      </c>
      <c r="G2349">
        <v>45110</v>
      </c>
      <c r="H2349" t="s">
        <v>108</v>
      </c>
      <c r="I2349" t="s">
        <v>252</v>
      </c>
      <c r="J2349" t="s">
        <v>251</v>
      </c>
      <c r="K2349">
        <v>420</v>
      </c>
      <c r="L2349" t="s">
        <v>4329</v>
      </c>
      <c r="M2349" t="s">
        <v>108</v>
      </c>
      <c r="N2349" t="s">
        <v>106</v>
      </c>
      <c r="O2349" t="s">
        <v>1108</v>
      </c>
      <c r="P2349" t="str">
        <f>_xlfn.IFNA(VLOOKUP(C2349,Statusy!A:B,2,0),"Do wyrzucenia")</f>
        <v>Shumee</v>
      </c>
      <c r="Q2349" t="str">
        <f t="shared" si="150"/>
        <v>Mall</v>
      </c>
      <c r="R2349" t="str">
        <f t="shared" si="151"/>
        <v>Vida</v>
      </c>
    </row>
    <row r="2350" spans="1:18" x14ac:dyDescent="0.25">
      <c r="A2350">
        <v>558449574</v>
      </c>
      <c r="B2350" t="s">
        <v>107</v>
      </c>
      <c r="C2350" t="s">
        <v>118</v>
      </c>
      <c r="D2350">
        <v>1</v>
      </c>
      <c r="E2350">
        <v>79</v>
      </c>
      <c r="F2350">
        <v>3436</v>
      </c>
      <c r="G2350">
        <v>45110</v>
      </c>
      <c r="H2350" t="s">
        <v>108</v>
      </c>
      <c r="I2350" t="s">
        <v>4330</v>
      </c>
      <c r="J2350" t="s">
        <v>109</v>
      </c>
      <c r="K2350">
        <v>643.44569288389516</v>
      </c>
      <c r="L2350" t="s">
        <v>4331</v>
      </c>
      <c r="M2350" t="s">
        <v>108</v>
      </c>
      <c r="N2350" t="s">
        <v>106</v>
      </c>
      <c r="O2350" t="s">
        <v>225</v>
      </c>
      <c r="P2350" t="str">
        <f>_xlfn.IFNA(VLOOKUP(C2350,Statusy!A:B,2,0),"Do wyrzucenia")</f>
        <v>Greatstore</v>
      </c>
      <c r="Q2350" t="str">
        <f t="shared" si="150"/>
        <v>Mall</v>
      </c>
      <c r="R2350" t="str">
        <f t="shared" si="151"/>
        <v>flhf</v>
      </c>
    </row>
    <row r="2351" spans="1:18" x14ac:dyDescent="0.25">
      <c r="A2351">
        <v>558449473</v>
      </c>
      <c r="B2351" t="s">
        <v>107</v>
      </c>
      <c r="C2351" t="s">
        <v>118</v>
      </c>
      <c r="D2351">
        <v>1</v>
      </c>
      <c r="E2351">
        <v>229</v>
      </c>
      <c r="F2351">
        <v>2610</v>
      </c>
      <c r="G2351">
        <v>45110</v>
      </c>
      <c r="H2351" t="s">
        <v>108</v>
      </c>
      <c r="I2351" t="s">
        <v>4332</v>
      </c>
      <c r="J2351" t="s">
        <v>109</v>
      </c>
      <c r="K2351">
        <v>488.76404494382024</v>
      </c>
      <c r="L2351" t="s">
        <v>4333</v>
      </c>
      <c r="M2351" t="s">
        <v>108</v>
      </c>
      <c r="N2351" t="s">
        <v>22</v>
      </c>
      <c r="O2351" t="s">
        <v>225</v>
      </c>
      <c r="P2351" t="str">
        <f>_xlfn.IFNA(VLOOKUP(C2351,Statusy!A:B,2,0),"Do wyrzucenia")</f>
        <v>Greatstore</v>
      </c>
      <c r="Q2351" t="str">
        <f t="shared" si="150"/>
        <v>Mall</v>
      </c>
      <c r="R2351" t="str">
        <f t="shared" si="151"/>
        <v>Vida</v>
      </c>
    </row>
    <row r="2352" spans="1:18" x14ac:dyDescent="0.25">
      <c r="A2352">
        <v>558449471</v>
      </c>
      <c r="B2352" t="s">
        <v>107</v>
      </c>
      <c r="C2352" t="s">
        <v>118</v>
      </c>
      <c r="D2352">
        <v>1</v>
      </c>
      <c r="E2352">
        <v>36</v>
      </c>
      <c r="F2352">
        <v>87</v>
      </c>
      <c r="G2352">
        <v>45110</v>
      </c>
      <c r="H2352" t="s">
        <v>108</v>
      </c>
      <c r="I2352" t="s">
        <v>4334</v>
      </c>
      <c r="J2352" t="s">
        <v>110</v>
      </c>
      <c r="K2352">
        <v>388.89</v>
      </c>
      <c r="L2352" t="s">
        <v>4335</v>
      </c>
      <c r="M2352" t="s">
        <v>108</v>
      </c>
      <c r="N2352" t="s">
        <v>48</v>
      </c>
      <c r="O2352" t="s">
        <v>225</v>
      </c>
      <c r="P2352" t="str">
        <f>_xlfn.IFNA(VLOOKUP(C2352,Statusy!A:B,2,0),"Do wyrzucenia")</f>
        <v>Greatstore</v>
      </c>
      <c r="Q2352" t="str">
        <f t="shared" si="150"/>
        <v>Mall</v>
      </c>
      <c r="R2352" t="str">
        <f t="shared" si="151"/>
        <v>Vida</v>
      </c>
    </row>
    <row r="2353" spans="1:18" x14ac:dyDescent="0.25">
      <c r="A2353">
        <v>558449467</v>
      </c>
      <c r="B2353" t="s">
        <v>107</v>
      </c>
      <c r="C2353" t="s">
        <v>118</v>
      </c>
      <c r="D2353">
        <v>1</v>
      </c>
      <c r="E2353">
        <v>129</v>
      </c>
      <c r="F2353">
        <v>1254</v>
      </c>
      <c r="G2353">
        <v>45110</v>
      </c>
      <c r="H2353" t="s">
        <v>108</v>
      </c>
      <c r="I2353" t="s">
        <v>4336</v>
      </c>
      <c r="J2353" t="s">
        <v>109</v>
      </c>
      <c r="K2353">
        <v>234.83146067415731</v>
      </c>
      <c r="L2353" t="s">
        <v>4337</v>
      </c>
      <c r="M2353" t="s">
        <v>108</v>
      </c>
      <c r="N2353" t="s">
        <v>22</v>
      </c>
      <c r="O2353" t="s">
        <v>225</v>
      </c>
      <c r="P2353" t="str">
        <f>_xlfn.IFNA(VLOOKUP(C2353,Statusy!A:B,2,0),"Do wyrzucenia")</f>
        <v>Greatstore</v>
      </c>
      <c r="Q2353" t="str">
        <f t="shared" si="150"/>
        <v>Mall</v>
      </c>
      <c r="R2353" t="str">
        <f t="shared" si="151"/>
        <v>Vida</v>
      </c>
    </row>
    <row r="2354" spans="1:18" x14ac:dyDescent="0.25">
      <c r="A2354">
        <v>558448710</v>
      </c>
      <c r="B2354" t="s">
        <v>107</v>
      </c>
      <c r="C2354" t="s">
        <v>153</v>
      </c>
      <c r="D2354">
        <v>1</v>
      </c>
      <c r="E2354">
        <v>0</v>
      </c>
      <c r="F2354">
        <v>1866.6</v>
      </c>
      <c r="G2354">
        <v>45110</v>
      </c>
      <c r="H2354" t="s">
        <v>108</v>
      </c>
      <c r="I2354" t="s">
        <v>454</v>
      </c>
      <c r="J2354" t="s">
        <v>109</v>
      </c>
      <c r="K2354">
        <v>349.55056179775283</v>
      </c>
      <c r="L2354" t="s">
        <v>4338</v>
      </c>
      <c r="M2354" t="s">
        <v>108</v>
      </c>
      <c r="N2354" t="s">
        <v>22</v>
      </c>
      <c r="O2354" t="s">
        <v>1102</v>
      </c>
      <c r="P2354" t="str">
        <f>_xlfn.IFNA(VLOOKUP(C2354,Statusy!A:B,2,0),"Do wyrzucenia")</f>
        <v>Alza</v>
      </c>
      <c r="Q2354" t="str">
        <f t="shared" si="150"/>
        <v>Alza</v>
      </c>
      <c r="R2354" t="str">
        <f t="shared" si="151"/>
        <v>Vida</v>
      </c>
    </row>
    <row r="2355" spans="1:18" x14ac:dyDescent="0.25">
      <c r="A2355">
        <v>558448705</v>
      </c>
      <c r="B2355" t="s">
        <v>107</v>
      </c>
      <c r="C2355" t="s">
        <v>153</v>
      </c>
      <c r="D2355">
        <v>1</v>
      </c>
      <c r="E2355">
        <v>0</v>
      </c>
      <c r="F2355">
        <v>7476.6</v>
      </c>
      <c r="G2355">
        <v>45110</v>
      </c>
      <c r="H2355" t="s">
        <v>108</v>
      </c>
      <c r="I2355" t="s">
        <v>3366</v>
      </c>
      <c r="J2355" t="s">
        <v>109</v>
      </c>
      <c r="K2355">
        <v>1400.1123595505619</v>
      </c>
      <c r="L2355" t="s">
        <v>4339</v>
      </c>
      <c r="M2355" t="s">
        <v>108</v>
      </c>
      <c r="N2355" t="s">
        <v>22</v>
      </c>
      <c r="O2355" t="s">
        <v>1102</v>
      </c>
      <c r="P2355" t="str">
        <f>_xlfn.IFNA(VLOOKUP(C2355,Statusy!A:B,2,0),"Do wyrzucenia")</f>
        <v>Alza</v>
      </c>
      <c r="Q2355" t="str">
        <f t="shared" si="150"/>
        <v>Alza</v>
      </c>
      <c r="R2355" t="str">
        <f t="shared" si="151"/>
        <v>Vida</v>
      </c>
    </row>
    <row r="2356" spans="1:18" x14ac:dyDescent="0.25">
      <c r="A2356">
        <v>558447625</v>
      </c>
      <c r="B2356" t="s">
        <v>107</v>
      </c>
      <c r="C2356" t="s">
        <v>153</v>
      </c>
      <c r="D2356">
        <v>1</v>
      </c>
      <c r="E2356">
        <v>0</v>
      </c>
      <c r="F2356">
        <v>1911.65</v>
      </c>
      <c r="G2356">
        <v>45110</v>
      </c>
      <c r="H2356" t="s">
        <v>108</v>
      </c>
      <c r="I2356" t="s">
        <v>892</v>
      </c>
      <c r="J2356" t="s">
        <v>109</v>
      </c>
      <c r="K2356">
        <v>357.98689138576782</v>
      </c>
      <c r="L2356" t="s">
        <v>4340</v>
      </c>
      <c r="M2356" t="s">
        <v>108</v>
      </c>
      <c r="N2356" t="s">
        <v>22</v>
      </c>
      <c r="O2356" t="s">
        <v>1102</v>
      </c>
      <c r="P2356" t="str">
        <f>_xlfn.IFNA(VLOOKUP(C2356,Statusy!A:B,2,0),"Do wyrzucenia")</f>
        <v>Alza</v>
      </c>
      <c r="Q2356" t="str">
        <f t="shared" si="150"/>
        <v>Alza</v>
      </c>
      <c r="R2356" t="str">
        <f t="shared" si="151"/>
        <v>Vida</v>
      </c>
    </row>
    <row r="2357" spans="1:18" x14ac:dyDescent="0.25">
      <c r="A2357">
        <v>558434912</v>
      </c>
      <c r="B2357" t="s">
        <v>107</v>
      </c>
      <c r="C2357" t="s">
        <v>118</v>
      </c>
      <c r="D2357">
        <v>1</v>
      </c>
      <c r="E2357">
        <v>489</v>
      </c>
      <c r="F2357">
        <v>1403</v>
      </c>
      <c r="G2357">
        <v>45110</v>
      </c>
      <c r="H2357" t="s">
        <v>108</v>
      </c>
      <c r="I2357" t="s">
        <v>288</v>
      </c>
      <c r="J2357" t="s">
        <v>109</v>
      </c>
      <c r="K2357">
        <v>262.73408239700376</v>
      </c>
      <c r="L2357" t="s">
        <v>154</v>
      </c>
      <c r="M2357" t="s">
        <v>108</v>
      </c>
      <c r="N2357" t="s">
        <v>22</v>
      </c>
      <c r="O2357" t="s">
        <v>225</v>
      </c>
      <c r="P2357" t="str">
        <f>_xlfn.IFNA(VLOOKUP(C2357,Statusy!A:B,2,0),"Do wyrzucenia")</f>
        <v>Greatstore</v>
      </c>
      <c r="Q2357" t="str">
        <f t="shared" si="150"/>
        <v>Mall</v>
      </c>
      <c r="R2357" t="str">
        <f t="shared" si="151"/>
        <v>Vida</v>
      </c>
    </row>
    <row r="2358" spans="1:18" x14ac:dyDescent="0.25">
      <c r="A2358">
        <v>558432850</v>
      </c>
      <c r="B2358" t="s">
        <v>107</v>
      </c>
      <c r="C2358" t="s">
        <v>153</v>
      </c>
      <c r="D2358">
        <v>1</v>
      </c>
      <c r="E2358">
        <v>0</v>
      </c>
      <c r="F2358">
        <v>4181.16</v>
      </c>
      <c r="G2358">
        <v>45110</v>
      </c>
      <c r="H2358" t="s">
        <v>108</v>
      </c>
      <c r="I2358" t="s">
        <v>4341</v>
      </c>
      <c r="J2358" t="s">
        <v>109</v>
      </c>
      <c r="K2358">
        <v>782.98876404494388</v>
      </c>
      <c r="L2358" t="s">
        <v>4342</v>
      </c>
      <c r="M2358" t="s">
        <v>108</v>
      </c>
      <c r="N2358" t="s">
        <v>22</v>
      </c>
      <c r="O2358" t="s">
        <v>1102</v>
      </c>
      <c r="P2358" t="str">
        <f>_xlfn.IFNA(VLOOKUP(C2358,Statusy!A:B,2,0),"Do wyrzucenia")</f>
        <v>Alza</v>
      </c>
      <c r="Q2358" t="str">
        <f t="shared" si="150"/>
        <v>Alza</v>
      </c>
      <c r="R2358" t="str">
        <f t="shared" si="151"/>
        <v>Vida</v>
      </c>
    </row>
    <row r="2359" spans="1:18" x14ac:dyDescent="0.25">
      <c r="A2359">
        <v>558432842</v>
      </c>
      <c r="B2359" t="s">
        <v>107</v>
      </c>
      <c r="C2359" t="s">
        <v>153</v>
      </c>
      <c r="D2359">
        <v>1</v>
      </c>
      <c r="E2359">
        <v>0</v>
      </c>
      <c r="F2359">
        <v>1478.15</v>
      </c>
      <c r="G2359">
        <v>45110</v>
      </c>
      <c r="H2359" t="s">
        <v>108</v>
      </c>
      <c r="I2359" t="s">
        <v>1244</v>
      </c>
      <c r="J2359" t="s">
        <v>109</v>
      </c>
      <c r="K2359">
        <v>276.80711610486895</v>
      </c>
      <c r="L2359" t="s">
        <v>4343</v>
      </c>
      <c r="M2359" t="s">
        <v>108</v>
      </c>
      <c r="N2359" t="s">
        <v>22</v>
      </c>
      <c r="O2359" t="s">
        <v>1102</v>
      </c>
      <c r="P2359" t="str">
        <f>_xlfn.IFNA(VLOOKUP(C2359,Statusy!A:B,2,0),"Do wyrzucenia")</f>
        <v>Alza</v>
      </c>
      <c r="Q2359" t="str">
        <f t="shared" si="150"/>
        <v>Alza</v>
      </c>
      <c r="R2359" t="str">
        <f t="shared" si="151"/>
        <v>Vida</v>
      </c>
    </row>
    <row r="2360" spans="1:18" x14ac:dyDescent="0.25">
      <c r="A2360">
        <v>558432838</v>
      </c>
      <c r="B2360" t="s">
        <v>107</v>
      </c>
      <c r="C2360" t="s">
        <v>153</v>
      </c>
      <c r="D2360">
        <v>1</v>
      </c>
      <c r="E2360">
        <v>0</v>
      </c>
      <c r="F2360">
        <v>2752.3</v>
      </c>
      <c r="G2360">
        <v>45110</v>
      </c>
      <c r="H2360" t="s">
        <v>108</v>
      </c>
      <c r="I2360" t="s">
        <v>4110</v>
      </c>
      <c r="J2360" t="s">
        <v>109</v>
      </c>
      <c r="K2360">
        <v>515.41198501872668</v>
      </c>
      <c r="L2360" t="s">
        <v>4344</v>
      </c>
      <c r="M2360" t="s">
        <v>108</v>
      </c>
      <c r="N2360" t="s">
        <v>22</v>
      </c>
      <c r="O2360" t="s">
        <v>1102</v>
      </c>
      <c r="P2360" t="str">
        <f>_xlfn.IFNA(VLOOKUP(C2360,Statusy!A:B,2,0),"Do wyrzucenia")</f>
        <v>Alza</v>
      </c>
      <c r="Q2360" t="str">
        <f t="shared" si="150"/>
        <v>Alza</v>
      </c>
      <c r="R2360" t="str">
        <f t="shared" si="151"/>
        <v>Vida</v>
      </c>
    </row>
    <row r="2361" spans="1:18" x14ac:dyDescent="0.25">
      <c r="A2361">
        <v>558432828</v>
      </c>
      <c r="B2361" t="s">
        <v>107</v>
      </c>
      <c r="C2361" t="s">
        <v>153</v>
      </c>
      <c r="D2361">
        <v>1</v>
      </c>
      <c r="E2361">
        <v>0</v>
      </c>
      <c r="F2361">
        <v>736.95</v>
      </c>
      <c r="G2361">
        <v>45110</v>
      </c>
      <c r="H2361" t="s">
        <v>108</v>
      </c>
      <c r="I2361" t="s">
        <v>401</v>
      </c>
      <c r="J2361" t="s">
        <v>109</v>
      </c>
      <c r="K2361">
        <v>138.00561797752812</v>
      </c>
      <c r="L2361" t="s">
        <v>4345</v>
      </c>
      <c r="M2361" t="s">
        <v>108</v>
      </c>
      <c r="N2361" t="s">
        <v>22</v>
      </c>
      <c r="O2361" t="s">
        <v>1102</v>
      </c>
      <c r="P2361" t="str">
        <f>_xlfn.IFNA(VLOOKUP(C2361,Statusy!A:B,2,0),"Do wyrzucenia")</f>
        <v>Alza</v>
      </c>
      <c r="Q2361" t="str">
        <f t="shared" si="150"/>
        <v>Alza</v>
      </c>
      <c r="R2361" t="str">
        <f t="shared" si="151"/>
        <v>Kinghoff</v>
      </c>
    </row>
    <row r="2362" spans="1:18" x14ac:dyDescent="0.25">
      <c r="A2362">
        <v>558432758</v>
      </c>
      <c r="B2362" t="s">
        <v>107</v>
      </c>
      <c r="C2362" t="s">
        <v>153</v>
      </c>
      <c r="D2362">
        <v>1</v>
      </c>
      <c r="E2362">
        <v>0</v>
      </c>
      <c r="F2362">
        <v>1782.4499999999998</v>
      </c>
      <c r="G2362">
        <v>45110</v>
      </c>
      <c r="H2362" t="s">
        <v>108</v>
      </c>
      <c r="I2362" t="s">
        <v>603</v>
      </c>
      <c r="J2362" t="s">
        <v>109</v>
      </c>
      <c r="K2362">
        <v>333.79213483146066</v>
      </c>
      <c r="L2362" t="s">
        <v>4346</v>
      </c>
      <c r="M2362" t="s">
        <v>108</v>
      </c>
      <c r="N2362" t="s">
        <v>48</v>
      </c>
      <c r="O2362" t="s">
        <v>1102</v>
      </c>
      <c r="P2362" t="str">
        <f>_xlfn.IFNA(VLOOKUP(C2362,Statusy!A:B,2,0),"Do wyrzucenia")</f>
        <v>Alza</v>
      </c>
      <c r="Q2362" t="str">
        <f t="shared" si="150"/>
        <v>Alza</v>
      </c>
      <c r="R2362" t="str">
        <f t="shared" si="151"/>
        <v>Vida</v>
      </c>
    </row>
    <row r="2363" spans="1:18" x14ac:dyDescent="0.25">
      <c r="A2363">
        <v>558432621</v>
      </c>
      <c r="B2363" t="s">
        <v>107</v>
      </c>
      <c r="C2363" t="s">
        <v>153</v>
      </c>
      <c r="D2363">
        <v>1</v>
      </c>
      <c r="E2363">
        <v>0</v>
      </c>
      <c r="F2363">
        <v>407.15</v>
      </c>
      <c r="G2363">
        <v>45110</v>
      </c>
      <c r="H2363" t="s">
        <v>108</v>
      </c>
      <c r="I2363" t="s">
        <v>4347</v>
      </c>
      <c r="J2363" t="s">
        <v>109</v>
      </c>
      <c r="K2363">
        <v>76.245318352059925</v>
      </c>
      <c r="L2363" t="s">
        <v>4348</v>
      </c>
      <c r="M2363" t="s">
        <v>108</v>
      </c>
      <c r="N2363" t="s">
        <v>22</v>
      </c>
      <c r="O2363" t="s">
        <v>1102</v>
      </c>
      <c r="P2363" t="str">
        <f>_xlfn.IFNA(VLOOKUP(C2363,Statusy!A:B,2,0),"Do wyrzucenia")</f>
        <v>Alza</v>
      </c>
      <c r="Q2363" t="str">
        <f t="shared" si="150"/>
        <v>Alza</v>
      </c>
      <c r="R2363" t="str">
        <f t="shared" si="151"/>
        <v>Vida</v>
      </c>
    </row>
    <row r="2364" spans="1:18" x14ac:dyDescent="0.25">
      <c r="A2364">
        <v>558430705</v>
      </c>
      <c r="B2364" t="s">
        <v>107</v>
      </c>
      <c r="C2364" t="s">
        <v>153</v>
      </c>
      <c r="D2364">
        <v>1</v>
      </c>
      <c r="E2364">
        <v>0</v>
      </c>
      <c r="F2364">
        <v>10247.620000000001</v>
      </c>
      <c r="G2364">
        <v>45110</v>
      </c>
      <c r="H2364" t="s">
        <v>108</v>
      </c>
      <c r="I2364" t="s">
        <v>4349</v>
      </c>
      <c r="J2364" t="s">
        <v>109</v>
      </c>
      <c r="K2364">
        <v>1919.0299625468167</v>
      </c>
      <c r="L2364" t="s">
        <v>4350</v>
      </c>
      <c r="M2364" t="s">
        <v>108</v>
      </c>
      <c r="N2364" t="s">
        <v>48</v>
      </c>
      <c r="O2364" t="s">
        <v>1102</v>
      </c>
      <c r="P2364" t="str">
        <f>_xlfn.IFNA(VLOOKUP(C2364,Statusy!A:B,2,0),"Do wyrzucenia")</f>
        <v>Alza</v>
      </c>
      <c r="Q2364" t="str">
        <f t="shared" si="150"/>
        <v>Alza</v>
      </c>
      <c r="R2364" t="str">
        <f t="shared" si="151"/>
        <v>Stema</v>
      </c>
    </row>
    <row r="2365" spans="1:18" x14ac:dyDescent="0.25">
      <c r="A2365">
        <v>558429433</v>
      </c>
      <c r="B2365" t="s">
        <v>1164</v>
      </c>
      <c r="C2365" t="s">
        <v>119</v>
      </c>
      <c r="D2365">
        <v>1</v>
      </c>
      <c r="E2365">
        <v>20</v>
      </c>
      <c r="F2365">
        <v>150</v>
      </c>
      <c r="G2365">
        <v>45110</v>
      </c>
      <c r="H2365" t="s">
        <v>108</v>
      </c>
      <c r="I2365" t="s">
        <v>4351</v>
      </c>
      <c r="J2365" t="s">
        <v>251</v>
      </c>
      <c r="K2365">
        <v>150</v>
      </c>
      <c r="L2365" t="s">
        <v>4352</v>
      </c>
      <c r="M2365" t="s">
        <v>108</v>
      </c>
      <c r="N2365" t="s">
        <v>106</v>
      </c>
      <c r="O2365" t="s">
        <v>224</v>
      </c>
      <c r="P2365" t="str">
        <f>_xlfn.IFNA(VLOOKUP(C2365,Statusy!A:B,2,0),"Do wyrzucenia")</f>
        <v>Shumee</v>
      </c>
      <c r="Q2365" t="str">
        <f t="shared" si="150"/>
        <v>Mall</v>
      </c>
      <c r="R2365" t="str">
        <f t="shared" si="151"/>
        <v>eurofirany</v>
      </c>
    </row>
    <row r="2366" spans="1:18" x14ac:dyDescent="0.25">
      <c r="A2366">
        <v>558419254</v>
      </c>
      <c r="B2366" t="s">
        <v>107</v>
      </c>
      <c r="C2366" t="s">
        <v>118</v>
      </c>
      <c r="D2366">
        <v>1</v>
      </c>
      <c r="E2366">
        <v>43</v>
      </c>
      <c r="F2366">
        <v>345.35</v>
      </c>
      <c r="G2366">
        <v>45110</v>
      </c>
      <c r="H2366" t="s">
        <v>108</v>
      </c>
      <c r="I2366" t="s">
        <v>3186</v>
      </c>
      <c r="J2366" t="s">
        <v>110</v>
      </c>
      <c r="K2366">
        <v>1543.7145</v>
      </c>
      <c r="L2366" t="s">
        <v>3187</v>
      </c>
      <c r="M2366" t="s">
        <v>108</v>
      </c>
      <c r="N2366" t="s">
        <v>49</v>
      </c>
      <c r="O2366" t="s">
        <v>225</v>
      </c>
      <c r="P2366" t="str">
        <f>_xlfn.IFNA(VLOOKUP(C2366,Statusy!A:B,2,0),"Do wyrzucenia")</f>
        <v>Greatstore</v>
      </c>
      <c r="Q2366" t="str">
        <f t="shared" si="150"/>
        <v>Mall</v>
      </c>
      <c r="R2366" t="str">
        <f t="shared" si="151"/>
        <v>vidapl</v>
      </c>
    </row>
    <row r="2367" spans="1:18" x14ac:dyDescent="0.25">
      <c r="A2367">
        <v>558417561</v>
      </c>
      <c r="B2367" t="s">
        <v>107</v>
      </c>
      <c r="C2367" t="s">
        <v>153</v>
      </c>
      <c r="D2367">
        <v>1</v>
      </c>
      <c r="E2367">
        <v>0</v>
      </c>
      <c r="F2367">
        <v>1129.6600000000001</v>
      </c>
      <c r="G2367">
        <v>45110</v>
      </c>
      <c r="H2367" t="s">
        <v>108</v>
      </c>
      <c r="I2367" t="s">
        <v>686</v>
      </c>
      <c r="J2367" t="s">
        <v>109</v>
      </c>
      <c r="K2367">
        <v>211.54681647940077</v>
      </c>
      <c r="L2367" t="s">
        <v>4353</v>
      </c>
      <c r="M2367" t="s">
        <v>108</v>
      </c>
      <c r="N2367" t="s">
        <v>22</v>
      </c>
      <c r="O2367" t="s">
        <v>1102</v>
      </c>
      <c r="P2367" t="str">
        <f>_xlfn.IFNA(VLOOKUP(C2367,Statusy!A:B,2,0),"Do wyrzucenia")</f>
        <v>Alza</v>
      </c>
      <c r="Q2367" t="str">
        <f t="shared" si="150"/>
        <v>Alza</v>
      </c>
      <c r="R2367" t="str">
        <f t="shared" si="151"/>
        <v>Vida</v>
      </c>
    </row>
    <row r="2368" spans="1:18" x14ac:dyDescent="0.25">
      <c r="A2368">
        <v>558417532</v>
      </c>
      <c r="B2368" t="s">
        <v>107</v>
      </c>
      <c r="C2368" t="s">
        <v>153</v>
      </c>
      <c r="D2368">
        <v>1</v>
      </c>
      <c r="E2368">
        <v>0</v>
      </c>
      <c r="F2368">
        <v>509.16</v>
      </c>
      <c r="G2368">
        <v>45110</v>
      </c>
      <c r="H2368" t="s">
        <v>108</v>
      </c>
      <c r="I2368" t="s">
        <v>411</v>
      </c>
      <c r="J2368" t="s">
        <v>109</v>
      </c>
      <c r="K2368">
        <v>95.348314606741582</v>
      </c>
      <c r="L2368" t="s">
        <v>4354</v>
      </c>
      <c r="M2368" t="s">
        <v>108</v>
      </c>
      <c r="N2368" t="s">
        <v>22</v>
      </c>
      <c r="O2368" t="s">
        <v>1102</v>
      </c>
      <c r="P2368" t="str">
        <f>_xlfn.IFNA(VLOOKUP(C2368,Statusy!A:B,2,0),"Do wyrzucenia")</f>
        <v>Alza</v>
      </c>
      <c r="Q2368" t="str">
        <f t="shared" si="150"/>
        <v>Alza</v>
      </c>
      <c r="R2368" t="str">
        <f t="shared" si="151"/>
        <v>Vida</v>
      </c>
    </row>
    <row r="2369" spans="1:18" x14ac:dyDescent="0.25">
      <c r="A2369">
        <v>558417527</v>
      </c>
      <c r="B2369" t="s">
        <v>107</v>
      </c>
      <c r="C2369" t="s">
        <v>153</v>
      </c>
      <c r="D2369">
        <v>1</v>
      </c>
      <c r="E2369">
        <v>0</v>
      </c>
      <c r="F2369">
        <v>1435.65</v>
      </c>
      <c r="G2369">
        <v>45110</v>
      </c>
      <c r="H2369" t="s">
        <v>108</v>
      </c>
      <c r="I2369" t="s">
        <v>1539</v>
      </c>
      <c r="J2369" t="s">
        <v>109</v>
      </c>
      <c r="K2369">
        <v>268.84831460674161</v>
      </c>
      <c r="L2369" t="s">
        <v>4355</v>
      </c>
      <c r="M2369" t="s">
        <v>108</v>
      </c>
      <c r="N2369" t="s">
        <v>22</v>
      </c>
      <c r="O2369" t="s">
        <v>1102</v>
      </c>
      <c r="P2369" t="str">
        <f>_xlfn.IFNA(VLOOKUP(C2369,Statusy!A:B,2,0),"Do wyrzucenia")</f>
        <v>Alza</v>
      </c>
      <c r="Q2369" t="str">
        <f t="shared" si="150"/>
        <v>Alza</v>
      </c>
      <c r="R2369" t="str">
        <f t="shared" si="151"/>
        <v>Vida</v>
      </c>
    </row>
    <row r="2370" spans="1:18" x14ac:dyDescent="0.25">
      <c r="A2370">
        <v>558417514</v>
      </c>
      <c r="B2370" t="s">
        <v>107</v>
      </c>
      <c r="C2370" t="s">
        <v>153</v>
      </c>
      <c r="D2370">
        <v>1</v>
      </c>
      <c r="E2370">
        <v>0</v>
      </c>
      <c r="F2370">
        <v>396.95</v>
      </c>
      <c r="G2370">
        <v>45110</v>
      </c>
      <c r="H2370" t="s">
        <v>108</v>
      </c>
      <c r="I2370" t="s">
        <v>4356</v>
      </c>
      <c r="J2370" t="s">
        <v>109</v>
      </c>
      <c r="K2370">
        <v>74.335205992509373</v>
      </c>
      <c r="L2370" t="s">
        <v>4357</v>
      </c>
      <c r="M2370" t="s">
        <v>108</v>
      </c>
      <c r="N2370" t="s">
        <v>48</v>
      </c>
      <c r="O2370" t="s">
        <v>1102</v>
      </c>
      <c r="P2370" t="str">
        <f>_xlfn.IFNA(VLOOKUP(C2370,Statusy!A:B,2,0),"Do wyrzucenia")</f>
        <v>Alza</v>
      </c>
      <c r="Q2370" t="str">
        <f t="shared" si="150"/>
        <v>Alza</v>
      </c>
      <c r="R2370" t="str">
        <f t="shared" si="151"/>
        <v>ikonka</v>
      </c>
    </row>
    <row r="2371" spans="1:18" x14ac:dyDescent="0.25">
      <c r="A2371">
        <v>558417507</v>
      </c>
      <c r="B2371" t="s">
        <v>107</v>
      </c>
      <c r="C2371" t="s">
        <v>153</v>
      </c>
      <c r="D2371">
        <v>1</v>
      </c>
      <c r="E2371">
        <v>0</v>
      </c>
      <c r="F2371">
        <v>381.65</v>
      </c>
      <c r="G2371">
        <v>45110</v>
      </c>
      <c r="H2371" t="s">
        <v>108</v>
      </c>
      <c r="I2371" t="s">
        <v>4358</v>
      </c>
      <c r="J2371" t="s">
        <v>109</v>
      </c>
      <c r="K2371">
        <v>71.470037453183522</v>
      </c>
      <c r="L2371" t="s">
        <v>4359</v>
      </c>
      <c r="M2371" t="s">
        <v>108</v>
      </c>
      <c r="N2371" t="s">
        <v>22</v>
      </c>
      <c r="O2371" t="s">
        <v>1102</v>
      </c>
      <c r="P2371" t="str">
        <f>_xlfn.IFNA(VLOOKUP(C2371,Statusy!A:B,2,0),"Do wyrzucenia")</f>
        <v>Alza</v>
      </c>
      <c r="Q2371" t="str">
        <f t="shared" si="150"/>
        <v>Alza</v>
      </c>
      <c r="R2371" t="str">
        <f t="shared" si="151"/>
        <v>Vida</v>
      </c>
    </row>
    <row r="2372" spans="1:18" x14ac:dyDescent="0.25">
      <c r="A2372">
        <v>558417487</v>
      </c>
      <c r="B2372" t="s">
        <v>107</v>
      </c>
      <c r="C2372" t="s">
        <v>153</v>
      </c>
      <c r="D2372">
        <v>1</v>
      </c>
      <c r="E2372">
        <v>0</v>
      </c>
      <c r="F2372">
        <v>1129.6600000000001</v>
      </c>
      <c r="G2372">
        <v>45110</v>
      </c>
      <c r="H2372" t="s">
        <v>108</v>
      </c>
      <c r="I2372" t="s">
        <v>2641</v>
      </c>
      <c r="J2372" t="s">
        <v>109</v>
      </c>
      <c r="K2372">
        <v>211.54681647940077</v>
      </c>
      <c r="L2372" t="s">
        <v>4360</v>
      </c>
      <c r="M2372" t="s">
        <v>108</v>
      </c>
      <c r="N2372" t="s">
        <v>22</v>
      </c>
      <c r="O2372" t="s">
        <v>1102</v>
      </c>
      <c r="P2372" t="str">
        <f>_xlfn.IFNA(VLOOKUP(C2372,Statusy!A:B,2,0),"Do wyrzucenia")</f>
        <v>Alza</v>
      </c>
      <c r="Q2372" t="str">
        <f t="shared" si="150"/>
        <v>Alza</v>
      </c>
      <c r="R2372" t="str">
        <f t="shared" si="151"/>
        <v>Vida</v>
      </c>
    </row>
    <row r="2373" spans="1:18" x14ac:dyDescent="0.25">
      <c r="A2373">
        <v>558415892</v>
      </c>
      <c r="B2373" t="s">
        <v>107</v>
      </c>
      <c r="C2373" t="s">
        <v>120</v>
      </c>
      <c r="D2373">
        <v>1</v>
      </c>
      <c r="E2373">
        <v>0</v>
      </c>
      <c r="F2373">
        <v>718</v>
      </c>
      <c r="G2373">
        <v>45110</v>
      </c>
      <c r="H2373" t="s">
        <v>108</v>
      </c>
      <c r="I2373" t="s">
        <v>4361</v>
      </c>
      <c r="J2373" t="s">
        <v>109</v>
      </c>
      <c r="K2373">
        <v>134.45692883895131</v>
      </c>
      <c r="L2373" t="s">
        <v>4362</v>
      </c>
      <c r="M2373" t="s">
        <v>108</v>
      </c>
      <c r="N2373" t="s">
        <v>106</v>
      </c>
      <c r="O2373" t="s">
        <v>224</v>
      </c>
      <c r="P2373" t="str">
        <f>_xlfn.IFNA(VLOOKUP(C2373,Statusy!A:B,2,0),"Do wyrzucenia")</f>
        <v>Shumee</v>
      </c>
      <c r="Q2373" t="str">
        <f t="shared" ref="Q2373:Q2397" si="152">IF(P2373="alza","Alza",IF(P2373="Extra","Extrastore","Mall"))</f>
        <v>Mall</v>
      </c>
      <c r="R2373" t="str">
        <f t="shared" ref="R2373:R2397" si="153">IF(AND(LEN(I2373)&lt;=7,ISERROR(FIND("_",I2373))),"Vida",IFERROR(LEFT(I2373,FIND("_",I2373)-1),"Kinghoff"))</f>
        <v>aw</v>
      </c>
    </row>
    <row r="2374" spans="1:18" x14ac:dyDescent="0.25">
      <c r="A2374">
        <v>558414585</v>
      </c>
      <c r="B2374" t="s">
        <v>107</v>
      </c>
      <c r="C2374" t="s">
        <v>120</v>
      </c>
      <c r="D2374">
        <v>1</v>
      </c>
      <c r="E2374">
        <v>0</v>
      </c>
      <c r="F2374">
        <v>728</v>
      </c>
      <c r="G2374">
        <v>45110</v>
      </c>
      <c r="H2374" t="s">
        <v>108</v>
      </c>
      <c r="I2374" t="s">
        <v>1743</v>
      </c>
      <c r="J2374" t="s">
        <v>109</v>
      </c>
      <c r="K2374">
        <v>136.32958801498128</v>
      </c>
      <c r="L2374" t="s">
        <v>4363</v>
      </c>
      <c r="M2374" t="s">
        <v>108</v>
      </c>
      <c r="N2374" t="s">
        <v>106</v>
      </c>
      <c r="O2374" t="s">
        <v>224</v>
      </c>
      <c r="P2374" t="str">
        <f>_xlfn.IFNA(VLOOKUP(C2374,Statusy!A:B,2,0),"Do wyrzucenia")</f>
        <v>Shumee</v>
      </c>
      <c r="Q2374" t="str">
        <f t="shared" si="152"/>
        <v>Mall</v>
      </c>
      <c r="R2374" t="str">
        <f t="shared" si="153"/>
        <v>Kinghoff</v>
      </c>
    </row>
    <row r="2375" spans="1:18" x14ac:dyDescent="0.25">
      <c r="A2375">
        <v>558404713</v>
      </c>
      <c r="B2375" t="s">
        <v>107</v>
      </c>
      <c r="C2375" t="s">
        <v>118</v>
      </c>
      <c r="D2375">
        <v>1</v>
      </c>
      <c r="E2375">
        <v>10</v>
      </c>
      <c r="F2375">
        <v>35</v>
      </c>
      <c r="G2375">
        <v>45110</v>
      </c>
      <c r="H2375" t="s">
        <v>108</v>
      </c>
      <c r="I2375" t="s">
        <v>4364</v>
      </c>
      <c r="J2375" t="s">
        <v>110</v>
      </c>
      <c r="K2375">
        <v>156.44999999999999</v>
      </c>
      <c r="L2375" t="s">
        <v>4365</v>
      </c>
      <c r="M2375" t="s">
        <v>108</v>
      </c>
      <c r="N2375" t="s">
        <v>49</v>
      </c>
      <c r="O2375" t="s">
        <v>225</v>
      </c>
      <c r="P2375" t="str">
        <f>_xlfn.IFNA(VLOOKUP(C2375,Statusy!A:B,2,0),"Do wyrzucenia")</f>
        <v>Greatstore</v>
      </c>
      <c r="Q2375" t="str">
        <f t="shared" si="152"/>
        <v>Mall</v>
      </c>
      <c r="R2375" t="str">
        <f t="shared" si="153"/>
        <v>Vida</v>
      </c>
    </row>
    <row r="2376" spans="1:18" x14ac:dyDescent="0.25">
      <c r="A2376">
        <v>558404366</v>
      </c>
      <c r="B2376" t="s">
        <v>107</v>
      </c>
      <c r="C2376" t="s">
        <v>118</v>
      </c>
      <c r="D2376">
        <v>1</v>
      </c>
      <c r="E2376">
        <v>329</v>
      </c>
      <c r="F2376">
        <v>3056</v>
      </c>
      <c r="G2376">
        <v>45110</v>
      </c>
      <c r="H2376" t="s">
        <v>108</v>
      </c>
      <c r="I2376" t="s">
        <v>2668</v>
      </c>
      <c r="J2376" t="s">
        <v>109</v>
      </c>
      <c r="K2376">
        <v>572.28464419475654</v>
      </c>
      <c r="L2376" t="s">
        <v>2669</v>
      </c>
      <c r="M2376" t="s">
        <v>108</v>
      </c>
      <c r="N2376" t="s">
        <v>22</v>
      </c>
      <c r="O2376" t="s">
        <v>225</v>
      </c>
      <c r="P2376" t="str">
        <f>_xlfn.IFNA(VLOOKUP(C2376,Statusy!A:B,2,0),"Do wyrzucenia")</f>
        <v>Greatstore</v>
      </c>
      <c r="Q2376" t="str">
        <f t="shared" si="152"/>
        <v>Mall</v>
      </c>
      <c r="R2376" t="str">
        <f t="shared" si="153"/>
        <v>Vida</v>
      </c>
    </row>
    <row r="2377" spans="1:18" x14ac:dyDescent="0.25">
      <c r="A2377">
        <v>558404342</v>
      </c>
      <c r="B2377" t="s">
        <v>107</v>
      </c>
      <c r="C2377" t="s">
        <v>118</v>
      </c>
      <c r="D2377">
        <v>1</v>
      </c>
      <c r="E2377">
        <v>229</v>
      </c>
      <c r="F2377">
        <v>1897</v>
      </c>
      <c r="G2377">
        <v>45110</v>
      </c>
      <c r="H2377" t="s">
        <v>108</v>
      </c>
      <c r="I2377" t="s">
        <v>4366</v>
      </c>
      <c r="J2377" t="s">
        <v>109</v>
      </c>
      <c r="K2377">
        <v>355.24344569288394</v>
      </c>
      <c r="L2377" t="s">
        <v>4367</v>
      </c>
      <c r="M2377" t="s">
        <v>108</v>
      </c>
      <c r="N2377" t="s">
        <v>22</v>
      </c>
      <c r="O2377" t="s">
        <v>225</v>
      </c>
      <c r="P2377" t="str">
        <f>_xlfn.IFNA(VLOOKUP(C2377,Statusy!A:B,2,0),"Do wyrzucenia")</f>
        <v>Greatstore</v>
      </c>
      <c r="Q2377" t="str">
        <f t="shared" si="152"/>
        <v>Mall</v>
      </c>
      <c r="R2377" t="str">
        <f t="shared" si="153"/>
        <v>Vida</v>
      </c>
    </row>
    <row r="2378" spans="1:18" x14ac:dyDescent="0.25">
      <c r="A2378">
        <v>558404256</v>
      </c>
      <c r="B2378" t="s">
        <v>107</v>
      </c>
      <c r="C2378" t="s">
        <v>118</v>
      </c>
      <c r="D2378">
        <v>1</v>
      </c>
      <c r="E2378">
        <v>329</v>
      </c>
      <c r="F2378">
        <v>4279</v>
      </c>
      <c r="G2378">
        <v>45110</v>
      </c>
      <c r="H2378" t="s">
        <v>108</v>
      </c>
      <c r="I2378" t="s">
        <v>4368</v>
      </c>
      <c r="J2378" t="s">
        <v>109</v>
      </c>
      <c r="K2378">
        <v>801.31086142322101</v>
      </c>
      <c r="L2378" t="s">
        <v>4369</v>
      </c>
      <c r="M2378" t="s">
        <v>108</v>
      </c>
      <c r="N2378" t="s">
        <v>22</v>
      </c>
      <c r="O2378" t="s">
        <v>225</v>
      </c>
      <c r="P2378" t="str">
        <f>_xlfn.IFNA(VLOOKUP(C2378,Statusy!A:B,2,0),"Do wyrzucenia")</f>
        <v>Greatstore</v>
      </c>
      <c r="Q2378" t="str">
        <f t="shared" si="152"/>
        <v>Mall</v>
      </c>
      <c r="R2378" t="str">
        <f t="shared" si="153"/>
        <v>Vida</v>
      </c>
    </row>
    <row r="2379" spans="1:18" x14ac:dyDescent="0.25">
      <c r="A2379">
        <v>558403236</v>
      </c>
      <c r="B2379" t="s">
        <v>107</v>
      </c>
      <c r="C2379" t="s">
        <v>153</v>
      </c>
      <c r="D2379">
        <v>1</v>
      </c>
      <c r="E2379">
        <v>0</v>
      </c>
      <c r="F2379">
        <v>951.14</v>
      </c>
      <c r="G2379">
        <v>45110</v>
      </c>
      <c r="H2379" t="s">
        <v>108</v>
      </c>
      <c r="I2379" t="s">
        <v>766</v>
      </c>
      <c r="J2379" t="s">
        <v>109</v>
      </c>
      <c r="K2379">
        <v>178.11610486891388</v>
      </c>
      <c r="L2379" t="s">
        <v>4370</v>
      </c>
      <c r="M2379" t="s">
        <v>108</v>
      </c>
      <c r="N2379" t="s">
        <v>22</v>
      </c>
      <c r="O2379" t="s">
        <v>1102</v>
      </c>
      <c r="P2379" t="str">
        <f>_xlfn.IFNA(VLOOKUP(C2379,Statusy!A:B,2,0),"Do wyrzucenia")</f>
        <v>Alza</v>
      </c>
      <c r="Q2379" t="str">
        <f t="shared" si="152"/>
        <v>Alza</v>
      </c>
      <c r="R2379" t="str">
        <f t="shared" si="153"/>
        <v>Vida</v>
      </c>
    </row>
    <row r="2380" spans="1:18" x14ac:dyDescent="0.25">
      <c r="A2380">
        <v>558403024</v>
      </c>
      <c r="B2380" t="s">
        <v>107</v>
      </c>
      <c r="C2380" t="s">
        <v>153</v>
      </c>
      <c r="D2380">
        <v>1</v>
      </c>
      <c r="E2380">
        <v>0</v>
      </c>
      <c r="F2380">
        <v>1376.15</v>
      </c>
      <c r="G2380">
        <v>45110</v>
      </c>
      <c r="H2380" t="s">
        <v>108</v>
      </c>
      <c r="I2380" t="s">
        <v>4371</v>
      </c>
      <c r="J2380" t="s">
        <v>109</v>
      </c>
      <c r="K2380">
        <v>257.70599250936334</v>
      </c>
      <c r="L2380" t="s">
        <v>4372</v>
      </c>
      <c r="M2380" t="s">
        <v>108</v>
      </c>
      <c r="N2380" t="s">
        <v>22</v>
      </c>
      <c r="O2380" t="s">
        <v>1102</v>
      </c>
      <c r="P2380" t="str">
        <f>_xlfn.IFNA(VLOOKUP(C2380,Statusy!A:B,2,0),"Do wyrzucenia")</f>
        <v>Alza</v>
      </c>
      <c r="Q2380" t="str">
        <f t="shared" si="152"/>
        <v>Alza</v>
      </c>
      <c r="R2380" t="str">
        <f t="shared" si="153"/>
        <v>Vida</v>
      </c>
    </row>
    <row r="2381" spans="1:18" x14ac:dyDescent="0.25">
      <c r="A2381">
        <v>558402969</v>
      </c>
      <c r="B2381" t="s">
        <v>107</v>
      </c>
      <c r="C2381" t="s">
        <v>153</v>
      </c>
      <c r="D2381">
        <v>1</v>
      </c>
      <c r="E2381">
        <v>0</v>
      </c>
      <c r="F2381">
        <v>1495.15</v>
      </c>
      <c r="G2381">
        <v>45110</v>
      </c>
      <c r="H2381" t="s">
        <v>108</v>
      </c>
      <c r="I2381" t="s">
        <v>389</v>
      </c>
      <c r="J2381" t="s">
        <v>109</v>
      </c>
      <c r="K2381">
        <v>279.99063670411988</v>
      </c>
      <c r="L2381" t="s">
        <v>4373</v>
      </c>
      <c r="M2381" t="s">
        <v>108</v>
      </c>
      <c r="N2381" t="s">
        <v>22</v>
      </c>
      <c r="O2381" t="s">
        <v>1102</v>
      </c>
      <c r="P2381" t="str">
        <f>_xlfn.IFNA(VLOOKUP(C2381,Statusy!A:B,2,0),"Do wyrzucenia")</f>
        <v>Alza</v>
      </c>
      <c r="Q2381" t="str">
        <f t="shared" si="152"/>
        <v>Alza</v>
      </c>
      <c r="R2381" t="str">
        <f t="shared" si="153"/>
        <v>Vida</v>
      </c>
    </row>
    <row r="2382" spans="1:18" x14ac:dyDescent="0.25">
      <c r="A2382">
        <v>558402959</v>
      </c>
      <c r="B2382" t="s">
        <v>107</v>
      </c>
      <c r="C2382" t="s">
        <v>153</v>
      </c>
      <c r="D2382">
        <v>1</v>
      </c>
      <c r="E2382">
        <v>0</v>
      </c>
      <c r="F2382">
        <v>1877.65</v>
      </c>
      <c r="G2382">
        <v>45110</v>
      </c>
      <c r="H2382" t="s">
        <v>108</v>
      </c>
      <c r="I2382" t="s">
        <v>4374</v>
      </c>
      <c r="J2382" t="s">
        <v>109</v>
      </c>
      <c r="K2382">
        <v>351.61985018726597</v>
      </c>
      <c r="L2382" t="s">
        <v>4375</v>
      </c>
      <c r="M2382" t="s">
        <v>108</v>
      </c>
      <c r="N2382" t="s">
        <v>22</v>
      </c>
      <c r="O2382" t="s">
        <v>1102</v>
      </c>
      <c r="P2382" t="str">
        <f>_xlfn.IFNA(VLOOKUP(C2382,Statusy!A:B,2,0),"Do wyrzucenia")</f>
        <v>Alza</v>
      </c>
      <c r="Q2382" t="str">
        <f t="shared" si="152"/>
        <v>Alza</v>
      </c>
      <c r="R2382" t="str">
        <f t="shared" si="153"/>
        <v>Vida</v>
      </c>
    </row>
    <row r="2383" spans="1:18" x14ac:dyDescent="0.25">
      <c r="A2383">
        <v>558391257</v>
      </c>
      <c r="B2383" t="s">
        <v>107</v>
      </c>
      <c r="C2383" t="s">
        <v>118</v>
      </c>
      <c r="D2383">
        <v>1</v>
      </c>
      <c r="E2383">
        <v>2.4</v>
      </c>
      <c r="F2383">
        <v>33.4</v>
      </c>
      <c r="G2383">
        <v>45110</v>
      </c>
      <c r="H2383" t="s">
        <v>108</v>
      </c>
      <c r="I2383" t="s">
        <v>902</v>
      </c>
      <c r="J2383" t="s">
        <v>110</v>
      </c>
      <c r="K2383">
        <v>149.29799999999997</v>
      </c>
      <c r="L2383" t="s">
        <v>4376</v>
      </c>
      <c r="M2383" t="s">
        <v>108</v>
      </c>
      <c r="N2383" t="s">
        <v>106</v>
      </c>
      <c r="O2383" t="s">
        <v>225</v>
      </c>
      <c r="P2383" t="str">
        <f>_xlfn.IFNA(VLOOKUP(C2383,Statusy!A:B,2,0),"Do wyrzucenia")</f>
        <v>Greatstore</v>
      </c>
      <c r="Q2383" t="str">
        <f t="shared" si="152"/>
        <v>Mall</v>
      </c>
      <c r="R2383" t="str">
        <f t="shared" si="153"/>
        <v>ikonka</v>
      </c>
    </row>
    <row r="2384" spans="1:18" x14ac:dyDescent="0.25">
      <c r="A2384">
        <v>558391253</v>
      </c>
      <c r="B2384" t="s">
        <v>107</v>
      </c>
      <c r="C2384" t="s">
        <v>118</v>
      </c>
      <c r="D2384">
        <v>1</v>
      </c>
      <c r="E2384">
        <v>19</v>
      </c>
      <c r="F2384">
        <v>86</v>
      </c>
      <c r="G2384">
        <v>45110</v>
      </c>
      <c r="H2384" t="s">
        <v>108</v>
      </c>
      <c r="I2384" t="s">
        <v>568</v>
      </c>
      <c r="J2384" t="s">
        <v>110</v>
      </c>
      <c r="K2384">
        <v>384.41999999999996</v>
      </c>
      <c r="L2384" t="s">
        <v>569</v>
      </c>
      <c r="M2384" t="s">
        <v>108</v>
      </c>
      <c r="N2384" t="s">
        <v>49</v>
      </c>
      <c r="O2384" t="s">
        <v>225</v>
      </c>
      <c r="P2384" t="str">
        <f>_xlfn.IFNA(VLOOKUP(C2384,Statusy!A:B,2,0),"Do wyrzucenia")</f>
        <v>Greatstore</v>
      </c>
      <c r="Q2384" t="str">
        <f t="shared" si="152"/>
        <v>Mall</v>
      </c>
      <c r="R2384" t="str">
        <f t="shared" si="153"/>
        <v>Vida</v>
      </c>
    </row>
    <row r="2385" spans="1:18" x14ac:dyDescent="0.25">
      <c r="A2385">
        <v>558391249</v>
      </c>
      <c r="B2385" t="s">
        <v>107</v>
      </c>
      <c r="C2385" t="s">
        <v>118</v>
      </c>
      <c r="D2385">
        <v>1</v>
      </c>
      <c r="E2385">
        <v>7</v>
      </c>
      <c r="F2385">
        <v>33</v>
      </c>
      <c r="G2385">
        <v>45110</v>
      </c>
      <c r="H2385" t="s">
        <v>108</v>
      </c>
      <c r="I2385" t="s">
        <v>4377</v>
      </c>
      <c r="J2385" t="s">
        <v>110</v>
      </c>
      <c r="K2385">
        <v>147.51</v>
      </c>
      <c r="L2385" t="s">
        <v>4378</v>
      </c>
      <c r="M2385" t="s">
        <v>108</v>
      </c>
      <c r="N2385" t="s">
        <v>48</v>
      </c>
      <c r="O2385" t="s">
        <v>225</v>
      </c>
      <c r="P2385" t="str">
        <f>_xlfn.IFNA(VLOOKUP(C2385,Statusy!A:B,2,0),"Do wyrzucenia")</f>
        <v>Greatstore</v>
      </c>
      <c r="Q2385" t="str">
        <f t="shared" si="152"/>
        <v>Mall</v>
      </c>
      <c r="R2385" t="str">
        <f t="shared" si="153"/>
        <v>Vida</v>
      </c>
    </row>
    <row r="2386" spans="1:18" x14ac:dyDescent="0.25">
      <c r="A2386">
        <v>558391244</v>
      </c>
      <c r="B2386" t="s">
        <v>107</v>
      </c>
      <c r="C2386" t="s">
        <v>114</v>
      </c>
      <c r="D2386">
        <v>0</v>
      </c>
      <c r="E2386">
        <v>72</v>
      </c>
      <c r="F2386">
        <v>194</v>
      </c>
      <c r="G2386">
        <v>45110</v>
      </c>
      <c r="H2386" t="s">
        <v>108</v>
      </c>
      <c r="I2386" t="s">
        <v>579</v>
      </c>
      <c r="J2386" t="s">
        <v>110</v>
      </c>
      <c r="K2386">
        <v>867.18</v>
      </c>
      <c r="L2386" t="s">
        <v>623</v>
      </c>
      <c r="M2386" t="s">
        <v>108</v>
      </c>
      <c r="N2386" t="s">
        <v>49</v>
      </c>
      <c r="O2386" t="s">
        <v>225</v>
      </c>
      <c r="P2386" t="str">
        <f>_xlfn.IFNA(VLOOKUP(C2386,Statusy!A:B,2,0),"Do wyrzucenia")</f>
        <v>Greatstore</v>
      </c>
      <c r="Q2386" t="str">
        <f t="shared" si="152"/>
        <v>Mall</v>
      </c>
      <c r="R2386" t="str">
        <f t="shared" si="153"/>
        <v>Vida</v>
      </c>
    </row>
    <row r="2387" spans="1:18" x14ac:dyDescent="0.25">
      <c r="A2387">
        <v>558389235</v>
      </c>
      <c r="B2387" t="s">
        <v>107</v>
      </c>
      <c r="C2387" t="s">
        <v>153</v>
      </c>
      <c r="D2387">
        <v>1</v>
      </c>
      <c r="E2387">
        <v>0</v>
      </c>
      <c r="F2387">
        <v>5133.1499999999996</v>
      </c>
      <c r="G2387">
        <v>45110</v>
      </c>
      <c r="H2387" t="s">
        <v>108</v>
      </c>
      <c r="I2387" t="s">
        <v>4379</v>
      </c>
      <c r="J2387" t="s">
        <v>109</v>
      </c>
      <c r="K2387">
        <v>961.26404494382018</v>
      </c>
      <c r="L2387" t="s">
        <v>4380</v>
      </c>
      <c r="M2387" t="s">
        <v>108</v>
      </c>
      <c r="N2387" t="s">
        <v>22</v>
      </c>
      <c r="O2387" t="s">
        <v>1102</v>
      </c>
      <c r="P2387" t="str">
        <f>_xlfn.IFNA(VLOOKUP(C2387,Statusy!A:B,2,0),"Do wyrzucenia")</f>
        <v>Alza</v>
      </c>
      <c r="Q2387" t="str">
        <f t="shared" si="152"/>
        <v>Alza</v>
      </c>
      <c r="R2387" t="str">
        <f t="shared" si="153"/>
        <v>Vida</v>
      </c>
    </row>
    <row r="2388" spans="1:18" x14ac:dyDescent="0.25">
      <c r="A2388">
        <v>558389222</v>
      </c>
      <c r="B2388" t="s">
        <v>107</v>
      </c>
      <c r="C2388" t="s">
        <v>153</v>
      </c>
      <c r="D2388">
        <v>1</v>
      </c>
      <c r="E2388">
        <v>0</v>
      </c>
      <c r="F2388">
        <v>908.65</v>
      </c>
      <c r="G2388">
        <v>45110</v>
      </c>
      <c r="H2388" t="s">
        <v>108</v>
      </c>
      <c r="I2388" t="s">
        <v>3070</v>
      </c>
      <c r="J2388" t="s">
        <v>109</v>
      </c>
      <c r="K2388">
        <v>170.15917602996257</v>
      </c>
      <c r="L2388" t="s">
        <v>4381</v>
      </c>
      <c r="M2388" t="s">
        <v>108</v>
      </c>
      <c r="N2388" t="s">
        <v>22</v>
      </c>
      <c r="O2388" t="s">
        <v>1102</v>
      </c>
      <c r="P2388" t="str">
        <f>_xlfn.IFNA(VLOOKUP(C2388,Statusy!A:B,2,0),"Do wyrzucenia")</f>
        <v>Alza</v>
      </c>
      <c r="Q2388" t="str">
        <f t="shared" si="152"/>
        <v>Alza</v>
      </c>
      <c r="R2388" t="str">
        <f t="shared" si="153"/>
        <v>Vida</v>
      </c>
    </row>
    <row r="2389" spans="1:18" x14ac:dyDescent="0.25">
      <c r="A2389">
        <v>558387271</v>
      </c>
      <c r="B2389" t="s">
        <v>107</v>
      </c>
      <c r="C2389" t="s">
        <v>153</v>
      </c>
      <c r="D2389">
        <v>1</v>
      </c>
      <c r="E2389">
        <v>0</v>
      </c>
      <c r="F2389">
        <v>1605.65</v>
      </c>
      <c r="G2389">
        <v>45110</v>
      </c>
      <c r="H2389" t="s">
        <v>108</v>
      </c>
      <c r="I2389" t="s">
        <v>4382</v>
      </c>
      <c r="J2389" t="s">
        <v>109</v>
      </c>
      <c r="K2389">
        <v>300.68352059925098</v>
      </c>
      <c r="L2389" t="s">
        <v>4383</v>
      </c>
      <c r="M2389" t="s">
        <v>108</v>
      </c>
      <c r="N2389" t="s">
        <v>48</v>
      </c>
      <c r="O2389" t="s">
        <v>1102</v>
      </c>
      <c r="P2389" t="str">
        <f>_xlfn.IFNA(VLOOKUP(C2389,Statusy!A:B,2,0),"Do wyrzucenia")</f>
        <v>Alza</v>
      </c>
      <c r="Q2389" t="str">
        <f t="shared" si="152"/>
        <v>Alza</v>
      </c>
      <c r="R2389" t="str">
        <f t="shared" si="153"/>
        <v>Vida</v>
      </c>
    </row>
    <row r="2390" spans="1:18" x14ac:dyDescent="0.25">
      <c r="A2390">
        <v>558381754</v>
      </c>
      <c r="B2390" t="s">
        <v>1106</v>
      </c>
      <c r="C2390" t="s">
        <v>119</v>
      </c>
      <c r="D2390">
        <v>1</v>
      </c>
      <c r="E2390">
        <v>0</v>
      </c>
      <c r="F2390">
        <v>93</v>
      </c>
      <c r="G2390">
        <v>45110</v>
      </c>
      <c r="H2390" t="s">
        <v>108</v>
      </c>
      <c r="I2390" t="s">
        <v>752</v>
      </c>
      <c r="J2390" t="s">
        <v>251</v>
      </c>
      <c r="K2390">
        <v>93</v>
      </c>
      <c r="L2390" t="s">
        <v>4384</v>
      </c>
      <c r="M2390" t="s">
        <v>108</v>
      </c>
      <c r="N2390" t="s">
        <v>106</v>
      </c>
      <c r="O2390" t="s">
        <v>224</v>
      </c>
      <c r="P2390" t="str">
        <f>_xlfn.IFNA(VLOOKUP(C2390,Statusy!A:B,2,0),"Do wyrzucenia")</f>
        <v>Shumee</v>
      </c>
      <c r="Q2390" t="str">
        <f t="shared" si="152"/>
        <v>Mall</v>
      </c>
      <c r="R2390" t="str">
        <f t="shared" si="153"/>
        <v>Vida</v>
      </c>
    </row>
    <row r="2391" spans="1:18" x14ac:dyDescent="0.25">
      <c r="A2391">
        <v>558380242</v>
      </c>
      <c r="B2391" t="s">
        <v>107</v>
      </c>
      <c r="C2391" t="s">
        <v>118</v>
      </c>
      <c r="D2391">
        <v>1</v>
      </c>
      <c r="E2391">
        <v>53</v>
      </c>
      <c r="F2391">
        <v>143</v>
      </c>
      <c r="G2391">
        <v>45110</v>
      </c>
      <c r="H2391" t="s">
        <v>108</v>
      </c>
      <c r="I2391" t="s">
        <v>1109</v>
      </c>
      <c r="J2391" t="s">
        <v>110</v>
      </c>
      <c r="K2391">
        <v>639.20999999999992</v>
      </c>
      <c r="L2391" t="s">
        <v>4385</v>
      </c>
      <c r="M2391" t="s">
        <v>108</v>
      </c>
      <c r="N2391" t="s">
        <v>48</v>
      </c>
      <c r="O2391" t="s">
        <v>225</v>
      </c>
      <c r="P2391" t="str">
        <f>_xlfn.IFNA(VLOOKUP(C2391,Statusy!A:B,2,0),"Do wyrzucenia")</f>
        <v>Greatstore</v>
      </c>
      <c r="Q2391" t="str">
        <f t="shared" si="152"/>
        <v>Mall</v>
      </c>
      <c r="R2391" t="str">
        <f t="shared" si="153"/>
        <v>Vida</v>
      </c>
    </row>
    <row r="2392" spans="1:18" x14ac:dyDescent="0.25">
      <c r="A2392">
        <v>558378674</v>
      </c>
      <c r="B2392" t="s">
        <v>107</v>
      </c>
      <c r="C2392" t="s">
        <v>153</v>
      </c>
      <c r="D2392">
        <v>1</v>
      </c>
      <c r="E2392">
        <v>0</v>
      </c>
      <c r="F2392">
        <v>1350.65</v>
      </c>
      <c r="G2392">
        <v>45110</v>
      </c>
      <c r="H2392" t="s">
        <v>108</v>
      </c>
      <c r="I2392" t="s">
        <v>1182</v>
      </c>
      <c r="J2392" t="s">
        <v>109</v>
      </c>
      <c r="K2392">
        <v>252.93071161048692</v>
      </c>
      <c r="L2392" t="s">
        <v>4386</v>
      </c>
      <c r="M2392" t="s">
        <v>108</v>
      </c>
      <c r="N2392" t="s">
        <v>22</v>
      </c>
      <c r="O2392" t="s">
        <v>1102</v>
      </c>
      <c r="P2392" t="str">
        <f>_xlfn.IFNA(VLOOKUP(C2392,Statusy!A:B,2,0),"Do wyrzucenia")</f>
        <v>Alza</v>
      </c>
      <c r="Q2392" t="str">
        <f t="shared" si="152"/>
        <v>Alza</v>
      </c>
      <c r="R2392" t="str">
        <f t="shared" si="153"/>
        <v>Vida</v>
      </c>
    </row>
    <row r="2393" spans="1:18" x14ac:dyDescent="0.25">
      <c r="A2393">
        <v>558371060</v>
      </c>
      <c r="B2393" t="s">
        <v>107</v>
      </c>
      <c r="C2393" t="s">
        <v>118</v>
      </c>
      <c r="D2393">
        <v>1</v>
      </c>
      <c r="E2393">
        <v>79</v>
      </c>
      <c r="F2393">
        <v>882</v>
      </c>
      <c r="G2393">
        <v>45110</v>
      </c>
      <c r="H2393" t="s">
        <v>108</v>
      </c>
      <c r="I2393" t="s">
        <v>676</v>
      </c>
      <c r="J2393" t="s">
        <v>109</v>
      </c>
      <c r="K2393">
        <v>165.16853932584272</v>
      </c>
      <c r="L2393" t="s">
        <v>4387</v>
      </c>
      <c r="M2393" t="s">
        <v>108</v>
      </c>
      <c r="N2393" t="s">
        <v>106</v>
      </c>
      <c r="O2393" t="s">
        <v>225</v>
      </c>
      <c r="P2393" t="str">
        <f>_xlfn.IFNA(VLOOKUP(C2393,Statusy!A:B,2,0),"Do wyrzucenia")</f>
        <v>Greatstore</v>
      </c>
      <c r="Q2393" t="str">
        <f t="shared" si="152"/>
        <v>Mall</v>
      </c>
      <c r="R2393" t="str">
        <f t="shared" si="153"/>
        <v>Vida</v>
      </c>
    </row>
    <row r="2394" spans="1:18" x14ac:dyDescent="0.25">
      <c r="A2394">
        <v>558370988</v>
      </c>
      <c r="B2394" t="s">
        <v>107</v>
      </c>
      <c r="C2394" t="s">
        <v>118</v>
      </c>
      <c r="D2394">
        <v>1</v>
      </c>
      <c r="E2394">
        <v>13</v>
      </c>
      <c r="F2394">
        <v>55</v>
      </c>
      <c r="G2394">
        <v>45110</v>
      </c>
      <c r="H2394" t="s">
        <v>108</v>
      </c>
      <c r="I2394" t="s">
        <v>535</v>
      </c>
      <c r="J2394" t="s">
        <v>110</v>
      </c>
      <c r="K2394">
        <v>245.85</v>
      </c>
      <c r="L2394" t="s">
        <v>208</v>
      </c>
      <c r="M2394" t="s">
        <v>108</v>
      </c>
      <c r="N2394" t="s">
        <v>49</v>
      </c>
      <c r="O2394" t="s">
        <v>225</v>
      </c>
      <c r="P2394" t="str">
        <f>_xlfn.IFNA(VLOOKUP(C2394,Statusy!A:B,2,0),"Do wyrzucenia")</f>
        <v>Greatstore</v>
      </c>
      <c r="Q2394" t="str">
        <f t="shared" si="152"/>
        <v>Mall</v>
      </c>
      <c r="R2394" t="str">
        <f t="shared" si="153"/>
        <v>Vida</v>
      </c>
    </row>
    <row r="2395" spans="1:18" x14ac:dyDescent="0.25">
      <c r="A2395">
        <v>558369978</v>
      </c>
      <c r="B2395" t="s">
        <v>107</v>
      </c>
      <c r="C2395" t="s">
        <v>153</v>
      </c>
      <c r="D2395">
        <v>1</v>
      </c>
      <c r="E2395">
        <v>0</v>
      </c>
      <c r="F2395">
        <v>583.95000000000005</v>
      </c>
      <c r="G2395">
        <v>45110</v>
      </c>
      <c r="H2395" t="s">
        <v>108</v>
      </c>
      <c r="I2395" t="s">
        <v>944</v>
      </c>
      <c r="J2395" t="s">
        <v>109</v>
      </c>
      <c r="K2395">
        <v>109.35393258426969</v>
      </c>
      <c r="L2395" t="s">
        <v>4388</v>
      </c>
      <c r="M2395" t="s">
        <v>108</v>
      </c>
      <c r="N2395" t="s">
        <v>22</v>
      </c>
      <c r="O2395" t="s">
        <v>1102</v>
      </c>
      <c r="P2395" t="str">
        <f>_xlfn.IFNA(VLOOKUP(C2395,Statusy!A:B,2,0),"Do wyrzucenia")</f>
        <v>Alza</v>
      </c>
      <c r="Q2395" t="str">
        <f t="shared" si="152"/>
        <v>Alza</v>
      </c>
      <c r="R2395" t="str">
        <f t="shared" si="153"/>
        <v>Kinghoff</v>
      </c>
    </row>
    <row r="2396" spans="1:18" x14ac:dyDescent="0.25">
      <c r="A2396">
        <v>558369485</v>
      </c>
      <c r="B2396" t="s">
        <v>107</v>
      </c>
      <c r="C2396" t="s">
        <v>153</v>
      </c>
      <c r="D2396">
        <v>1</v>
      </c>
      <c r="E2396">
        <v>0</v>
      </c>
      <c r="F2396">
        <v>747.15</v>
      </c>
      <c r="G2396">
        <v>45110</v>
      </c>
      <c r="H2396" t="s">
        <v>108</v>
      </c>
      <c r="I2396" t="s">
        <v>4389</v>
      </c>
      <c r="J2396" t="s">
        <v>109</v>
      </c>
      <c r="K2396">
        <v>139.91573033707866</v>
      </c>
      <c r="L2396" t="s">
        <v>4390</v>
      </c>
      <c r="M2396" t="s">
        <v>108</v>
      </c>
      <c r="N2396" t="s">
        <v>22</v>
      </c>
      <c r="O2396" t="s">
        <v>1102</v>
      </c>
      <c r="P2396" t="str">
        <f>_xlfn.IFNA(VLOOKUP(C2396,Statusy!A:B,2,0),"Do wyrzucenia")</f>
        <v>Alza</v>
      </c>
      <c r="Q2396" t="str">
        <f t="shared" si="152"/>
        <v>Alza</v>
      </c>
      <c r="R2396" t="str">
        <f t="shared" si="153"/>
        <v>Vida</v>
      </c>
    </row>
    <row r="2397" spans="1:18" x14ac:dyDescent="0.25">
      <c r="A2397">
        <v>558369457</v>
      </c>
      <c r="B2397" t="s">
        <v>107</v>
      </c>
      <c r="C2397" t="s">
        <v>120</v>
      </c>
      <c r="D2397">
        <v>1</v>
      </c>
      <c r="E2397">
        <v>31</v>
      </c>
      <c r="F2397">
        <v>225</v>
      </c>
      <c r="G2397">
        <v>45110</v>
      </c>
      <c r="H2397" t="s">
        <v>108</v>
      </c>
      <c r="I2397" t="s">
        <v>4391</v>
      </c>
      <c r="J2397" t="s">
        <v>110</v>
      </c>
      <c r="K2397">
        <v>1005.75</v>
      </c>
      <c r="L2397" t="s">
        <v>4392</v>
      </c>
      <c r="M2397" t="s">
        <v>108</v>
      </c>
      <c r="N2397" t="s">
        <v>49</v>
      </c>
      <c r="O2397" t="s">
        <v>224</v>
      </c>
      <c r="P2397" t="str">
        <f>_xlfn.IFNA(VLOOKUP(C2397,Statusy!A:B,2,0),"Do wyrzucenia")</f>
        <v>Shumee</v>
      </c>
      <c r="Q2397" t="str">
        <f t="shared" si="152"/>
        <v>Mall</v>
      </c>
      <c r="R2397" t="str">
        <f t="shared" si="153"/>
        <v>Vida</v>
      </c>
    </row>
    <row r="2398" spans="1:18" x14ac:dyDescent="0.25">
      <c r="A2398">
        <v>558363960</v>
      </c>
      <c r="B2398" t="s">
        <v>107</v>
      </c>
      <c r="C2398" t="s">
        <v>120</v>
      </c>
      <c r="D2398">
        <v>1</v>
      </c>
      <c r="E2398">
        <v>14</v>
      </c>
      <c r="F2398">
        <v>50</v>
      </c>
      <c r="G2398">
        <v>45110</v>
      </c>
      <c r="H2398" t="s">
        <v>108</v>
      </c>
      <c r="I2398" t="s">
        <v>282</v>
      </c>
      <c r="J2398" t="s">
        <v>110</v>
      </c>
      <c r="K2398">
        <v>223.5</v>
      </c>
      <c r="L2398" t="s">
        <v>4393</v>
      </c>
      <c r="M2398" t="s">
        <v>108</v>
      </c>
      <c r="N2398" t="s">
        <v>48</v>
      </c>
      <c r="O2398" t="s">
        <v>224</v>
      </c>
      <c r="P2398" t="str">
        <f>_xlfn.IFNA(VLOOKUP(C2398,Statusy!A:B,2,0),"Do wyrzucenia")</f>
        <v>Shumee</v>
      </c>
      <c r="Q2398" t="str">
        <f t="shared" ref="Q2398:Q2431" si="154">IF(P2398="alza","Alza",IF(P2398="Extra","Extrastore","Mall"))</f>
        <v>Mall</v>
      </c>
      <c r="R2398" t="str">
        <f t="shared" ref="R2398:R2431" si="155">IF(AND(LEN(I2398)&lt;=7,ISERROR(FIND("_",I2398))),"Vida",IFERROR(LEFT(I2398,FIND("_",I2398)-1),"Kinghoff"))</f>
        <v>Vida</v>
      </c>
    </row>
    <row r="2399" spans="1:18" x14ac:dyDescent="0.25">
      <c r="A2399">
        <v>558359317</v>
      </c>
      <c r="B2399" t="s">
        <v>107</v>
      </c>
      <c r="C2399" t="s">
        <v>153</v>
      </c>
      <c r="D2399">
        <v>1</v>
      </c>
      <c r="E2399">
        <v>0</v>
      </c>
      <c r="F2399">
        <v>3305.65</v>
      </c>
      <c r="G2399">
        <v>45110</v>
      </c>
      <c r="H2399" t="s">
        <v>108</v>
      </c>
      <c r="I2399" t="s">
        <v>4394</v>
      </c>
      <c r="J2399" t="s">
        <v>109</v>
      </c>
      <c r="K2399">
        <v>619.0355805243446</v>
      </c>
      <c r="L2399" t="s">
        <v>4395</v>
      </c>
      <c r="M2399" t="s">
        <v>108</v>
      </c>
      <c r="N2399" t="s">
        <v>22</v>
      </c>
      <c r="O2399" t="s">
        <v>1102</v>
      </c>
      <c r="P2399" t="str">
        <f>_xlfn.IFNA(VLOOKUP(C2399,Statusy!A:B,2,0),"Do wyrzucenia")</f>
        <v>Alza</v>
      </c>
      <c r="Q2399" t="str">
        <f t="shared" si="154"/>
        <v>Alza</v>
      </c>
      <c r="R2399" t="str">
        <f t="shared" si="155"/>
        <v>Vida</v>
      </c>
    </row>
    <row r="2400" spans="1:18" x14ac:dyDescent="0.25">
      <c r="A2400">
        <v>558353958</v>
      </c>
      <c r="B2400" t="s">
        <v>107</v>
      </c>
      <c r="C2400" t="s">
        <v>190</v>
      </c>
      <c r="D2400">
        <v>0</v>
      </c>
      <c r="E2400">
        <v>0</v>
      </c>
      <c r="F2400">
        <v>866.15</v>
      </c>
      <c r="G2400">
        <v>45110</v>
      </c>
      <c r="H2400" t="s">
        <v>108</v>
      </c>
      <c r="I2400" t="s">
        <v>3462</v>
      </c>
      <c r="J2400" t="s">
        <v>109</v>
      </c>
      <c r="K2400">
        <v>162.20037453183522</v>
      </c>
      <c r="L2400" t="s">
        <v>4396</v>
      </c>
      <c r="M2400" t="s">
        <v>108</v>
      </c>
      <c r="N2400" t="s">
        <v>252</v>
      </c>
      <c r="O2400" t="s">
        <v>1102</v>
      </c>
      <c r="P2400" t="str">
        <f>_xlfn.IFNA(VLOOKUP(C2400,Statusy!A:B,2,0),"Do wyrzucenia")</f>
        <v>Alza</v>
      </c>
      <c r="Q2400" t="str">
        <f t="shared" si="154"/>
        <v>Alza</v>
      </c>
      <c r="R2400" t="str">
        <f t="shared" si="155"/>
        <v>Vida</v>
      </c>
    </row>
    <row r="2401" spans="1:18" x14ac:dyDescent="0.25">
      <c r="A2401">
        <v>558350930</v>
      </c>
      <c r="B2401" t="s">
        <v>107</v>
      </c>
      <c r="C2401" t="s">
        <v>337</v>
      </c>
      <c r="D2401">
        <v>0</v>
      </c>
      <c r="E2401">
        <v>59</v>
      </c>
      <c r="F2401">
        <v>559</v>
      </c>
      <c r="G2401">
        <v>45110</v>
      </c>
      <c r="H2401" t="s">
        <v>108</v>
      </c>
      <c r="I2401" t="s">
        <v>4397</v>
      </c>
      <c r="J2401" t="s">
        <v>109</v>
      </c>
      <c r="K2401">
        <v>104.68164794007491</v>
      </c>
      <c r="L2401" t="s">
        <v>4398</v>
      </c>
      <c r="M2401" t="s">
        <v>108</v>
      </c>
      <c r="N2401" t="s">
        <v>106</v>
      </c>
      <c r="O2401" t="s">
        <v>1101</v>
      </c>
      <c r="P2401" t="str">
        <f>_xlfn.IFNA(VLOOKUP(C2401,Statusy!A:B,2,0),"Do wyrzucenia")</f>
        <v>Extra</v>
      </c>
      <c r="Q2401" t="str">
        <f t="shared" si="154"/>
        <v>Extrastore</v>
      </c>
      <c r="R2401" t="str">
        <f t="shared" si="155"/>
        <v>twm</v>
      </c>
    </row>
    <row r="2402" spans="1:18" x14ac:dyDescent="0.25">
      <c r="A2402">
        <v>558350929</v>
      </c>
      <c r="B2402" t="s">
        <v>107</v>
      </c>
      <c r="C2402" t="s">
        <v>337</v>
      </c>
      <c r="D2402">
        <v>0</v>
      </c>
      <c r="E2402">
        <v>0</v>
      </c>
      <c r="F2402">
        <v>500</v>
      </c>
      <c r="G2402">
        <v>45110</v>
      </c>
      <c r="H2402" t="s">
        <v>108</v>
      </c>
      <c r="I2402" t="s">
        <v>4399</v>
      </c>
      <c r="J2402" t="s">
        <v>109</v>
      </c>
      <c r="K2402">
        <v>93.632958801498134</v>
      </c>
      <c r="L2402" t="s">
        <v>4400</v>
      </c>
      <c r="M2402" t="s">
        <v>108</v>
      </c>
      <c r="N2402" t="s">
        <v>106</v>
      </c>
      <c r="O2402" t="s">
        <v>1101</v>
      </c>
      <c r="P2402" t="str">
        <f>_xlfn.IFNA(VLOOKUP(C2402,Statusy!A:B,2,0),"Do wyrzucenia")</f>
        <v>Extra</v>
      </c>
      <c r="Q2402" t="str">
        <f t="shared" si="154"/>
        <v>Extrastore</v>
      </c>
      <c r="R2402" t="str">
        <f t="shared" si="155"/>
        <v>o</v>
      </c>
    </row>
    <row r="2403" spans="1:18" x14ac:dyDescent="0.25">
      <c r="A2403">
        <v>558350928</v>
      </c>
      <c r="B2403" t="s">
        <v>107</v>
      </c>
      <c r="C2403" t="s">
        <v>337</v>
      </c>
      <c r="D2403">
        <v>0</v>
      </c>
      <c r="E2403">
        <v>39</v>
      </c>
      <c r="F2403">
        <v>539</v>
      </c>
      <c r="G2403">
        <v>45110</v>
      </c>
      <c r="H2403" t="s">
        <v>108</v>
      </c>
      <c r="I2403" t="s">
        <v>4401</v>
      </c>
      <c r="J2403" t="s">
        <v>109</v>
      </c>
      <c r="K2403">
        <v>100.93632958801498</v>
      </c>
      <c r="L2403" t="s">
        <v>4402</v>
      </c>
      <c r="M2403" t="s">
        <v>108</v>
      </c>
      <c r="N2403" t="s">
        <v>106</v>
      </c>
      <c r="O2403" t="s">
        <v>1101</v>
      </c>
      <c r="P2403" t="str">
        <f>_xlfn.IFNA(VLOOKUP(C2403,Statusy!A:B,2,0),"Do wyrzucenia")</f>
        <v>Extra</v>
      </c>
      <c r="Q2403" t="str">
        <f t="shared" si="154"/>
        <v>Extrastore</v>
      </c>
      <c r="R2403" t="str">
        <f t="shared" si="155"/>
        <v>aw</v>
      </c>
    </row>
    <row r="2404" spans="1:18" x14ac:dyDescent="0.25">
      <c r="A2404">
        <v>558350795</v>
      </c>
      <c r="B2404" t="s">
        <v>107</v>
      </c>
      <c r="C2404" t="s">
        <v>153</v>
      </c>
      <c r="D2404">
        <v>1</v>
      </c>
      <c r="E2404">
        <v>0</v>
      </c>
      <c r="F2404">
        <v>1070.1500000000001</v>
      </c>
      <c r="G2404">
        <v>45110</v>
      </c>
      <c r="H2404" t="s">
        <v>108</v>
      </c>
      <c r="I2404" t="s">
        <v>2851</v>
      </c>
      <c r="J2404" t="s">
        <v>109</v>
      </c>
      <c r="K2404">
        <v>200.40262172284648</v>
      </c>
      <c r="L2404" t="s">
        <v>4403</v>
      </c>
      <c r="M2404" t="s">
        <v>108</v>
      </c>
      <c r="N2404" t="s">
        <v>22</v>
      </c>
      <c r="O2404" t="s">
        <v>1102</v>
      </c>
      <c r="P2404" t="str">
        <f>_xlfn.IFNA(VLOOKUP(C2404,Statusy!A:B,2,0),"Do wyrzucenia")</f>
        <v>Alza</v>
      </c>
      <c r="Q2404" t="str">
        <f t="shared" si="154"/>
        <v>Alza</v>
      </c>
      <c r="R2404" t="str">
        <f t="shared" si="155"/>
        <v>Vida</v>
      </c>
    </row>
    <row r="2405" spans="1:18" x14ac:dyDescent="0.25">
      <c r="A2405">
        <v>558350729</v>
      </c>
      <c r="B2405" t="s">
        <v>107</v>
      </c>
      <c r="C2405" t="s">
        <v>153</v>
      </c>
      <c r="D2405">
        <v>1</v>
      </c>
      <c r="E2405">
        <v>0</v>
      </c>
      <c r="F2405">
        <v>1061.6500000000001</v>
      </c>
      <c r="G2405">
        <v>45110</v>
      </c>
      <c r="H2405" t="s">
        <v>108</v>
      </c>
      <c r="I2405" t="s">
        <v>444</v>
      </c>
      <c r="J2405" t="s">
        <v>109</v>
      </c>
      <c r="K2405">
        <v>198.81086142322101</v>
      </c>
      <c r="L2405" t="s">
        <v>4404</v>
      </c>
      <c r="M2405" t="s">
        <v>108</v>
      </c>
      <c r="N2405" t="s">
        <v>22</v>
      </c>
      <c r="O2405" t="s">
        <v>1102</v>
      </c>
      <c r="P2405" t="str">
        <f>_xlfn.IFNA(VLOOKUP(C2405,Statusy!A:B,2,0),"Do wyrzucenia")</f>
        <v>Alza</v>
      </c>
      <c r="Q2405" t="str">
        <f t="shared" si="154"/>
        <v>Alza</v>
      </c>
      <c r="R2405" t="str">
        <f t="shared" si="155"/>
        <v>Vida</v>
      </c>
    </row>
    <row r="2406" spans="1:18" x14ac:dyDescent="0.25">
      <c r="A2406">
        <v>558350728</v>
      </c>
      <c r="B2406" t="s">
        <v>107</v>
      </c>
      <c r="C2406" t="s">
        <v>190</v>
      </c>
      <c r="D2406">
        <v>0</v>
      </c>
      <c r="E2406">
        <v>0</v>
      </c>
      <c r="F2406">
        <v>840.65</v>
      </c>
      <c r="G2406">
        <v>45110</v>
      </c>
      <c r="H2406" t="s">
        <v>108</v>
      </c>
      <c r="I2406" t="s">
        <v>1088</v>
      </c>
      <c r="J2406" t="s">
        <v>109</v>
      </c>
      <c r="K2406">
        <v>157.42509363295881</v>
      </c>
      <c r="L2406" t="s">
        <v>4405</v>
      </c>
      <c r="M2406" t="s">
        <v>108</v>
      </c>
      <c r="N2406" t="s">
        <v>252</v>
      </c>
      <c r="O2406" t="s">
        <v>1102</v>
      </c>
      <c r="P2406" t="str">
        <f>_xlfn.IFNA(VLOOKUP(C2406,Statusy!A:B,2,0),"Do wyrzucenia")</f>
        <v>Alza</v>
      </c>
      <c r="Q2406" t="str">
        <f t="shared" si="154"/>
        <v>Alza</v>
      </c>
      <c r="R2406" t="str">
        <f t="shared" si="155"/>
        <v>Vida</v>
      </c>
    </row>
    <row r="2407" spans="1:18" x14ac:dyDescent="0.25">
      <c r="A2407">
        <v>558350717</v>
      </c>
      <c r="B2407" t="s">
        <v>107</v>
      </c>
      <c r="C2407" t="s">
        <v>153</v>
      </c>
      <c r="D2407">
        <v>1</v>
      </c>
      <c r="E2407">
        <v>0</v>
      </c>
      <c r="F2407">
        <v>466.65</v>
      </c>
      <c r="G2407">
        <v>45110</v>
      </c>
      <c r="H2407" t="s">
        <v>108</v>
      </c>
      <c r="I2407" t="s">
        <v>3579</v>
      </c>
      <c r="J2407" t="s">
        <v>109</v>
      </c>
      <c r="K2407">
        <v>87.387640449438209</v>
      </c>
      <c r="L2407" t="s">
        <v>4406</v>
      </c>
      <c r="M2407" t="s">
        <v>108</v>
      </c>
      <c r="N2407" t="s">
        <v>22</v>
      </c>
      <c r="O2407" t="s">
        <v>1102</v>
      </c>
      <c r="P2407" t="str">
        <f>_xlfn.IFNA(VLOOKUP(C2407,Statusy!A:B,2,0),"Do wyrzucenia")</f>
        <v>Alza</v>
      </c>
      <c r="Q2407" t="str">
        <f t="shared" si="154"/>
        <v>Alza</v>
      </c>
      <c r="R2407" t="str">
        <f t="shared" si="155"/>
        <v>Kinghoff</v>
      </c>
    </row>
    <row r="2408" spans="1:18" x14ac:dyDescent="0.25">
      <c r="A2408">
        <v>558348261</v>
      </c>
      <c r="B2408" t="s">
        <v>107</v>
      </c>
      <c r="C2408" t="s">
        <v>153</v>
      </c>
      <c r="D2408">
        <v>1</v>
      </c>
      <c r="E2408">
        <v>0</v>
      </c>
      <c r="F2408">
        <v>3339.65</v>
      </c>
      <c r="G2408">
        <v>45110</v>
      </c>
      <c r="H2408" t="s">
        <v>108</v>
      </c>
      <c r="I2408" t="s">
        <v>4407</v>
      </c>
      <c r="J2408" t="s">
        <v>109</v>
      </c>
      <c r="K2408">
        <v>625.40262172284645</v>
      </c>
      <c r="L2408" t="s">
        <v>4408</v>
      </c>
      <c r="M2408" t="s">
        <v>108</v>
      </c>
      <c r="N2408" t="s">
        <v>22</v>
      </c>
      <c r="O2408" t="s">
        <v>1102</v>
      </c>
      <c r="P2408" t="str">
        <f>_xlfn.IFNA(VLOOKUP(C2408,Statusy!A:B,2,0),"Do wyrzucenia")</f>
        <v>Alza</v>
      </c>
      <c r="Q2408" t="str">
        <f t="shared" si="154"/>
        <v>Alza</v>
      </c>
      <c r="R2408" t="str">
        <f t="shared" si="155"/>
        <v>Vida</v>
      </c>
    </row>
    <row r="2409" spans="1:18" x14ac:dyDescent="0.25">
      <c r="A2409">
        <v>558347385</v>
      </c>
      <c r="B2409" t="s">
        <v>107</v>
      </c>
      <c r="C2409" t="s">
        <v>118</v>
      </c>
      <c r="D2409">
        <v>1</v>
      </c>
      <c r="E2409">
        <v>0</v>
      </c>
      <c r="F2409">
        <v>40</v>
      </c>
      <c r="G2409">
        <v>45110</v>
      </c>
      <c r="H2409" t="s">
        <v>108</v>
      </c>
      <c r="I2409" t="s">
        <v>419</v>
      </c>
      <c r="J2409" t="s">
        <v>110</v>
      </c>
      <c r="K2409">
        <v>178.79999999999998</v>
      </c>
      <c r="L2409" t="s">
        <v>138</v>
      </c>
      <c r="M2409" t="s">
        <v>108</v>
      </c>
      <c r="N2409" t="s">
        <v>106</v>
      </c>
      <c r="O2409" t="s">
        <v>225</v>
      </c>
      <c r="P2409" t="str">
        <f>_xlfn.IFNA(VLOOKUP(C2409,Statusy!A:B,2,0),"Do wyrzucenia")</f>
        <v>Greatstore</v>
      </c>
      <c r="Q2409" t="str">
        <f t="shared" si="154"/>
        <v>Mall</v>
      </c>
      <c r="R2409" t="str">
        <f t="shared" si="155"/>
        <v>Vida</v>
      </c>
    </row>
    <row r="2410" spans="1:18" x14ac:dyDescent="0.25">
      <c r="A2410">
        <v>558347153</v>
      </c>
      <c r="B2410" t="s">
        <v>107</v>
      </c>
      <c r="C2410" t="s">
        <v>120</v>
      </c>
      <c r="D2410">
        <v>1</v>
      </c>
      <c r="E2410">
        <v>9</v>
      </c>
      <c r="F2410">
        <v>87</v>
      </c>
      <c r="G2410">
        <v>45110</v>
      </c>
      <c r="H2410" t="s">
        <v>108</v>
      </c>
      <c r="I2410" t="s">
        <v>4409</v>
      </c>
      <c r="J2410" t="s">
        <v>110</v>
      </c>
      <c r="K2410">
        <v>388.89</v>
      </c>
      <c r="L2410" t="s">
        <v>4410</v>
      </c>
      <c r="M2410" t="s">
        <v>108</v>
      </c>
      <c r="N2410" t="s">
        <v>49</v>
      </c>
      <c r="O2410" t="s">
        <v>224</v>
      </c>
      <c r="P2410" t="str">
        <f>_xlfn.IFNA(VLOOKUP(C2410,Statusy!A:B,2,0),"Do wyrzucenia")</f>
        <v>Shumee</v>
      </c>
      <c r="Q2410" t="str">
        <f t="shared" si="154"/>
        <v>Mall</v>
      </c>
      <c r="R2410" t="str">
        <f t="shared" si="155"/>
        <v>Kinghoff</v>
      </c>
    </row>
    <row r="2411" spans="1:18" x14ac:dyDescent="0.25">
      <c r="A2411">
        <v>558342048</v>
      </c>
      <c r="B2411" t="s">
        <v>107</v>
      </c>
      <c r="C2411" t="s">
        <v>114</v>
      </c>
      <c r="D2411">
        <v>0</v>
      </c>
      <c r="E2411">
        <v>3410</v>
      </c>
      <c r="F2411">
        <v>18810</v>
      </c>
      <c r="G2411">
        <v>45110</v>
      </c>
      <c r="H2411" t="s">
        <v>108</v>
      </c>
      <c r="I2411" t="s">
        <v>4411</v>
      </c>
      <c r="J2411" t="s">
        <v>116</v>
      </c>
      <c r="K2411">
        <v>225.72</v>
      </c>
      <c r="L2411" t="s">
        <v>4412</v>
      </c>
      <c r="M2411" t="s">
        <v>108</v>
      </c>
      <c r="N2411" t="s">
        <v>50</v>
      </c>
      <c r="O2411" t="s">
        <v>225</v>
      </c>
      <c r="P2411" t="str">
        <f>_xlfn.IFNA(VLOOKUP(C2411,Statusy!A:B,2,0),"Do wyrzucenia")</f>
        <v>Greatstore</v>
      </c>
      <c r="Q2411" t="str">
        <f t="shared" si="154"/>
        <v>Mall</v>
      </c>
      <c r="R2411" t="str">
        <f t="shared" si="155"/>
        <v>Kinghoff</v>
      </c>
    </row>
    <row r="2412" spans="1:18" x14ac:dyDescent="0.25">
      <c r="A2412">
        <v>558342034</v>
      </c>
      <c r="B2412" t="s">
        <v>107</v>
      </c>
      <c r="C2412" t="s">
        <v>114</v>
      </c>
      <c r="D2412">
        <v>0</v>
      </c>
      <c r="E2412">
        <v>13</v>
      </c>
      <c r="F2412">
        <v>52</v>
      </c>
      <c r="G2412">
        <v>45110</v>
      </c>
      <c r="H2412" t="s">
        <v>108</v>
      </c>
      <c r="I2412" t="s">
        <v>918</v>
      </c>
      <c r="J2412" t="s">
        <v>110</v>
      </c>
      <c r="K2412">
        <v>232.44</v>
      </c>
      <c r="L2412" t="s">
        <v>919</v>
      </c>
      <c r="M2412" t="s">
        <v>108</v>
      </c>
      <c r="N2412" t="s">
        <v>49</v>
      </c>
      <c r="O2412" t="s">
        <v>225</v>
      </c>
      <c r="P2412" t="str">
        <f>_xlfn.IFNA(VLOOKUP(C2412,Statusy!A:B,2,0),"Do wyrzucenia")</f>
        <v>Greatstore</v>
      </c>
      <c r="Q2412" t="str">
        <f t="shared" si="154"/>
        <v>Mall</v>
      </c>
      <c r="R2412" t="str">
        <f t="shared" si="155"/>
        <v>Vida</v>
      </c>
    </row>
    <row r="2413" spans="1:18" x14ac:dyDescent="0.25">
      <c r="A2413">
        <v>558341743</v>
      </c>
      <c r="B2413" t="s">
        <v>107</v>
      </c>
      <c r="C2413" t="s">
        <v>195</v>
      </c>
      <c r="D2413">
        <v>0</v>
      </c>
      <c r="E2413">
        <v>0</v>
      </c>
      <c r="F2413">
        <v>1539</v>
      </c>
      <c r="G2413">
        <v>45110</v>
      </c>
      <c r="H2413" t="s">
        <v>108</v>
      </c>
      <c r="I2413" t="s">
        <v>4413</v>
      </c>
      <c r="J2413" t="s">
        <v>109</v>
      </c>
      <c r="K2413">
        <v>288.20224719101128</v>
      </c>
      <c r="L2413" t="s">
        <v>4414</v>
      </c>
      <c r="M2413" t="s">
        <v>108</v>
      </c>
      <c r="N2413" t="s">
        <v>22</v>
      </c>
      <c r="O2413" t="s">
        <v>224</v>
      </c>
      <c r="P2413" t="str">
        <f>_xlfn.IFNA(VLOOKUP(C2413,Statusy!A:B,2,0),"Do wyrzucenia")</f>
        <v>Shumee</v>
      </c>
      <c r="Q2413" t="str">
        <f t="shared" si="154"/>
        <v>Mall</v>
      </c>
      <c r="R2413" t="str">
        <f t="shared" si="155"/>
        <v>Vida</v>
      </c>
    </row>
    <row r="2414" spans="1:18" x14ac:dyDescent="0.25">
      <c r="A2414">
        <v>558341733</v>
      </c>
      <c r="B2414" t="s">
        <v>107</v>
      </c>
      <c r="C2414" t="s">
        <v>195</v>
      </c>
      <c r="D2414">
        <v>0</v>
      </c>
      <c r="E2414">
        <v>13</v>
      </c>
      <c r="F2414">
        <v>56</v>
      </c>
      <c r="G2414">
        <v>45110</v>
      </c>
      <c r="H2414" t="s">
        <v>108</v>
      </c>
      <c r="I2414" t="s">
        <v>1018</v>
      </c>
      <c r="J2414" t="s">
        <v>110</v>
      </c>
      <c r="K2414">
        <v>250.32</v>
      </c>
      <c r="L2414" t="s">
        <v>1019</v>
      </c>
      <c r="M2414" t="s">
        <v>108</v>
      </c>
      <c r="N2414" t="s">
        <v>49</v>
      </c>
      <c r="O2414" t="s">
        <v>224</v>
      </c>
      <c r="P2414" t="str">
        <f>_xlfn.IFNA(VLOOKUP(C2414,Statusy!A:B,2,0),"Do wyrzucenia")</f>
        <v>Shumee</v>
      </c>
      <c r="Q2414" t="str">
        <f t="shared" si="154"/>
        <v>Mall</v>
      </c>
      <c r="R2414" t="str">
        <f t="shared" si="155"/>
        <v>Vida</v>
      </c>
    </row>
    <row r="2415" spans="1:18" x14ac:dyDescent="0.25">
      <c r="A2415">
        <v>558341725</v>
      </c>
      <c r="B2415" t="s">
        <v>107</v>
      </c>
      <c r="C2415" t="s">
        <v>195</v>
      </c>
      <c r="D2415">
        <v>0</v>
      </c>
      <c r="E2415">
        <v>29</v>
      </c>
      <c r="F2415">
        <v>289</v>
      </c>
      <c r="G2415">
        <v>45110</v>
      </c>
      <c r="H2415" t="s">
        <v>108</v>
      </c>
      <c r="I2415" t="s">
        <v>4415</v>
      </c>
      <c r="J2415" t="s">
        <v>110</v>
      </c>
      <c r="K2415">
        <v>1291.83</v>
      </c>
      <c r="L2415" t="s">
        <v>4416</v>
      </c>
      <c r="M2415" t="s">
        <v>108</v>
      </c>
      <c r="N2415" t="s">
        <v>49</v>
      </c>
      <c r="O2415" t="s">
        <v>224</v>
      </c>
      <c r="P2415" t="str">
        <f>_xlfn.IFNA(VLOOKUP(C2415,Statusy!A:B,2,0),"Do wyrzucenia")</f>
        <v>Shumee</v>
      </c>
      <c r="Q2415" t="str">
        <f t="shared" si="154"/>
        <v>Mall</v>
      </c>
      <c r="R2415" t="str">
        <f t="shared" si="155"/>
        <v>Vida</v>
      </c>
    </row>
    <row r="2416" spans="1:18" x14ac:dyDescent="0.25">
      <c r="A2416">
        <v>558341705</v>
      </c>
      <c r="B2416" t="s">
        <v>107</v>
      </c>
      <c r="C2416" t="s">
        <v>195</v>
      </c>
      <c r="D2416">
        <v>0</v>
      </c>
      <c r="E2416">
        <v>13</v>
      </c>
      <c r="F2416">
        <v>50</v>
      </c>
      <c r="G2416">
        <v>45110</v>
      </c>
      <c r="H2416" t="s">
        <v>108</v>
      </c>
      <c r="I2416" t="s">
        <v>500</v>
      </c>
      <c r="J2416" t="s">
        <v>110</v>
      </c>
      <c r="K2416">
        <v>223.5</v>
      </c>
      <c r="L2416" t="s">
        <v>555</v>
      </c>
      <c r="M2416" t="s">
        <v>108</v>
      </c>
      <c r="N2416" t="s">
        <v>49</v>
      </c>
      <c r="O2416" t="s">
        <v>224</v>
      </c>
      <c r="P2416" t="str">
        <f>_xlfn.IFNA(VLOOKUP(C2416,Statusy!A:B,2,0),"Do wyrzucenia")</f>
        <v>Shumee</v>
      </c>
      <c r="Q2416" t="str">
        <f t="shared" si="154"/>
        <v>Mall</v>
      </c>
      <c r="R2416" t="str">
        <f t="shared" si="155"/>
        <v>Vida</v>
      </c>
    </row>
    <row r="2417" spans="1:18" x14ac:dyDescent="0.25">
      <c r="A2417">
        <v>558341632</v>
      </c>
      <c r="B2417" t="s">
        <v>107</v>
      </c>
      <c r="C2417" t="s">
        <v>195</v>
      </c>
      <c r="D2417">
        <v>0</v>
      </c>
      <c r="E2417">
        <v>13</v>
      </c>
      <c r="F2417">
        <v>56</v>
      </c>
      <c r="G2417">
        <v>45110</v>
      </c>
      <c r="H2417" t="s">
        <v>108</v>
      </c>
      <c r="I2417" t="s">
        <v>1018</v>
      </c>
      <c r="J2417" t="s">
        <v>110</v>
      </c>
      <c r="K2417">
        <v>250.32</v>
      </c>
      <c r="L2417" t="s">
        <v>1019</v>
      </c>
      <c r="M2417" t="s">
        <v>108</v>
      </c>
      <c r="N2417" t="s">
        <v>49</v>
      </c>
      <c r="O2417" t="s">
        <v>224</v>
      </c>
      <c r="P2417" t="str">
        <f>_xlfn.IFNA(VLOOKUP(C2417,Statusy!A:B,2,0),"Do wyrzucenia")</f>
        <v>Shumee</v>
      </c>
      <c r="Q2417" t="str">
        <f t="shared" si="154"/>
        <v>Mall</v>
      </c>
      <c r="R2417" t="str">
        <f t="shared" si="155"/>
        <v>Vida</v>
      </c>
    </row>
    <row r="2418" spans="1:18" x14ac:dyDescent="0.25">
      <c r="A2418">
        <v>558341491</v>
      </c>
      <c r="B2418" t="s">
        <v>107</v>
      </c>
      <c r="C2418" t="s">
        <v>153</v>
      </c>
      <c r="D2418">
        <v>1</v>
      </c>
      <c r="E2418">
        <v>0</v>
      </c>
      <c r="F2418">
        <v>2166.65</v>
      </c>
      <c r="G2418">
        <v>45110</v>
      </c>
      <c r="H2418" t="s">
        <v>108</v>
      </c>
      <c r="I2418" t="s">
        <v>1242</v>
      </c>
      <c r="J2418" t="s">
        <v>109</v>
      </c>
      <c r="K2418">
        <v>405.73970037453188</v>
      </c>
      <c r="L2418" t="s">
        <v>4417</v>
      </c>
      <c r="M2418" t="s">
        <v>108</v>
      </c>
      <c r="N2418" t="s">
        <v>22</v>
      </c>
      <c r="O2418" t="s">
        <v>1102</v>
      </c>
      <c r="P2418" t="str">
        <f>_xlfn.IFNA(VLOOKUP(C2418,Statusy!A:B,2,0),"Do wyrzucenia")</f>
        <v>Alza</v>
      </c>
      <c r="Q2418" t="str">
        <f t="shared" si="154"/>
        <v>Alza</v>
      </c>
      <c r="R2418" t="str">
        <f t="shared" si="155"/>
        <v>Vida</v>
      </c>
    </row>
    <row r="2419" spans="1:18" x14ac:dyDescent="0.25">
      <c r="A2419">
        <v>558341441</v>
      </c>
      <c r="B2419" t="s">
        <v>107</v>
      </c>
      <c r="C2419" t="s">
        <v>153</v>
      </c>
      <c r="D2419">
        <v>1</v>
      </c>
      <c r="E2419">
        <v>0</v>
      </c>
      <c r="F2419">
        <v>883.15</v>
      </c>
      <c r="G2419">
        <v>45110</v>
      </c>
      <c r="H2419" t="s">
        <v>108</v>
      </c>
      <c r="I2419" t="s">
        <v>4171</v>
      </c>
      <c r="J2419" t="s">
        <v>109</v>
      </c>
      <c r="K2419">
        <v>165.38389513108615</v>
      </c>
      <c r="L2419" t="s">
        <v>4418</v>
      </c>
      <c r="M2419" t="s">
        <v>108</v>
      </c>
      <c r="N2419" t="s">
        <v>22</v>
      </c>
      <c r="O2419" t="s">
        <v>1102</v>
      </c>
      <c r="P2419" t="str">
        <f>_xlfn.IFNA(VLOOKUP(C2419,Statusy!A:B,2,0),"Do wyrzucenia")</f>
        <v>Alza</v>
      </c>
      <c r="Q2419" t="str">
        <f t="shared" si="154"/>
        <v>Alza</v>
      </c>
      <c r="R2419" t="str">
        <f t="shared" si="155"/>
        <v>beliani</v>
      </c>
    </row>
    <row r="2420" spans="1:18" x14ac:dyDescent="0.25">
      <c r="A2420">
        <v>558341439</v>
      </c>
      <c r="B2420" t="s">
        <v>107</v>
      </c>
      <c r="C2420" t="s">
        <v>153</v>
      </c>
      <c r="D2420">
        <v>1</v>
      </c>
      <c r="E2420">
        <v>0</v>
      </c>
      <c r="F2420">
        <v>713.15</v>
      </c>
      <c r="G2420">
        <v>45110</v>
      </c>
      <c r="H2420" t="s">
        <v>108</v>
      </c>
      <c r="I2420" t="s">
        <v>838</v>
      </c>
      <c r="J2420" t="s">
        <v>109</v>
      </c>
      <c r="K2420">
        <v>133.54868913857678</v>
      </c>
      <c r="L2420" t="s">
        <v>4419</v>
      </c>
      <c r="M2420" t="s">
        <v>108</v>
      </c>
      <c r="N2420" t="s">
        <v>22</v>
      </c>
      <c r="O2420" t="s">
        <v>1102</v>
      </c>
      <c r="P2420" t="str">
        <f>_xlfn.IFNA(VLOOKUP(C2420,Statusy!A:B,2,0),"Do wyrzucenia")</f>
        <v>Alza</v>
      </c>
      <c r="Q2420" t="str">
        <f t="shared" si="154"/>
        <v>Alza</v>
      </c>
      <c r="R2420" t="str">
        <f t="shared" si="155"/>
        <v>Vida</v>
      </c>
    </row>
    <row r="2421" spans="1:18" x14ac:dyDescent="0.25">
      <c r="A2421">
        <v>558341291</v>
      </c>
      <c r="B2421" t="s">
        <v>107</v>
      </c>
      <c r="C2421" t="s">
        <v>195</v>
      </c>
      <c r="D2421">
        <v>0</v>
      </c>
      <c r="E2421">
        <v>0</v>
      </c>
      <c r="F2421">
        <v>1429</v>
      </c>
      <c r="G2421">
        <v>45110</v>
      </c>
      <c r="H2421" t="s">
        <v>108</v>
      </c>
      <c r="I2421" t="s">
        <v>297</v>
      </c>
      <c r="J2421" t="s">
        <v>109</v>
      </c>
      <c r="K2421">
        <v>267.60299625468167</v>
      </c>
      <c r="L2421" t="s">
        <v>4420</v>
      </c>
      <c r="M2421" t="s">
        <v>108</v>
      </c>
      <c r="N2421" t="s">
        <v>22</v>
      </c>
      <c r="O2421" t="s">
        <v>224</v>
      </c>
      <c r="P2421" t="str">
        <f>_xlfn.IFNA(VLOOKUP(C2421,Statusy!A:B,2,0),"Do wyrzucenia")</f>
        <v>Shumee</v>
      </c>
      <c r="Q2421" t="str">
        <f t="shared" si="154"/>
        <v>Mall</v>
      </c>
      <c r="R2421" t="str">
        <f t="shared" si="155"/>
        <v>Vida</v>
      </c>
    </row>
    <row r="2422" spans="1:18" x14ac:dyDescent="0.25">
      <c r="A2422">
        <v>558341202</v>
      </c>
      <c r="B2422" t="s">
        <v>107</v>
      </c>
      <c r="C2422" t="s">
        <v>195</v>
      </c>
      <c r="D2422">
        <v>0</v>
      </c>
      <c r="E2422">
        <v>0</v>
      </c>
      <c r="F2422">
        <v>4339</v>
      </c>
      <c r="G2422">
        <v>45110</v>
      </c>
      <c r="H2422" t="s">
        <v>108</v>
      </c>
      <c r="I2422" t="s">
        <v>675</v>
      </c>
      <c r="J2422" t="s">
        <v>109</v>
      </c>
      <c r="K2422">
        <v>812.54681647940083</v>
      </c>
      <c r="L2422" t="s">
        <v>4421</v>
      </c>
      <c r="M2422" t="s">
        <v>108</v>
      </c>
      <c r="N2422" t="s">
        <v>22</v>
      </c>
      <c r="O2422" t="s">
        <v>224</v>
      </c>
      <c r="P2422" t="str">
        <f>_xlfn.IFNA(VLOOKUP(C2422,Statusy!A:B,2,0),"Do wyrzucenia")</f>
        <v>Shumee</v>
      </c>
      <c r="Q2422" t="str">
        <f t="shared" si="154"/>
        <v>Mall</v>
      </c>
      <c r="R2422" t="str">
        <f t="shared" si="155"/>
        <v>Vida</v>
      </c>
    </row>
    <row r="2423" spans="1:18" x14ac:dyDescent="0.25">
      <c r="A2423">
        <v>558335489</v>
      </c>
      <c r="B2423" t="s">
        <v>107</v>
      </c>
      <c r="C2423" t="s">
        <v>119</v>
      </c>
      <c r="D2423">
        <v>1</v>
      </c>
      <c r="E2423">
        <v>0</v>
      </c>
      <c r="F2423">
        <v>69510</v>
      </c>
      <c r="G2423">
        <v>45110</v>
      </c>
      <c r="H2423" t="s">
        <v>108</v>
      </c>
      <c r="I2423" t="s">
        <v>4422</v>
      </c>
      <c r="J2423" t="s">
        <v>116</v>
      </c>
      <c r="K2423">
        <v>834.12</v>
      </c>
      <c r="L2423" t="s">
        <v>4423</v>
      </c>
      <c r="M2423" t="s">
        <v>108</v>
      </c>
      <c r="N2423" t="s">
        <v>50</v>
      </c>
      <c r="O2423" t="s">
        <v>224</v>
      </c>
      <c r="P2423" t="str">
        <f>_xlfn.IFNA(VLOOKUP(C2423,Statusy!A:B,2,0),"Do wyrzucenia")</f>
        <v>Shumee</v>
      </c>
      <c r="Q2423" t="str">
        <f t="shared" si="154"/>
        <v>Mall</v>
      </c>
      <c r="R2423" t="str">
        <f t="shared" si="155"/>
        <v>Stema</v>
      </c>
    </row>
    <row r="2424" spans="1:18" x14ac:dyDescent="0.25">
      <c r="A2424">
        <v>558333105</v>
      </c>
      <c r="B2424" t="s">
        <v>107</v>
      </c>
      <c r="C2424" t="s">
        <v>153</v>
      </c>
      <c r="D2424">
        <v>1</v>
      </c>
      <c r="E2424">
        <v>0</v>
      </c>
      <c r="F2424">
        <v>2889.15</v>
      </c>
      <c r="G2424">
        <v>45109</v>
      </c>
      <c r="H2424" t="s">
        <v>108</v>
      </c>
      <c r="I2424" t="s">
        <v>4424</v>
      </c>
      <c r="J2424" t="s">
        <v>109</v>
      </c>
      <c r="K2424">
        <v>541.03932584269671</v>
      </c>
      <c r="L2424" t="s">
        <v>4425</v>
      </c>
      <c r="M2424" t="s">
        <v>108</v>
      </c>
      <c r="N2424" t="s">
        <v>48</v>
      </c>
      <c r="O2424" t="s">
        <v>1102</v>
      </c>
      <c r="P2424" t="str">
        <f>_xlfn.IFNA(VLOOKUP(C2424,Statusy!A:B,2,0),"Do wyrzucenia")</f>
        <v>Alza</v>
      </c>
      <c r="Q2424" t="str">
        <f t="shared" si="154"/>
        <v>Alza</v>
      </c>
      <c r="R2424" t="str">
        <f t="shared" si="155"/>
        <v>Vida</v>
      </c>
    </row>
    <row r="2425" spans="1:18" x14ac:dyDescent="0.25">
      <c r="A2425">
        <v>558333080</v>
      </c>
      <c r="B2425" t="s">
        <v>107</v>
      </c>
      <c r="C2425" t="s">
        <v>153</v>
      </c>
      <c r="D2425">
        <v>1</v>
      </c>
      <c r="E2425">
        <v>0</v>
      </c>
      <c r="F2425">
        <v>4376.6499999999996</v>
      </c>
      <c r="G2425">
        <v>45109</v>
      </c>
      <c r="H2425" t="s">
        <v>108</v>
      </c>
      <c r="I2425" t="s">
        <v>4426</v>
      </c>
      <c r="J2425" t="s">
        <v>109</v>
      </c>
      <c r="K2425">
        <v>819.59737827715355</v>
      </c>
      <c r="L2425" t="s">
        <v>4427</v>
      </c>
      <c r="M2425" t="s">
        <v>108</v>
      </c>
      <c r="N2425" t="s">
        <v>22</v>
      </c>
      <c r="O2425" t="s">
        <v>1102</v>
      </c>
      <c r="P2425" t="str">
        <f>_xlfn.IFNA(VLOOKUP(C2425,Statusy!A:B,2,0),"Do wyrzucenia")</f>
        <v>Alza</v>
      </c>
      <c r="Q2425" t="str">
        <f t="shared" si="154"/>
        <v>Alza</v>
      </c>
      <c r="R2425" t="str">
        <f t="shared" si="155"/>
        <v>Vida</v>
      </c>
    </row>
    <row r="2426" spans="1:18" x14ac:dyDescent="0.25">
      <c r="A2426">
        <v>558325360</v>
      </c>
      <c r="B2426" t="s">
        <v>107</v>
      </c>
      <c r="C2426" t="s">
        <v>120</v>
      </c>
      <c r="D2426">
        <v>1</v>
      </c>
      <c r="E2426">
        <v>23</v>
      </c>
      <c r="F2426">
        <v>112</v>
      </c>
      <c r="G2426">
        <v>45109</v>
      </c>
      <c r="H2426" t="s">
        <v>108</v>
      </c>
      <c r="I2426" t="s">
        <v>4428</v>
      </c>
      <c r="J2426" t="s">
        <v>110</v>
      </c>
      <c r="K2426">
        <v>500.64</v>
      </c>
      <c r="L2426" t="s">
        <v>4429</v>
      </c>
      <c r="M2426" t="s">
        <v>108</v>
      </c>
      <c r="N2426" t="s">
        <v>49</v>
      </c>
      <c r="O2426" t="s">
        <v>224</v>
      </c>
      <c r="P2426" t="str">
        <f>_xlfn.IFNA(VLOOKUP(C2426,Statusy!A:B,2,0),"Do wyrzucenia")</f>
        <v>Shumee</v>
      </c>
      <c r="Q2426" t="str">
        <f t="shared" si="154"/>
        <v>Mall</v>
      </c>
      <c r="R2426" t="str">
        <f t="shared" si="155"/>
        <v>Vida</v>
      </c>
    </row>
    <row r="2427" spans="1:18" x14ac:dyDescent="0.25">
      <c r="A2427">
        <v>558325342</v>
      </c>
      <c r="B2427" t="s">
        <v>107</v>
      </c>
      <c r="C2427" t="s">
        <v>153</v>
      </c>
      <c r="D2427">
        <v>1</v>
      </c>
      <c r="E2427">
        <v>0</v>
      </c>
      <c r="F2427">
        <v>1427.15</v>
      </c>
      <c r="G2427">
        <v>45109</v>
      </c>
      <c r="H2427" t="s">
        <v>108</v>
      </c>
      <c r="I2427" t="s">
        <v>616</v>
      </c>
      <c r="J2427" t="s">
        <v>109</v>
      </c>
      <c r="K2427">
        <v>267.25655430711612</v>
      </c>
      <c r="L2427" t="s">
        <v>4430</v>
      </c>
      <c r="M2427" t="s">
        <v>108</v>
      </c>
      <c r="N2427" t="s">
        <v>22</v>
      </c>
      <c r="O2427" t="s">
        <v>1102</v>
      </c>
      <c r="P2427" t="str">
        <f>_xlfn.IFNA(VLOOKUP(C2427,Statusy!A:B,2,0),"Do wyrzucenia")</f>
        <v>Alza</v>
      </c>
      <c r="Q2427" t="str">
        <f t="shared" si="154"/>
        <v>Alza</v>
      </c>
      <c r="R2427" t="str">
        <f t="shared" si="155"/>
        <v>Vida</v>
      </c>
    </row>
    <row r="2428" spans="1:18" x14ac:dyDescent="0.25">
      <c r="A2428">
        <v>558325341</v>
      </c>
      <c r="B2428" t="s">
        <v>107</v>
      </c>
      <c r="C2428" t="s">
        <v>153</v>
      </c>
      <c r="D2428">
        <v>1</v>
      </c>
      <c r="E2428">
        <v>0</v>
      </c>
      <c r="F2428">
        <v>645.15</v>
      </c>
      <c r="G2428">
        <v>45109</v>
      </c>
      <c r="H2428" t="s">
        <v>108</v>
      </c>
      <c r="I2428" t="s">
        <v>938</v>
      </c>
      <c r="J2428" t="s">
        <v>109</v>
      </c>
      <c r="K2428">
        <v>120.81460674157304</v>
      </c>
      <c r="L2428" t="s">
        <v>4431</v>
      </c>
      <c r="M2428" t="s">
        <v>108</v>
      </c>
      <c r="N2428" t="s">
        <v>22</v>
      </c>
      <c r="O2428" t="s">
        <v>1102</v>
      </c>
      <c r="P2428" t="str">
        <f>_xlfn.IFNA(VLOOKUP(C2428,Statusy!A:B,2,0),"Do wyrzucenia")</f>
        <v>Alza</v>
      </c>
      <c r="Q2428" t="str">
        <f t="shared" si="154"/>
        <v>Alza</v>
      </c>
      <c r="R2428" t="str">
        <f t="shared" si="155"/>
        <v>Vida</v>
      </c>
    </row>
    <row r="2429" spans="1:18" x14ac:dyDescent="0.25">
      <c r="A2429">
        <v>558317305</v>
      </c>
      <c r="B2429" t="s">
        <v>107</v>
      </c>
      <c r="C2429" t="s">
        <v>118</v>
      </c>
      <c r="D2429">
        <v>1</v>
      </c>
      <c r="E2429">
        <v>28</v>
      </c>
      <c r="F2429">
        <v>168</v>
      </c>
      <c r="G2429">
        <v>45109</v>
      </c>
      <c r="H2429" t="s">
        <v>108</v>
      </c>
      <c r="I2429" t="s">
        <v>371</v>
      </c>
      <c r="J2429" t="s">
        <v>110</v>
      </c>
      <c r="K2429">
        <v>750.95999999999992</v>
      </c>
      <c r="L2429" t="s">
        <v>4432</v>
      </c>
      <c r="M2429" t="s">
        <v>108</v>
      </c>
      <c r="N2429" t="s">
        <v>49</v>
      </c>
      <c r="O2429" t="s">
        <v>225</v>
      </c>
      <c r="P2429" t="str">
        <f>_xlfn.IFNA(VLOOKUP(C2429,Statusy!A:B,2,0),"Do wyrzucenia")</f>
        <v>Greatstore</v>
      </c>
      <c r="Q2429" t="str">
        <f t="shared" si="154"/>
        <v>Mall</v>
      </c>
      <c r="R2429" t="str">
        <f t="shared" si="155"/>
        <v>Vida</v>
      </c>
    </row>
    <row r="2430" spans="1:18" x14ac:dyDescent="0.25">
      <c r="A2430">
        <v>558317289</v>
      </c>
      <c r="B2430" t="s">
        <v>107</v>
      </c>
      <c r="C2430" t="s">
        <v>118</v>
      </c>
      <c r="D2430">
        <v>1</v>
      </c>
      <c r="E2430">
        <v>14</v>
      </c>
      <c r="F2430">
        <v>63</v>
      </c>
      <c r="G2430">
        <v>45109</v>
      </c>
      <c r="H2430" t="s">
        <v>108</v>
      </c>
      <c r="I2430" t="s">
        <v>4433</v>
      </c>
      <c r="J2430" t="s">
        <v>110</v>
      </c>
      <c r="K2430">
        <v>281.60999999999996</v>
      </c>
      <c r="L2430" t="s">
        <v>4434</v>
      </c>
      <c r="M2430" t="s">
        <v>108</v>
      </c>
      <c r="N2430" t="s">
        <v>49</v>
      </c>
      <c r="O2430" t="s">
        <v>225</v>
      </c>
      <c r="P2430" t="str">
        <f>_xlfn.IFNA(VLOOKUP(C2430,Statusy!A:B,2,0),"Do wyrzucenia")</f>
        <v>Greatstore</v>
      </c>
      <c r="Q2430" t="str">
        <f t="shared" si="154"/>
        <v>Mall</v>
      </c>
      <c r="R2430" t="str">
        <f t="shared" si="155"/>
        <v>Vida</v>
      </c>
    </row>
    <row r="2431" spans="1:18" x14ac:dyDescent="0.25">
      <c r="A2431">
        <v>558317268</v>
      </c>
      <c r="B2431" t="s">
        <v>107</v>
      </c>
      <c r="C2431" t="s">
        <v>118</v>
      </c>
      <c r="D2431">
        <v>1</v>
      </c>
      <c r="E2431">
        <v>229</v>
      </c>
      <c r="F2431">
        <v>2210</v>
      </c>
      <c r="G2431">
        <v>45109</v>
      </c>
      <c r="H2431" t="s">
        <v>108</v>
      </c>
      <c r="I2431" t="s">
        <v>868</v>
      </c>
      <c r="J2431" t="s">
        <v>109</v>
      </c>
      <c r="K2431">
        <v>413.85767790262173</v>
      </c>
      <c r="L2431" t="s">
        <v>1589</v>
      </c>
      <c r="M2431" t="s">
        <v>108</v>
      </c>
      <c r="N2431" t="s">
        <v>22</v>
      </c>
      <c r="O2431" t="s">
        <v>225</v>
      </c>
      <c r="P2431" t="str">
        <f>_xlfn.IFNA(VLOOKUP(C2431,Statusy!A:B,2,0),"Do wyrzucenia")</f>
        <v>Greatstore</v>
      </c>
      <c r="Q2431" t="str">
        <f t="shared" si="154"/>
        <v>Mall</v>
      </c>
      <c r="R2431" t="str">
        <f t="shared" si="155"/>
        <v>Vida</v>
      </c>
    </row>
    <row r="2432" spans="1:18" x14ac:dyDescent="0.25">
      <c r="A2432">
        <v>558317235</v>
      </c>
      <c r="B2432" t="s">
        <v>107</v>
      </c>
      <c r="C2432" t="s">
        <v>118</v>
      </c>
      <c r="D2432">
        <v>1</v>
      </c>
      <c r="E2432">
        <v>36</v>
      </c>
      <c r="F2432">
        <v>81</v>
      </c>
      <c r="G2432">
        <v>45109</v>
      </c>
      <c r="H2432" t="s">
        <v>108</v>
      </c>
      <c r="I2432" t="s">
        <v>4435</v>
      </c>
      <c r="J2432" t="s">
        <v>110</v>
      </c>
      <c r="K2432">
        <v>362.07</v>
      </c>
      <c r="L2432" t="s">
        <v>4436</v>
      </c>
      <c r="M2432" t="s">
        <v>108</v>
      </c>
      <c r="N2432" t="s">
        <v>48</v>
      </c>
      <c r="O2432" t="s">
        <v>225</v>
      </c>
      <c r="P2432" t="str">
        <f>_xlfn.IFNA(VLOOKUP(C2432,Statusy!A:B,2,0),"Do wyrzucenia")</f>
        <v>Greatstore</v>
      </c>
      <c r="Q2432" t="str">
        <f t="shared" ref="Q2432:Q2459" si="156">IF(P2432="alza","Alza",IF(P2432="Extra","Extrastore","Mall"))</f>
        <v>Mall</v>
      </c>
      <c r="R2432" t="str">
        <f t="shared" ref="R2432:R2459" si="157">IF(AND(LEN(I2432)&lt;=7,ISERROR(FIND("_",I2432))),"Vida",IFERROR(LEFT(I2432,FIND("_",I2432)-1),"Kinghoff"))</f>
        <v>aw</v>
      </c>
    </row>
    <row r="2433" spans="1:18" x14ac:dyDescent="0.25">
      <c r="A2433">
        <v>558314928</v>
      </c>
      <c r="B2433" t="s">
        <v>107</v>
      </c>
      <c r="C2433" t="s">
        <v>153</v>
      </c>
      <c r="D2433">
        <v>1</v>
      </c>
      <c r="E2433">
        <v>0</v>
      </c>
      <c r="F2433">
        <v>806.65</v>
      </c>
      <c r="G2433">
        <v>45109</v>
      </c>
      <c r="H2433" t="s">
        <v>108</v>
      </c>
      <c r="I2433" t="s">
        <v>637</v>
      </c>
      <c r="J2433" t="s">
        <v>109</v>
      </c>
      <c r="K2433">
        <v>151.05805243445693</v>
      </c>
      <c r="L2433" t="s">
        <v>4437</v>
      </c>
      <c r="M2433" t="s">
        <v>108</v>
      </c>
      <c r="N2433" t="s">
        <v>22</v>
      </c>
      <c r="O2433" t="s">
        <v>1102</v>
      </c>
      <c r="P2433" t="str">
        <f>_xlfn.IFNA(VLOOKUP(C2433,Statusy!A:B,2,0),"Do wyrzucenia")</f>
        <v>Alza</v>
      </c>
      <c r="Q2433" t="str">
        <f t="shared" si="156"/>
        <v>Alza</v>
      </c>
      <c r="R2433" t="str">
        <f t="shared" si="157"/>
        <v>Vida</v>
      </c>
    </row>
    <row r="2434" spans="1:18" x14ac:dyDescent="0.25">
      <c r="A2434">
        <v>558314907</v>
      </c>
      <c r="B2434" t="s">
        <v>107</v>
      </c>
      <c r="C2434" t="s">
        <v>153</v>
      </c>
      <c r="D2434">
        <v>1</v>
      </c>
      <c r="E2434">
        <v>0</v>
      </c>
      <c r="F2434">
        <v>900.16</v>
      </c>
      <c r="G2434">
        <v>45109</v>
      </c>
      <c r="H2434" t="s">
        <v>108</v>
      </c>
      <c r="I2434" t="s">
        <v>292</v>
      </c>
      <c r="J2434" t="s">
        <v>109</v>
      </c>
      <c r="K2434">
        <v>168.5692883895131</v>
      </c>
      <c r="L2434" t="s">
        <v>4438</v>
      </c>
      <c r="M2434" t="s">
        <v>108</v>
      </c>
      <c r="N2434" t="s">
        <v>22</v>
      </c>
      <c r="O2434" t="s">
        <v>1102</v>
      </c>
      <c r="P2434" t="str">
        <f>_xlfn.IFNA(VLOOKUP(C2434,Statusy!A:B,2,0),"Do wyrzucenia")</f>
        <v>Alza</v>
      </c>
      <c r="Q2434" t="str">
        <f t="shared" si="156"/>
        <v>Alza</v>
      </c>
      <c r="R2434" t="str">
        <f t="shared" si="157"/>
        <v>Vida</v>
      </c>
    </row>
    <row r="2435" spans="1:18" x14ac:dyDescent="0.25">
      <c r="A2435">
        <v>558302024</v>
      </c>
      <c r="B2435" t="s">
        <v>107</v>
      </c>
      <c r="C2435" t="s">
        <v>120</v>
      </c>
      <c r="D2435">
        <v>1</v>
      </c>
      <c r="E2435">
        <v>0</v>
      </c>
      <c r="F2435">
        <v>1089</v>
      </c>
      <c r="G2435">
        <v>45109</v>
      </c>
      <c r="H2435" t="s">
        <v>108</v>
      </c>
      <c r="I2435" t="s">
        <v>4439</v>
      </c>
      <c r="J2435" t="s">
        <v>109</v>
      </c>
      <c r="K2435">
        <v>203.93258426966293</v>
      </c>
      <c r="L2435" t="s">
        <v>4440</v>
      </c>
      <c r="M2435" t="s">
        <v>108</v>
      </c>
      <c r="N2435" t="s">
        <v>22</v>
      </c>
      <c r="O2435" t="s">
        <v>224</v>
      </c>
      <c r="P2435" t="str">
        <f>_xlfn.IFNA(VLOOKUP(C2435,Statusy!A:B,2,0),"Do wyrzucenia")</f>
        <v>Shumee</v>
      </c>
      <c r="Q2435" t="str">
        <f t="shared" si="156"/>
        <v>Mall</v>
      </c>
      <c r="R2435" t="str">
        <f t="shared" si="157"/>
        <v>Vida</v>
      </c>
    </row>
    <row r="2436" spans="1:18" x14ac:dyDescent="0.25">
      <c r="A2436">
        <v>558302022</v>
      </c>
      <c r="B2436" t="s">
        <v>107</v>
      </c>
      <c r="C2436" t="s">
        <v>153</v>
      </c>
      <c r="D2436">
        <v>1</v>
      </c>
      <c r="E2436">
        <v>0</v>
      </c>
      <c r="F2436">
        <v>3619.3</v>
      </c>
      <c r="G2436">
        <v>45109</v>
      </c>
      <c r="H2436" t="s">
        <v>108</v>
      </c>
      <c r="I2436" t="s">
        <v>340</v>
      </c>
      <c r="J2436" t="s">
        <v>109</v>
      </c>
      <c r="K2436">
        <v>677.77153558052441</v>
      </c>
      <c r="L2436" t="s">
        <v>4441</v>
      </c>
      <c r="M2436" t="s">
        <v>108</v>
      </c>
      <c r="N2436" t="s">
        <v>22</v>
      </c>
      <c r="O2436" t="s">
        <v>1102</v>
      </c>
      <c r="P2436" t="str">
        <f>_xlfn.IFNA(VLOOKUP(C2436,Statusy!A:B,2,0),"Do wyrzucenia")</f>
        <v>Alza</v>
      </c>
      <c r="Q2436" t="str">
        <f t="shared" si="156"/>
        <v>Alza</v>
      </c>
      <c r="R2436" t="str">
        <f t="shared" si="157"/>
        <v>Vida</v>
      </c>
    </row>
    <row r="2437" spans="1:18" x14ac:dyDescent="0.25">
      <c r="A2437">
        <v>558302021</v>
      </c>
      <c r="B2437" t="s">
        <v>107</v>
      </c>
      <c r="C2437" t="s">
        <v>120</v>
      </c>
      <c r="D2437">
        <v>1</v>
      </c>
      <c r="E2437">
        <v>23</v>
      </c>
      <c r="F2437">
        <v>118</v>
      </c>
      <c r="G2437">
        <v>45109</v>
      </c>
      <c r="H2437" t="s">
        <v>108</v>
      </c>
      <c r="I2437" t="s">
        <v>4066</v>
      </c>
      <c r="J2437" t="s">
        <v>110</v>
      </c>
      <c r="K2437">
        <v>527.45999999999992</v>
      </c>
      <c r="L2437" t="s">
        <v>4442</v>
      </c>
      <c r="M2437" t="s">
        <v>108</v>
      </c>
      <c r="N2437" t="s">
        <v>48</v>
      </c>
      <c r="O2437" t="s">
        <v>224</v>
      </c>
      <c r="P2437" t="str">
        <f>_xlfn.IFNA(VLOOKUP(C2437,Statusy!A:B,2,0),"Do wyrzucenia")</f>
        <v>Shumee</v>
      </c>
      <c r="Q2437" t="str">
        <f t="shared" si="156"/>
        <v>Mall</v>
      </c>
      <c r="R2437" t="str">
        <f t="shared" si="157"/>
        <v>Vida</v>
      </c>
    </row>
    <row r="2438" spans="1:18" x14ac:dyDescent="0.25">
      <c r="A2438">
        <v>558302020</v>
      </c>
      <c r="B2438" t="s">
        <v>107</v>
      </c>
      <c r="C2438" t="s">
        <v>153</v>
      </c>
      <c r="D2438">
        <v>1</v>
      </c>
      <c r="E2438">
        <v>0</v>
      </c>
      <c r="F2438">
        <v>891.65</v>
      </c>
      <c r="G2438">
        <v>45109</v>
      </c>
      <c r="H2438" t="s">
        <v>108</v>
      </c>
      <c r="I2438" t="s">
        <v>2448</v>
      </c>
      <c r="J2438" t="s">
        <v>109</v>
      </c>
      <c r="K2438">
        <v>166.97565543071161</v>
      </c>
      <c r="L2438" t="s">
        <v>4443</v>
      </c>
      <c r="M2438" t="s">
        <v>108</v>
      </c>
      <c r="N2438" t="s">
        <v>22</v>
      </c>
      <c r="O2438" t="s">
        <v>1102</v>
      </c>
      <c r="P2438" t="str">
        <f>_xlfn.IFNA(VLOOKUP(C2438,Statusy!A:B,2,0),"Do wyrzucenia")</f>
        <v>Alza</v>
      </c>
      <c r="Q2438" t="str">
        <f t="shared" si="156"/>
        <v>Alza</v>
      </c>
      <c r="R2438" t="str">
        <f t="shared" si="157"/>
        <v>Vida</v>
      </c>
    </row>
    <row r="2439" spans="1:18" x14ac:dyDescent="0.25">
      <c r="A2439">
        <v>558302019</v>
      </c>
      <c r="B2439" t="s">
        <v>107</v>
      </c>
      <c r="C2439" t="s">
        <v>153</v>
      </c>
      <c r="D2439">
        <v>1</v>
      </c>
      <c r="E2439">
        <v>0</v>
      </c>
      <c r="F2439">
        <v>2336.66</v>
      </c>
      <c r="G2439">
        <v>45109</v>
      </c>
      <c r="H2439" t="s">
        <v>108</v>
      </c>
      <c r="I2439" t="s">
        <v>317</v>
      </c>
      <c r="J2439" t="s">
        <v>109</v>
      </c>
      <c r="K2439">
        <v>437.57677902621725</v>
      </c>
      <c r="L2439" t="s">
        <v>4444</v>
      </c>
      <c r="M2439" t="s">
        <v>108</v>
      </c>
      <c r="N2439" t="s">
        <v>22</v>
      </c>
      <c r="O2439" t="s">
        <v>1102</v>
      </c>
      <c r="P2439" t="str">
        <f>_xlfn.IFNA(VLOOKUP(C2439,Statusy!A:B,2,0),"Do wyrzucenia")</f>
        <v>Alza</v>
      </c>
      <c r="Q2439" t="str">
        <f t="shared" si="156"/>
        <v>Alza</v>
      </c>
      <c r="R2439" t="str">
        <f t="shared" si="157"/>
        <v>Vida</v>
      </c>
    </row>
    <row r="2440" spans="1:18" x14ac:dyDescent="0.25">
      <c r="A2440">
        <v>558302018</v>
      </c>
      <c r="B2440" t="s">
        <v>107</v>
      </c>
      <c r="C2440" t="s">
        <v>153</v>
      </c>
      <c r="D2440">
        <v>1</v>
      </c>
      <c r="E2440">
        <v>0</v>
      </c>
      <c r="F2440">
        <v>1529.15</v>
      </c>
      <c r="G2440">
        <v>45109</v>
      </c>
      <c r="H2440" t="s">
        <v>108</v>
      </c>
      <c r="I2440" t="s">
        <v>469</v>
      </c>
      <c r="J2440" t="s">
        <v>109</v>
      </c>
      <c r="K2440">
        <v>286.35767790262179</v>
      </c>
      <c r="L2440" t="s">
        <v>4445</v>
      </c>
      <c r="M2440" t="s">
        <v>108</v>
      </c>
      <c r="N2440" t="s">
        <v>22</v>
      </c>
      <c r="O2440" t="s">
        <v>1102</v>
      </c>
      <c r="P2440" t="str">
        <f>_xlfn.IFNA(VLOOKUP(C2440,Statusy!A:B,2,0),"Do wyrzucenia")</f>
        <v>Alza</v>
      </c>
      <c r="Q2440" t="str">
        <f t="shared" si="156"/>
        <v>Alza</v>
      </c>
      <c r="R2440" t="str">
        <f t="shared" si="157"/>
        <v>Vida</v>
      </c>
    </row>
    <row r="2441" spans="1:18" x14ac:dyDescent="0.25">
      <c r="A2441">
        <v>558302017</v>
      </c>
      <c r="B2441" t="s">
        <v>107</v>
      </c>
      <c r="C2441" t="s">
        <v>153</v>
      </c>
      <c r="D2441">
        <v>1</v>
      </c>
      <c r="E2441">
        <v>0</v>
      </c>
      <c r="F2441">
        <v>500.65</v>
      </c>
      <c r="G2441">
        <v>45109</v>
      </c>
      <c r="H2441" t="s">
        <v>108</v>
      </c>
      <c r="I2441" t="s">
        <v>713</v>
      </c>
      <c r="J2441" t="s">
        <v>109</v>
      </c>
      <c r="K2441">
        <v>93.754681647940075</v>
      </c>
      <c r="L2441" t="s">
        <v>4446</v>
      </c>
      <c r="M2441" t="s">
        <v>108</v>
      </c>
      <c r="N2441" t="s">
        <v>48</v>
      </c>
      <c r="O2441" t="s">
        <v>1102</v>
      </c>
      <c r="P2441" t="str">
        <f>_xlfn.IFNA(VLOOKUP(C2441,Statusy!A:B,2,0),"Do wyrzucenia")</f>
        <v>Alza</v>
      </c>
      <c r="Q2441" t="str">
        <f t="shared" si="156"/>
        <v>Alza</v>
      </c>
      <c r="R2441" t="str">
        <f t="shared" si="157"/>
        <v>Vida</v>
      </c>
    </row>
    <row r="2442" spans="1:18" x14ac:dyDescent="0.25">
      <c r="A2442">
        <v>558302013</v>
      </c>
      <c r="B2442" t="s">
        <v>107</v>
      </c>
      <c r="C2442" t="s">
        <v>153</v>
      </c>
      <c r="D2442">
        <v>1</v>
      </c>
      <c r="E2442">
        <v>0</v>
      </c>
      <c r="F2442">
        <v>390.15</v>
      </c>
      <c r="G2442">
        <v>45109</v>
      </c>
      <c r="H2442" t="s">
        <v>108</v>
      </c>
      <c r="I2442" t="s">
        <v>3183</v>
      </c>
      <c r="J2442" t="s">
        <v>109</v>
      </c>
      <c r="K2442">
        <v>73.061797752808985</v>
      </c>
      <c r="L2442" t="s">
        <v>4447</v>
      </c>
      <c r="M2442" t="s">
        <v>108</v>
      </c>
      <c r="N2442" t="s">
        <v>22</v>
      </c>
      <c r="O2442" t="s">
        <v>1102</v>
      </c>
      <c r="P2442" t="str">
        <f>_xlfn.IFNA(VLOOKUP(C2442,Statusy!A:B,2,0),"Do wyrzucenia")</f>
        <v>Alza</v>
      </c>
      <c r="Q2442" t="str">
        <f t="shared" si="156"/>
        <v>Alza</v>
      </c>
      <c r="R2442" t="str">
        <f t="shared" si="157"/>
        <v>Vida</v>
      </c>
    </row>
    <row r="2443" spans="1:18" x14ac:dyDescent="0.25">
      <c r="A2443">
        <v>558302011</v>
      </c>
      <c r="B2443" t="s">
        <v>107</v>
      </c>
      <c r="C2443" t="s">
        <v>153</v>
      </c>
      <c r="D2443">
        <v>1</v>
      </c>
      <c r="E2443">
        <v>0</v>
      </c>
      <c r="F2443">
        <v>509.16</v>
      </c>
      <c r="G2443">
        <v>45109</v>
      </c>
      <c r="H2443" t="s">
        <v>108</v>
      </c>
      <c r="I2443" t="s">
        <v>1190</v>
      </c>
      <c r="J2443" t="s">
        <v>109</v>
      </c>
      <c r="K2443">
        <v>95.348314606741582</v>
      </c>
      <c r="L2443" t="s">
        <v>4448</v>
      </c>
      <c r="M2443" t="s">
        <v>108</v>
      </c>
      <c r="N2443" t="s">
        <v>22</v>
      </c>
      <c r="O2443" t="s">
        <v>1102</v>
      </c>
      <c r="P2443" t="str">
        <f>_xlfn.IFNA(VLOOKUP(C2443,Statusy!A:B,2,0),"Do wyrzucenia")</f>
        <v>Alza</v>
      </c>
      <c r="Q2443" t="str">
        <f t="shared" si="156"/>
        <v>Alza</v>
      </c>
      <c r="R2443" t="str">
        <f t="shared" si="157"/>
        <v>Vida</v>
      </c>
    </row>
    <row r="2444" spans="1:18" x14ac:dyDescent="0.25">
      <c r="A2444">
        <v>558302008</v>
      </c>
      <c r="B2444" t="s">
        <v>107</v>
      </c>
      <c r="C2444" t="s">
        <v>153</v>
      </c>
      <c r="D2444">
        <v>1</v>
      </c>
      <c r="E2444">
        <v>0</v>
      </c>
      <c r="F2444">
        <v>1826.65</v>
      </c>
      <c r="G2444">
        <v>45109</v>
      </c>
      <c r="H2444" t="s">
        <v>108</v>
      </c>
      <c r="I2444" t="s">
        <v>1123</v>
      </c>
      <c r="J2444" t="s">
        <v>109</v>
      </c>
      <c r="K2444">
        <v>342.06928838951313</v>
      </c>
      <c r="L2444" t="s">
        <v>4449</v>
      </c>
      <c r="M2444" t="s">
        <v>108</v>
      </c>
      <c r="N2444" t="s">
        <v>22</v>
      </c>
      <c r="O2444" t="s">
        <v>1102</v>
      </c>
      <c r="P2444" t="str">
        <f>_xlfn.IFNA(VLOOKUP(C2444,Statusy!A:B,2,0),"Do wyrzucenia")</f>
        <v>Alza</v>
      </c>
      <c r="Q2444" t="str">
        <f t="shared" si="156"/>
        <v>Alza</v>
      </c>
      <c r="R2444" t="str">
        <f t="shared" si="157"/>
        <v>Vida</v>
      </c>
    </row>
    <row r="2445" spans="1:18" x14ac:dyDescent="0.25">
      <c r="A2445">
        <v>558289705</v>
      </c>
      <c r="B2445" t="s">
        <v>107</v>
      </c>
      <c r="C2445" t="s">
        <v>114</v>
      </c>
      <c r="D2445">
        <v>0</v>
      </c>
      <c r="E2445">
        <v>13</v>
      </c>
      <c r="F2445">
        <v>66</v>
      </c>
      <c r="G2445">
        <v>45109</v>
      </c>
      <c r="H2445" t="s">
        <v>108</v>
      </c>
      <c r="I2445" t="s">
        <v>1170</v>
      </c>
      <c r="J2445" t="s">
        <v>110</v>
      </c>
      <c r="K2445">
        <v>295.02</v>
      </c>
      <c r="L2445" t="s">
        <v>4450</v>
      </c>
      <c r="M2445" t="s">
        <v>108</v>
      </c>
      <c r="N2445" t="s">
        <v>49</v>
      </c>
      <c r="O2445" t="s">
        <v>225</v>
      </c>
      <c r="P2445" t="str">
        <f>_xlfn.IFNA(VLOOKUP(C2445,Statusy!A:B,2,0),"Do wyrzucenia")</f>
        <v>Greatstore</v>
      </c>
      <c r="Q2445" t="str">
        <f t="shared" si="156"/>
        <v>Mall</v>
      </c>
      <c r="R2445" t="str">
        <f t="shared" si="157"/>
        <v>Vida</v>
      </c>
    </row>
    <row r="2446" spans="1:18" x14ac:dyDescent="0.25">
      <c r="A2446">
        <v>558286942</v>
      </c>
      <c r="B2446" t="s">
        <v>107</v>
      </c>
      <c r="C2446" t="s">
        <v>153</v>
      </c>
      <c r="D2446">
        <v>1</v>
      </c>
      <c r="E2446">
        <v>0</v>
      </c>
      <c r="F2446">
        <v>1860.65</v>
      </c>
      <c r="G2446">
        <v>45109</v>
      </c>
      <c r="H2446" t="s">
        <v>108</v>
      </c>
      <c r="I2446" t="s">
        <v>4451</v>
      </c>
      <c r="J2446" t="s">
        <v>109</v>
      </c>
      <c r="K2446">
        <v>348.43632958801504</v>
      </c>
      <c r="L2446" t="s">
        <v>4452</v>
      </c>
      <c r="M2446" t="s">
        <v>108</v>
      </c>
      <c r="N2446" t="s">
        <v>48</v>
      </c>
      <c r="O2446" t="s">
        <v>1102</v>
      </c>
      <c r="P2446" t="str">
        <f>_xlfn.IFNA(VLOOKUP(C2446,Statusy!A:B,2,0),"Do wyrzucenia")</f>
        <v>Alza</v>
      </c>
      <c r="Q2446" t="str">
        <f t="shared" si="156"/>
        <v>Alza</v>
      </c>
      <c r="R2446" t="str">
        <f t="shared" si="157"/>
        <v>Vida</v>
      </c>
    </row>
    <row r="2447" spans="1:18" x14ac:dyDescent="0.25">
      <c r="A2447">
        <v>558286919</v>
      </c>
      <c r="B2447" t="s">
        <v>107</v>
      </c>
      <c r="C2447" t="s">
        <v>120</v>
      </c>
      <c r="D2447">
        <v>1</v>
      </c>
      <c r="E2447">
        <v>29</v>
      </c>
      <c r="F2447">
        <v>194</v>
      </c>
      <c r="G2447">
        <v>45109</v>
      </c>
      <c r="H2447" t="s">
        <v>108</v>
      </c>
      <c r="I2447" t="s">
        <v>1467</v>
      </c>
      <c r="J2447" t="s">
        <v>110</v>
      </c>
      <c r="K2447">
        <v>867.18</v>
      </c>
      <c r="L2447" t="s">
        <v>4453</v>
      </c>
      <c r="M2447" t="s">
        <v>108</v>
      </c>
      <c r="N2447" t="s">
        <v>49</v>
      </c>
      <c r="O2447" t="s">
        <v>224</v>
      </c>
      <c r="P2447" t="str">
        <f>_xlfn.IFNA(VLOOKUP(C2447,Statusy!A:B,2,0),"Do wyrzucenia")</f>
        <v>Shumee</v>
      </c>
      <c r="Q2447" t="str">
        <f t="shared" si="156"/>
        <v>Mall</v>
      </c>
      <c r="R2447" t="str">
        <f t="shared" si="157"/>
        <v>Vida</v>
      </c>
    </row>
    <row r="2448" spans="1:18" x14ac:dyDescent="0.25">
      <c r="A2448">
        <v>558286911</v>
      </c>
      <c r="B2448" t="s">
        <v>107</v>
      </c>
      <c r="C2448" t="s">
        <v>153</v>
      </c>
      <c r="D2448">
        <v>1</v>
      </c>
      <c r="E2448">
        <v>0</v>
      </c>
      <c r="F2448">
        <v>615.41</v>
      </c>
      <c r="G2448">
        <v>45109</v>
      </c>
      <c r="H2448" t="s">
        <v>108</v>
      </c>
      <c r="I2448" t="s">
        <v>1183</v>
      </c>
      <c r="J2448" t="s">
        <v>109</v>
      </c>
      <c r="K2448">
        <v>115.24531835205993</v>
      </c>
      <c r="L2448" t="s">
        <v>4454</v>
      </c>
      <c r="M2448" t="s">
        <v>108</v>
      </c>
      <c r="N2448" t="s">
        <v>22</v>
      </c>
      <c r="O2448" t="s">
        <v>1102</v>
      </c>
      <c r="P2448" t="str">
        <f>_xlfn.IFNA(VLOOKUP(C2448,Statusy!A:B,2,0),"Do wyrzucenia")</f>
        <v>Alza</v>
      </c>
      <c r="Q2448" t="str">
        <f t="shared" si="156"/>
        <v>Alza</v>
      </c>
      <c r="R2448" t="str">
        <f t="shared" si="157"/>
        <v>ikonka</v>
      </c>
    </row>
    <row r="2449" spans="1:18" x14ac:dyDescent="0.25">
      <c r="A2449">
        <v>558286910</v>
      </c>
      <c r="B2449" t="s">
        <v>107</v>
      </c>
      <c r="C2449" t="s">
        <v>153</v>
      </c>
      <c r="D2449">
        <v>1</v>
      </c>
      <c r="E2449">
        <v>0</v>
      </c>
      <c r="F2449">
        <v>2914.65</v>
      </c>
      <c r="G2449">
        <v>45109</v>
      </c>
      <c r="H2449" t="s">
        <v>108</v>
      </c>
      <c r="I2449" t="s">
        <v>973</v>
      </c>
      <c r="J2449" t="s">
        <v>109</v>
      </c>
      <c r="K2449">
        <v>545.81460674157313</v>
      </c>
      <c r="L2449" t="s">
        <v>4455</v>
      </c>
      <c r="M2449" t="s">
        <v>108</v>
      </c>
      <c r="N2449" t="s">
        <v>22</v>
      </c>
      <c r="O2449" t="s">
        <v>1102</v>
      </c>
      <c r="P2449" t="str">
        <f>_xlfn.IFNA(VLOOKUP(C2449,Statusy!A:B,2,0),"Do wyrzucenia")</f>
        <v>Alza</v>
      </c>
      <c r="Q2449" t="str">
        <f t="shared" si="156"/>
        <v>Alza</v>
      </c>
      <c r="R2449" t="str">
        <f t="shared" si="157"/>
        <v>Vida</v>
      </c>
    </row>
    <row r="2450" spans="1:18" x14ac:dyDescent="0.25">
      <c r="A2450">
        <v>558286908</v>
      </c>
      <c r="B2450" t="s">
        <v>107</v>
      </c>
      <c r="C2450" t="s">
        <v>153</v>
      </c>
      <c r="D2450">
        <v>1</v>
      </c>
      <c r="E2450">
        <v>0</v>
      </c>
      <c r="F2450">
        <v>1767.14</v>
      </c>
      <c r="G2450">
        <v>45109</v>
      </c>
      <c r="H2450" t="s">
        <v>108</v>
      </c>
      <c r="I2450" t="s">
        <v>786</v>
      </c>
      <c r="J2450" t="s">
        <v>109</v>
      </c>
      <c r="K2450">
        <v>330.92509363295886</v>
      </c>
      <c r="L2450" t="s">
        <v>4456</v>
      </c>
      <c r="M2450" t="s">
        <v>108</v>
      </c>
      <c r="N2450" t="s">
        <v>22</v>
      </c>
      <c r="O2450" t="s">
        <v>1102</v>
      </c>
      <c r="P2450" t="str">
        <f>_xlfn.IFNA(VLOOKUP(C2450,Statusy!A:B,2,0),"Do wyrzucenia")</f>
        <v>Alza</v>
      </c>
      <c r="Q2450" t="str">
        <f t="shared" si="156"/>
        <v>Alza</v>
      </c>
      <c r="R2450" t="str">
        <f t="shared" si="157"/>
        <v>Vida</v>
      </c>
    </row>
    <row r="2451" spans="1:18" x14ac:dyDescent="0.25">
      <c r="A2451">
        <v>558274591</v>
      </c>
      <c r="B2451" t="s">
        <v>107</v>
      </c>
      <c r="C2451" t="s">
        <v>118</v>
      </c>
      <c r="D2451">
        <v>1</v>
      </c>
      <c r="E2451">
        <v>0</v>
      </c>
      <c r="F2451">
        <v>974</v>
      </c>
      <c r="G2451">
        <v>45109</v>
      </c>
      <c r="H2451" t="s">
        <v>108</v>
      </c>
      <c r="I2451" t="s">
        <v>253</v>
      </c>
      <c r="J2451" t="s">
        <v>109</v>
      </c>
      <c r="K2451">
        <v>182.39700374531836</v>
      </c>
      <c r="L2451" t="s">
        <v>158</v>
      </c>
      <c r="M2451" t="s">
        <v>108</v>
      </c>
      <c r="N2451" t="s">
        <v>22</v>
      </c>
      <c r="O2451" t="s">
        <v>225</v>
      </c>
      <c r="P2451" t="str">
        <f>_xlfn.IFNA(VLOOKUP(C2451,Statusy!A:B,2,0),"Do wyrzucenia")</f>
        <v>Greatstore</v>
      </c>
      <c r="Q2451" t="str">
        <f t="shared" si="156"/>
        <v>Mall</v>
      </c>
      <c r="R2451" t="str">
        <f t="shared" si="157"/>
        <v>Vida</v>
      </c>
    </row>
    <row r="2452" spans="1:18" x14ac:dyDescent="0.25">
      <c r="A2452">
        <v>558274510</v>
      </c>
      <c r="B2452" t="s">
        <v>107</v>
      </c>
      <c r="C2452" t="s">
        <v>118</v>
      </c>
      <c r="D2452">
        <v>1</v>
      </c>
      <c r="E2452">
        <v>489</v>
      </c>
      <c r="F2452">
        <v>1525</v>
      </c>
      <c r="G2452">
        <v>45109</v>
      </c>
      <c r="H2452" t="s">
        <v>108</v>
      </c>
      <c r="I2452" t="s">
        <v>410</v>
      </c>
      <c r="J2452" t="s">
        <v>109</v>
      </c>
      <c r="K2452">
        <v>285.58052434456931</v>
      </c>
      <c r="L2452" t="s">
        <v>504</v>
      </c>
      <c r="M2452" t="s">
        <v>108</v>
      </c>
      <c r="N2452" t="s">
        <v>22</v>
      </c>
      <c r="O2452" t="s">
        <v>225</v>
      </c>
      <c r="P2452" t="str">
        <f>_xlfn.IFNA(VLOOKUP(C2452,Statusy!A:B,2,0),"Do wyrzucenia")</f>
        <v>Greatstore</v>
      </c>
      <c r="Q2452" t="str">
        <f t="shared" si="156"/>
        <v>Mall</v>
      </c>
      <c r="R2452" t="str">
        <f t="shared" si="157"/>
        <v>Vida</v>
      </c>
    </row>
    <row r="2453" spans="1:18" x14ac:dyDescent="0.25">
      <c r="A2453">
        <v>558271137</v>
      </c>
      <c r="B2453" t="s">
        <v>107</v>
      </c>
      <c r="C2453" t="s">
        <v>153</v>
      </c>
      <c r="D2453">
        <v>1</v>
      </c>
      <c r="E2453">
        <v>0</v>
      </c>
      <c r="F2453">
        <v>363.8</v>
      </c>
      <c r="G2453">
        <v>45109</v>
      </c>
      <c r="H2453" t="s">
        <v>108</v>
      </c>
      <c r="I2453" t="s">
        <v>320</v>
      </c>
      <c r="J2453" t="s">
        <v>109</v>
      </c>
      <c r="K2453">
        <v>68.127340823970044</v>
      </c>
      <c r="L2453" t="s">
        <v>4457</v>
      </c>
      <c r="M2453" t="s">
        <v>108</v>
      </c>
      <c r="N2453" t="s">
        <v>22</v>
      </c>
      <c r="O2453" t="s">
        <v>1102</v>
      </c>
      <c r="P2453" t="str">
        <f>_xlfn.IFNA(VLOOKUP(C2453,Statusy!A:B,2,0),"Do wyrzucenia")</f>
        <v>Alza</v>
      </c>
      <c r="Q2453" t="str">
        <f t="shared" si="156"/>
        <v>Alza</v>
      </c>
      <c r="R2453" t="str">
        <f t="shared" si="157"/>
        <v>Kinghoff</v>
      </c>
    </row>
    <row r="2454" spans="1:18" x14ac:dyDescent="0.25">
      <c r="A2454">
        <v>558271136</v>
      </c>
      <c r="B2454" t="s">
        <v>107</v>
      </c>
      <c r="C2454" t="s">
        <v>153</v>
      </c>
      <c r="D2454">
        <v>1</v>
      </c>
      <c r="E2454">
        <v>0</v>
      </c>
      <c r="F2454">
        <v>1189.1500000000001</v>
      </c>
      <c r="G2454">
        <v>45109</v>
      </c>
      <c r="H2454" t="s">
        <v>108</v>
      </c>
      <c r="I2454" t="s">
        <v>4458</v>
      </c>
      <c r="J2454" t="s">
        <v>109</v>
      </c>
      <c r="K2454">
        <v>222.68726591760304</v>
      </c>
      <c r="L2454" t="s">
        <v>4459</v>
      </c>
      <c r="M2454" t="s">
        <v>108</v>
      </c>
      <c r="N2454" t="s">
        <v>22</v>
      </c>
      <c r="O2454" t="s">
        <v>1102</v>
      </c>
      <c r="P2454" t="str">
        <f>_xlfn.IFNA(VLOOKUP(C2454,Statusy!A:B,2,0),"Do wyrzucenia")</f>
        <v>Alza</v>
      </c>
      <c r="Q2454" t="str">
        <f t="shared" si="156"/>
        <v>Alza</v>
      </c>
      <c r="R2454" t="str">
        <f t="shared" si="157"/>
        <v>Vida</v>
      </c>
    </row>
    <row r="2455" spans="1:18" x14ac:dyDescent="0.25">
      <c r="A2455">
        <v>558271132</v>
      </c>
      <c r="B2455" t="s">
        <v>107</v>
      </c>
      <c r="C2455" t="s">
        <v>153</v>
      </c>
      <c r="D2455">
        <v>1</v>
      </c>
      <c r="E2455">
        <v>0</v>
      </c>
      <c r="F2455">
        <v>1061.6500000000001</v>
      </c>
      <c r="G2455">
        <v>45109</v>
      </c>
      <c r="H2455" t="s">
        <v>108</v>
      </c>
      <c r="I2455" t="s">
        <v>444</v>
      </c>
      <c r="J2455" t="s">
        <v>109</v>
      </c>
      <c r="K2455">
        <v>198.81086142322101</v>
      </c>
      <c r="L2455" t="s">
        <v>4460</v>
      </c>
      <c r="M2455" t="s">
        <v>108</v>
      </c>
      <c r="N2455" t="s">
        <v>22</v>
      </c>
      <c r="O2455" t="s">
        <v>1102</v>
      </c>
      <c r="P2455" t="str">
        <f>_xlfn.IFNA(VLOOKUP(C2455,Statusy!A:B,2,0),"Do wyrzucenia")</f>
        <v>Alza</v>
      </c>
      <c r="Q2455" t="str">
        <f t="shared" si="156"/>
        <v>Alza</v>
      </c>
      <c r="R2455" t="str">
        <f t="shared" si="157"/>
        <v>Vida</v>
      </c>
    </row>
    <row r="2456" spans="1:18" x14ac:dyDescent="0.25">
      <c r="A2456">
        <v>558271131</v>
      </c>
      <c r="B2456" t="s">
        <v>107</v>
      </c>
      <c r="C2456" t="s">
        <v>153</v>
      </c>
      <c r="D2456">
        <v>1</v>
      </c>
      <c r="E2456">
        <v>0</v>
      </c>
      <c r="F2456">
        <v>2132.65</v>
      </c>
      <c r="G2456">
        <v>45109</v>
      </c>
      <c r="H2456" t="s">
        <v>108</v>
      </c>
      <c r="I2456" t="s">
        <v>335</v>
      </c>
      <c r="J2456" t="s">
        <v>109</v>
      </c>
      <c r="K2456">
        <v>399.37265917603003</v>
      </c>
      <c r="L2456" t="s">
        <v>4461</v>
      </c>
      <c r="M2456" t="s">
        <v>108</v>
      </c>
      <c r="N2456" t="s">
        <v>22</v>
      </c>
      <c r="O2456" t="s">
        <v>1102</v>
      </c>
      <c r="P2456" t="str">
        <f>_xlfn.IFNA(VLOOKUP(C2456,Statusy!A:B,2,0),"Do wyrzucenia")</f>
        <v>Alza</v>
      </c>
      <c r="Q2456" t="str">
        <f t="shared" si="156"/>
        <v>Alza</v>
      </c>
      <c r="R2456" t="str">
        <f t="shared" si="157"/>
        <v>Vida</v>
      </c>
    </row>
    <row r="2457" spans="1:18" x14ac:dyDescent="0.25">
      <c r="A2457">
        <v>558271129</v>
      </c>
      <c r="B2457" t="s">
        <v>107</v>
      </c>
      <c r="C2457" t="s">
        <v>153</v>
      </c>
      <c r="D2457">
        <v>1</v>
      </c>
      <c r="E2457">
        <v>0</v>
      </c>
      <c r="F2457">
        <v>801.55</v>
      </c>
      <c r="G2457">
        <v>45109</v>
      </c>
      <c r="H2457" t="s">
        <v>108</v>
      </c>
      <c r="I2457" t="s">
        <v>3927</v>
      </c>
      <c r="J2457" t="s">
        <v>109</v>
      </c>
      <c r="K2457">
        <v>150.10299625468164</v>
      </c>
      <c r="L2457" t="s">
        <v>4462</v>
      </c>
      <c r="M2457" t="s">
        <v>108</v>
      </c>
      <c r="N2457" t="s">
        <v>22</v>
      </c>
      <c r="O2457" t="s">
        <v>1102</v>
      </c>
      <c r="P2457" t="str">
        <f>_xlfn.IFNA(VLOOKUP(C2457,Statusy!A:B,2,0),"Do wyrzucenia")</f>
        <v>Alza</v>
      </c>
      <c r="Q2457" t="str">
        <f t="shared" si="156"/>
        <v>Alza</v>
      </c>
      <c r="R2457" t="str">
        <f t="shared" si="157"/>
        <v>Kinghoff</v>
      </c>
    </row>
    <row r="2458" spans="1:18" x14ac:dyDescent="0.25">
      <c r="A2458">
        <v>558271127</v>
      </c>
      <c r="B2458" t="s">
        <v>107</v>
      </c>
      <c r="C2458" t="s">
        <v>153</v>
      </c>
      <c r="D2458">
        <v>1</v>
      </c>
      <c r="E2458">
        <v>0</v>
      </c>
      <c r="F2458">
        <v>4147.1499999999996</v>
      </c>
      <c r="G2458">
        <v>45109</v>
      </c>
      <c r="H2458" t="s">
        <v>108</v>
      </c>
      <c r="I2458" t="s">
        <v>275</v>
      </c>
      <c r="J2458" t="s">
        <v>109</v>
      </c>
      <c r="K2458">
        <v>776.61985018726591</v>
      </c>
      <c r="L2458" t="s">
        <v>4463</v>
      </c>
      <c r="M2458" t="s">
        <v>108</v>
      </c>
      <c r="N2458" t="s">
        <v>22</v>
      </c>
      <c r="O2458" t="s">
        <v>1102</v>
      </c>
      <c r="P2458" t="str">
        <f>_xlfn.IFNA(VLOOKUP(C2458,Statusy!A:B,2,0),"Do wyrzucenia")</f>
        <v>Alza</v>
      </c>
      <c r="Q2458" t="str">
        <f t="shared" si="156"/>
        <v>Alza</v>
      </c>
      <c r="R2458" t="str">
        <f t="shared" si="157"/>
        <v>Vida</v>
      </c>
    </row>
    <row r="2459" spans="1:18" x14ac:dyDescent="0.25">
      <c r="A2459">
        <v>558271125</v>
      </c>
      <c r="B2459" t="s">
        <v>107</v>
      </c>
      <c r="C2459" t="s">
        <v>153</v>
      </c>
      <c r="D2459">
        <v>1</v>
      </c>
      <c r="E2459">
        <v>0</v>
      </c>
      <c r="F2459">
        <v>674.9</v>
      </c>
      <c r="G2459">
        <v>45109</v>
      </c>
      <c r="H2459" t="s">
        <v>108</v>
      </c>
      <c r="I2459" t="s">
        <v>4464</v>
      </c>
      <c r="J2459" t="s">
        <v>109</v>
      </c>
      <c r="K2459">
        <v>126.38576779026218</v>
      </c>
      <c r="L2459" t="s">
        <v>4465</v>
      </c>
      <c r="M2459" t="s">
        <v>108</v>
      </c>
      <c r="N2459" t="s">
        <v>22</v>
      </c>
      <c r="O2459" t="s">
        <v>1102</v>
      </c>
      <c r="P2459" t="str">
        <f>_xlfn.IFNA(VLOOKUP(C2459,Statusy!A:B,2,0),"Do wyrzucenia")</f>
        <v>Alza</v>
      </c>
      <c r="Q2459" t="str">
        <f t="shared" si="156"/>
        <v>Alza</v>
      </c>
      <c r="R2459" t="str">
        <f t="shared" si="157"/>
        <v>ikonka</v>
      </c>
    </row>
    <row r="2460" spans="1:18" x14ac:dyDescent="0.25">
      <c r="A2460">
        <v>558255002</v>
      </c>
      <c r="B2460" t="s">
        <v>107</v>
      </c>
      <c r="C2460" t="s">
        <v>153</v>
      </c>
      <c r="D2460">
        <v>1</v>
      </c>
      <c r="E2460">
        <v>0</v>
      </c>
      <c r="F2460">
        <v>509.16</v>
      </c>
      <c r="G2460">
        <v>45109</v>
      </c>
      <c r="H2460" t="s">
        <v>108</v>
      </c>
      <c r="I2460" t="s">
        <v>1190</v>
      </c>
      <c r="J2460" t="s">
        <v>109</v>
      </c>
      <c r="K2460">
        <v>95.348314606741582</v>
      </c>
      <c r="L2460" t="s">
        <v>4466</v>
      </c>
      <c r="M2460" t="s">
        <v>108</v>
      </c>
      <c r="N2460" t="s">
        <v>22</v>
      </c>
      <c r="O2460" t="s">
        <v>1102</v>
      </c>
      <c r="P2460" t="str">
        <f>_xlfn.IFNA(VLOOKUP(C2460,Statusy!A:B,2,0),"Do wyrzucenia")</f>
        <v>Alza</v>
      </c>
      <c r="Q2460" t="str">
        <f t="shared" ref="Q2460:Q2485" si="158">IF(P2460="alza","Alza",IF(P2460="Extra","Extrastore","Mall"))</f>
        <v>Alza</v>
      </c>
      <c r="R2460" t="str">
        <f t="shared" ref="R2460:R2485" si="159">IF(AND(LEN(I2460)&lt;=7,ISERROR(FIND("_",I2460))),"Vida",IFERROR(LEFT(I2460,FIND("_",I2460)-1),"Kinghoff"))</f>
        <v>Vida</v>
      </c>
    </row>
    <row r="2461" spans="1:18" x14ac:dyDescent="0.25">
      <c r="A2461">
        <v>558254997</v>
      </c>
      <c r="B2461" t="s">
        <v>107</v>
      </c>
      <c r="C2461" t="s">
        <v>153</v>
      </c>
      <c r="D2461">
        <v>1</v>
      </c>
      <c r="E2461">
        <v>0</v>
      </c>
      <c r="F2461">
        <v>706.35</v>
      </c>
      <c r="G2461">
        <v>45109</v>
      </c>
      <c r="H2461" t="s">
        <v>108</v>
      </c>
      <c r="I2461" t="s">
        <v>364</v>
      </c>
      <c r="J2461" t="s">
        <v>109</v>
      </c>
      <c r="K2461">
        <v>132.27528089887642</v>
      </c>
      <c r="L2461" t="s">
        <v>4467</v>
      </c>
      <c r="M2461" t="s">
        <v>108</v>
      </c>
      <c r="N2461" t="s">
        <v>22</v>
      </c>
      <c r="O2461" t="s">
        <v>1102</v>
      </c>
      <c r="P2461" t="str">
        <f>_xlfn.IFNA(VLOOKUP(C2461,Statusy!A:B,2,0),"Do wyrzucenia")</f>
        <v>Alza</v>
      </c>
      <c r="Q2461" t="str">
        <f t="shared" si="158"/>
        <v>Alza</v>
      </c>
      <c r="R2461" t="str">
        <f t="shared" si="159"/>
        <v>Kinghoff</v>
      </c>
    </row>
    <row r="2462" spans="1:18" x14ac:dyDescent="0.25">
      <c r="A2462">
        <v>558254996</v>
      </c>
      <c r="B2462" t="s">
        <v>107</v>
      </c>
      <c r="C2462" t="s">
        <v>190</v>
      </c>
      <c r="D2462">
        <v>0</v>
      </c>
      <c r="E2462">
        <v>0</v>
      </c>
      <c r="F2462">
        <v>3237.65</v>
      </c>
      <c r="G2462">
        <v>45109</v>
      </c>
      <c r="H2462" t="s">
        <v>108</v>
      </c>
      <c r="I2462" t="s">
        <v>4468</v>
      </c>
      <c r="J2462" t="s">
        <v>109</v>
      </c>
      <c r="K2462">
        <v>606.30149812734089</v>
      </c>
      <c r="L2462" t="s">
        <v>4469</v>
      </c>
      <c r="M2462" t="s">
        <v>108</v>
      </c>
      <c r="N2462" t="s">
        <v>252</v>
      </c>
      <c r="O2462" t="s">
        <v>1102</v>
      </c>
      <c r="P2462" t="str">
        <f>_xlfn.IFNA(VLOOKUP(C2462,Statusy!A:B,2,0),"Do wyrzucenia")</f>
        <v>Alza</v>
      </c>
      <c r="Q2462" t="str">
        <f t="shared" si="158"/>
        <v>Alza</v>
      </c>
      <c r="R2462" t="str">
        <f t="shared" si="159"/>
        <v>Vida</v>
      </c>
    </row>
    <row r="2463" spans="1:18" x14ac:dyDescent="0.25">
      <c r="A2463">
        <v>558254993</v>
      </c>
      <c r="B2463" t="s">
        <v>107</v>
      </c>
      <c r="C2463" t="s">
        <v>153</v>
      </c>
      <c r="D2463">
        <v>1</v>
      </c>
      <c r="E2463">
        <v>0</v>
      </c>
      <c r="F2463">
        <v>653.65</v>
      </c>
      <c r="G2463">
        <v>45109</v>
      </c>
      <c r="H2463" t="s">
        <v>108</v>
      </c>
      <c r="I2463" t="s">
        <v>4470</v>
      </c>
      <c r="J2463" t="s">
        <v>109</v>
      </c>
      <c r="K2463">
        <v>122.40636704119851</v>
      </c>
      <c r="L2463" t="s">
        <v>4471</v>
      </c>
      <c r="M2463" t="s">
        <v>108</v>
      </c>
      <c r="N2463" t="s">
        <v>22</v>
      </c>
      <c r="O2463" t="s">
        <v>1102</v>
      </c>
      <c r="P2463" t="str">
        <f>_xlfn.IFNA(VLOOKUP(C2463,Statusy!A:B,2,0),"Do wyrzucenia")</f>
        <v>Alza</v>
      </c>
      <c r="Q2463" t="str">
        <f t="shared" si="158"/>
        <v>Alza</v>
      </c>
      <c r="R2463" t="str">
        <f t="shared" si="159"/>
        <v>Vida</v>
      </c>
    </row>
    <row r="2464" spans="1:18" x14ac:dyDescent="0.25">
      <c r="A2464">
        <v>558254991</v>
      </c>
      <c r="B2464" t="s">
        <v>107</v>
      </c>
      <c r="C2464" t="s">
        <v>195</v>
      </c>
      <c r="D2464">
        <v>0</v>
      </c>
      <c r="E2464">
        <v>31</v>
      </c>
      <c r="F2464">
        <v>255</v>
      </c>
      <c r="G2464">
        <v>45109</v>
      </c>
      <c r="H2464" t="s">
        <v>108</v>
      </c>
      <c r="I2464" t="s">
        <v>979</v>
      </c>
      <c r="J2464" t="s">
        <v>110</v>
      </c>
      <c r="K2464">
        <v>1139.8499999999999</v>
      </c>
      <c r="L2464" t="s">
        <v>993</v>
      </c>
      <c r="M2464" t="s">
        <v>108</v>
      </c>
      <c r="N2464" t="s">
        <v>49</v>
      </c>
      <c r="O2464" t="s">
        <v>224</v>
      </c>
      <c r="P2464" t="str">
        <f>_xlfn.IFNA(VLOOKUP(C2464,Statusy!A:B,2,0),"Do wyrzucenia")</f>
        <v>Shumee</v>
      </c>
      <c r="Q2464" t="str">
        <f t="shared" si="158"/>
        <v>Mall</v>
      </c>
      <c r="R2464" t="str">
        <f t="shared" si="159"/>
        <v>Vida</v>
      </c>
    </row>
    <row r="2465" spans="1:18" x14ac:dyDescent="0.25">
      <c r="A2465">
        <v>558241838</v>
      </c>
      <c r="B2465" t="s">
        <v>107</v>
      </c>
      <c r="C2465" t="s">
        <v>118</v>
      </c>
      <c r="D2465">
        <v>1</v>
      </c>
      <c r="E2465">
        <v>79</v>
      </c>
      <c r="F2465">
        <v>2424</v>
      </c>
      <c r="G2465">
        <v>45109</v>
      </c>
      <c r="H2465" t="s">
        <v>108</v>
      </c>
      <c r="I2465" t="s">
        <v>4472</v>
      </c>
      <c r="J2465" t="s">
        <v>109</v>
      </c>
      <c r="K2465">
        <v>453.93258426966293</v>
      </c>
      <c r="L2465" t="s">
        <v>4473</v>
      </c>
      <c r="M2465" t="s">
        <v>108</v>
      </c>
      <c r="N2465" t="s">
        <v>106</v>
      </c>
      <c r="O2465" t="s">
        <v>225</v>
      </c>
      <c r="P2465" t="str">
        <f>_xlfn.IFNA(VLOOKUP(C2465,Statusy!A:B,2,0),"Do wyrzucenia")</f>
        <v>Greatstore</v>
      </c>
      <c r="Q2465" t="str">
        <f t="shared" si="158"/>
        <v>Mall</v>
      </c>
      <c r="R2465" t="str">
        <f t="shared" si="159"/>
        <v>Vida</v>
      </c>
    </row>
    <row r="2466" spans="1:18" x14ac:dyDescent="0.25">
      <c r="A2466">
        <v>558239849</v>
      </c>
      <c r="B2466" t="s">
        <v>107</v>
      </c>
      <c r="C2466" t="s">
        <v>120</v>
      </c>
      <c r="D2466">
        <v>1</v>
      </c>
      <c r="E2466">
        <v>0</v>
      </c>
      <c r="F2466">
        <v>1289</v>
      </c>
      <c r="G2466">
        <v>45109</v>
      </c>
      <c r="H2466" t="s">
        <v>108</v>
      </c>
      <c r="I2466" t="s">
        <v>4474</v>
      </c>
      <c r="J2466" t="s">
        <v>109</v>
      </c>
      <c r="K2466">
        <v>241.38576779026218</v>
      </c>
      <c r="L2466" t="s">
        <v>4475</v>
      </c>
      <c r="M2466" t="s">
        <v>108</v>
      </c>
      <c r="N2466" t="s">
        <v>22</v>
      </c>
      <c r="O2466" t="s">
        <v>224</v>
      </c>
      <c r="P2466" t="str">
        <f>_xlfn.IFNA(VLOOKUP(C2466,Statusy!A:B,2,0),"Do wyrzucenia")</f>
        <v>Shumee</v>
      </c>
      <c r="Q2466" t="str">
        <f t="shared" si="158"/>
        <v>Mall</v>
      </c>
      <c r="R2466" t="str">
        <f t="shared" si="159"/>
        <v>Vida</v>
      </c>
    </row>
    <row r="2467" spans="1:18" x14ac:dyDescent="0.25">
      <c r="A2467">
        <v>558239847</v>
      </c>
      <c r="B2467" t="s">
        <v>107</v>
      </c>
      <c r="C2467" t="s">
        <v>190</v>
      </c>
      <c r="D2467">
        <v>0</v>
      </c>
      <c r="E2467">
        <v>0</v>
      </c>
      <c r="F2467">
        <v>8320.65</v>
      </c>
      <c r="G2467">
        <v>45109</v>
      </c>
      <c r="H2467" t="s">
        <v>108</v>
      </c>
      <c r="I2467" t="s">
        <v>4476</v>
      </c>
      <c r="J2467" t="s">
        <v>109</v>
      </c>
      <c r="K2467">
        <v>1558.1741573033707</v>
      </c>
      <c r="L2467" t="s">
        <v>4477</v>
      </c>
      <c r="M2467" t="s">
        <v>108</v>
      </c>
      <c r="N2467" t="s">
        <v>22</v>
      </c>
      <c r="O2467" t="s">
        <v>1102</v>
      </c>
      <c r="P2467" t="str">
        <f>_xlfn.IFNA(VLOOKUP(C2467,Statusy!A:B,2,0),"Do wyrzucenia")</f>
        <v>Alza</v>
      </c>
      <c r="Q2467" t="str">
        <f t="shared" si="158"/>
        <v>Alza</v>
      </c>
      <c r="R2467" t="str">
        <f t="shared" si="159"/>
        <v>beliani</v>
      </c>
    </row>
    <row r="2468" spans="1:18" x14ac:dyDescent="0.25">
      <c r="A2468">
        <v>558239843</v>
      </c>
      <c r="B2468" t="s">
        <v>107</v>
      </c>
      <c r="C2468" t="s">
        <v>153</v>
      </c>
      <c r="D2468">
        <v>1</v>
      </c>
      <c r="E2468">
        <v>0</v>
      </c>
      <c r="F2468">
        <v>1010.65</v>
      </c>
      <c r="G2468">
        <v>45109</v>
      </c>
      <c r="H2468" t="s">
        <v>108</v>
      </c>
      <c r="I2468" t="s">
        <v>4478</v>
      </c>
      <c r="J2468" t="s">
        <v>109</v>
      </c>
      <c r="K2468">
        <v>189.26029962546818</v>
      </c>
      <c r="L2468" t="s">
        <v>4479</v>
      </c>
      <c r="M2468" t="s">
        <v>108</v>
      </c>
      <c r="N2468" t="s">
        <v>22</v>
      </c>
      <c r="O2468" t="s">
        <v>1102</v>
      </c>
      <c r="P2468" t="str">
        <f>_xlfn.IFNA(VLOOKUP(C2468,Statusy!A:B,2,0),"Do wyrzucenia")</f>
        <v>Alza</v>
      </c>
      <c r="Q2468" t="str">
        <f t="shared" si="158"/>
        <v>Alza</v>
      </c>
      <c r="R2468" t="str">
        <f t="shared" si="159"/>
        <v>Vida</v>
      </c>
    </row>
    <row r="2469" spans="1:18" x14ac:dyDescent="0.25">
      <c r="A2469">
        <v>558239842</v>
      </c>
      <c r="B2469" t="s">
        <v>107</v>
      </c>
      <c r="C2469" t="s">
        <v>153</v>
      </c>
      <c r="D2469">
        <v>1</v>
      </c>
      <c r="E2469">
        <v>0</v>
      </c>
      <c r="F2469">
        <v>1988.15</v>
      </c>
      <c r="G2469">
        <v>45109</v>
      </c>
      <c r="H2469" t="s">
        <v>108</v>
      </c>
      <c r="I2469" t="s">
        <v>4480</v>
      </c>
      <c r="J2469" t="s">
        <v>109</v>
      </c>
      <c r="K2469">
        <v>372.31273408239707</v>
      </c>
      <c r="L2469" t="s">
        <v>4481</v>
      </c>
      <c r="M2469" t="s">
        <v>108</v>
      </c>
      <c r="N2469" t="s">
        <v>22</v>
      </c>
      <c r="O2469" t="s">
        <v>1102</v>
      </c>
      <c r="P2469" t="str">
        <f>_xlfn.IFNA(VLOOKUP(C2469,Statusy!A:B,2,0),"Do wyrzucenia")</f>
        <v>Alza</v>
      </c>
      <c r="Q2469" t="str">
        <f t="shared" si="158"/>
        <v>Alza</v>
      </c>
      <c r="R2469" t="str">
        <f t="shared" si="159"/>
        <v>Vida</v>
      </c>
    </row>
    <row r="2470" spans="1:18" x14ac:dyDescent="0.25">
      <c r="A2470">
        <v>558239837</v>
      </c>
      <c r="B2470" t="s">
        <v>107</v>
      </c>
      <c r="C2470" t="s">
        <v>153</v>
      </c>
      <c r="D2470">
        <v>1</v>
      </c>
      <c r="E2470">
        <v>0</v>
      </c>
      <c r="F2470">
        <v>1325.16</v>
      </c>
      <c r="G2470">
        <v>45109</v>
      </c>
      <c r="H2470" t="s">
        <v>108</v>
      </c>
      <c r="I2470" t="s">
        <v>4482</v>
      </c>
      <c r="J2470" t="s">
        <v>109</v>
      </c>
      <c r="K2470">
        <v>248.15730337078654</v>
      </c>
      <c r="L2470" t="s">
        <v>4483</v>
      </c>
      <c r="M2470" t="s">
        <v>108</v>
      </c>
      <c r="N2470" t="s">
        <v>22</v>
      </c>
      <c r="O2470" t="s">
        <v>1102</v>
      </c>
      <c r="P2470" t="str">
        <f>_xlfn.IFNA(VLOOKUP(C2470,Statusy!A:B,2,0),"Do wyrzucenia")</f>
        <v>Alza</v>
      </c>
      <c r="Q2470" t="str">
        <f t="shared" si="158"/>
        <v>Alza</v>
      </c>
      <c r="R2470" t="str">
        <f t="shared" si="159"/>
        <v>Vida</v>
      </c>
    </row>
    <row r="2471" spans="1:18" x14ac:dyDescent="0.25">
      <c r="A2471">
        <v>558228280</v>
      </c>
      <c r="B2471" t="s">
        <v>107</v>
      </c>
      <c r="C2471" t="s">
        <v>118</v>
      </c>
      <c r="D2471">
        <v>1</v>
      </c>
      <c r="E2471">
        <v>98</v>
      </c>
      <c r="F2471">
        <v>1402</v>
      </c>
      <c r="G2471">
        <v>45109</v>
      </c>
      <c r="H2471" t="s">
        <v>108</v>
      </c>
      <c r="I2471" t="s">
        <v>4484</v>
      </c>
      <c r="J2471" t="s">
        <v>109</v>
      </c>
      <c r="K2471">
        <v>262.54681647940077</v>
      </c>
      <c r="L2471" t="s">
        <v>4485</v>
      </c>
      <c r="M2471" t="s">
        <v>108</v>
      </c>
      <c r="N2471" t="s">
        <v>106</v>
      </c>
      <c r="O2471" t="s">
        <v>225</v>
      </c>
      <c r="P2471" t="str">
        <f>_xlfn.IFNA(VLOOKUP(C2471,Statusy!A:B,2,0),"Do wyrzucenia")</f>
        <v>Greatstore</v>
      </c>
      <c r="Q2471" t="str">
        <f t="shared" si="158"/>
        <v>Mall</v>
      </c>
      <c r="R2471" t="str">
        <f t="shared" si="159"/>
        <v>Kinghoff</v>
      </c>
    </row>
    <row r="2472" spans="1:18" x14ac:dyDescent="0.25">
      <c r="A2472">
        <v>558228232</v>
      </c>
      <c r="B2472" t="s">
        <v>107</v>
      </c>
      <c r="C2472" t="s">
        <v>118</v>
      </c>
      <c r="D2472">
        <v>1</v>
      </c>
      <c r="E2472">
        <v>24</v>
      </c>
      <c r="F2472">
        <v>123</v>
      </c>
      <c r="G2472">
        <v>45109</v>
      </c>
      <c r="H2472" t="s">
        <v>108</v>
      </c>
      <c r="I2472" t="s">
        <v>4486</v>
      </c>
      <c r="J2472" t="s">
        <v>110</v>
      </c>
      <c r="K2472">
        <v>549.80999999999995</v>
      </c>
      <c r="L2472" t="s">
        <v>4487</v>
      </c>
      <c r="M2472" t="s">
        <v>108</v>
      </c>
      <c r="N2472" t="s">
        <v>49</v>
      </c>
      <c r="O2472" t="s">
        <v>225</v>
      </c>
      <c r="P2472" t="str">
        <f>_xlfn.IFNA(VLOOKUP(C2472,Statusy!A:B,2,0),"Do wyrzucenia")</f>
        <v>Greatstore</v>
      </c>
      <c r="Q2472" t="str">
        <f t="shared" si="158"/>
        <v>Mall</v>
      </c>
      <c r="R2472" t="str">
        <f t="shared" si="159"/>
        <v>Vida</v>
      </c>
    </row>
    <row r="2473" spans="1:18" x14ac:dyDescent="0.25">
      <c r="A2473">
        <v>558225529</v>
      </c>
      <c r="B2473" t="s">
        <v>107</v>
      </c>
      <c r="C2473" t="s">
        <v>120</v>
      </c>
      <c r="D2473">
        <v>1</v>
      </c>
      <c r="E2473">
        <v>19</v>
      </c>
      <c r="F2473">
        <v>96</v>
      </c>
      <c r="G2473">
        <v>45109</v>
      </c>
      <c r="H2473" t="s">
        <v>108</v>
      </c>
      <c r="I2473" t="s">
        <v>4488</v>
      </c>
      <c r="J2473" t="s">
        <v>110</v>
      </c>
      <c r="K2473">
        <v>429.12</v>
      </c>
      <c r="L2473" t="s">
        <v>4489</v>
      </c>
      <c r="M2473" t="s">
        <v>108</v>
      </c>
      <c r="N2473" t="s">
        <v>48</v>
      </c>
      <c r="O2473" t="s">
        <v>224</v>
      </c>
      <c r="P2473" t="str">
        <f>_xlfn.IFNA(VLOOKUP(C2473,Statusy!A:B,2,0),"Do wyrzucenia")</f>
        <v>Shumee</v>
      </c>
      <c r="Q2473" t="str">
        <f t="shared" si="158"/>
        <v>Mall</v>
      </c>
      <c r="R2473" t="str">
        <f t="shared" si="159"/>
        <v>Vida</v>
      </c>
    </row>
    <row r="2474" spans="1:18" x14ac:dyDescent="0.25">
      <c r="A2474">
        <v>558225528</v>
      </c>
      <c r="B2474" t="s">
        <v>107</v>
      </c>
      <c r="C2474" t="s">
        <v>153</v>
      </c>
      <c r="D2474">
        <v>1</v>
      </c>
      <c r="E2474">
        <v>0</v>
      </c>
      <c r="F2474">
        <v>645.15</v>
      </c>
      <c r="G2474">
        <v>45109</v>
      </c>
      <c r="H2474" t="s">
        <v>108</v>
      </c>
      <c r="I2474" t="s">
        <v>4490</v>
      </c>
      <c r="J2474" t="s">
        <v>109</v>
      </c>
      <c r="K2474">
        <v>120.81460674157304</v>
      </c>
      <c r="L2474" t="s">
        <v>4491</v>
      </c>
      <c r="M2474" t="s">
        <v>108</v>
      </c>
      <c r="N2474" t="s">
        <v>22</v>
      </c>
      <c r="O2474" t="s">
        <v>1102</v>
      </c>
      <c r="P2474" t="str">
        <f>_xlfn.IFNA(VLOOKUP(C2474,Statusy!A:B,2,0),"Do wyrzucenia")</f>
        <v>Alza</v>
      </c>
      <c r="Q2474" t="str">
        <f t="shared" si="158"/>
        <v>Alza</v>
      </c>
      <c r="R2474" t="str">
        <f t="shared" si="159"/>
        <v>Vida</v>
      </c>
    </row>
    <row r="2475" spans="1:18" x14ac:dyDescent="0.25">
      <c r="A2475">
        <v>558225521</v>
      </c>
      <c r="B2475" t="s">
        <v>107</v>
      </c>
      <c r="C2475" t="s">
        <v>190</v>
      </c>
      <c r="D2475">
        <v>0</v>
      </c>
      <c r="E2475">
        <v>0</v>
      </c>
      <c r="F2475">
        <v>1767.14</v>
      </c>
      <c r="G2475">
        <v>45109</v>
      </c>
      <c r="H2475" t="s">
        <v>108</v>
      </c>
      <c r="I2475" t="s">
        <v>786</v>
      </c>
      <c r="J2475" t="s">
        <v>109</v>
      </c>
      <c r="K2475">
        <v>330.92509363295886</v>
      </c>
      <c r="L2475" t="s">
        <v>4492</v>
      </c>
      <c r="M2475" t="s">
        <v>108</v>
      </c>
      <c r="N2475" t="s">
        <v>22</v>
      </c>
      <c r="O2475" t="s">
        <v>1102</v>
      </c>
      <c r="P2475" t="str">
        <f>_xlfn.IFNA(VLOOKUP(C2475,Statusy!A:B,2,0),"Do wyrzucenia")</f>
        <v>Alza</v>
      </c>
      <c r="Q2475" t="str">
        <f t="shared" si="158"/>
        <v>Alza</v>
      </c>
      <c r="R2475" t="str">
        <f t="shared" si="159"/>
        <v>Vida</v>
      </c>
    </row>
    <row r="2476" spans="1:18" x14ac:dyDescent="0.25">
      <c r="A2476">
        <v>558225515</v>
      </c>
      <c r="B2476" t="s">
        <v>107</v>
      </c>
      <c r="C2476" t="s">
        <v>153</v>
      </c>
      <c r="D2476">
        <v>1</v>
      </c>
      <c r="E2476">
        <v>0</v>
      </c>
      <c r="F2476">
        <v>1554.64</v>
      </c>
      <c r="G2476">
        <v>45109</v>
      </c>
      <c r="H2476" t="s">
        <v>108</v>
      </c>
      <c r="I2476" t="s">
        <v>278</v>
      </c>
      <c r="J2476" t="s">
        <v>109</v>
      </c>
      <c r="K2476">
        <v>291.13108614232215</v>
      </c>
      <c r="L2476" t="s">
        <v>4493</v>
      </c>
      <c r="M2476" t="s">
        <v>108</v>
      </c>
      <c r="N2476" t="s">
        <v>22</v>
      </c>
      <c r="O2476" t="s">
        <v>1102</v>
      </c>
      <c r="P2476" t="str">
        <f>_xlfn.IFNA(VLOOKUP(C2476,Statusy!A:B,2,0),"Do wyrzucenia")</f>
        <v>Alza</v>
      </c>
      <c r="Q2476" t="str">
        <f t="shared" si="158"/>
        <v>Alza</v>
      </c>
      <c r="R2476" t="str">
        <f t="shared" si="159"/>
        <v>Vida</v>
      </c>
    </row>
    <row r="2477" spans="1:18" x14ac:dyDescent="0.25">
      <c r="A2477">
        <v>558225511</v>
      </c>
      <c r="B2477" t="s">
        <v>107</v>
      </c>
      <c r="C2477" t="s">
        <v>153</v>
      </c>
      <c r="D2477">
        <v>1</v>
      </c>
      <c r="E2477">
        <v>0</v>
      </c>
      <c r="F2477">
        <v>1478.15</v>
      </c>
      <c r="G2477">
        <v>45109</v>
      </c>
      <c r="H2477" t="s">
        <v>108</v>
      </c>
      <c r="I2477" t="s">
        <v>2066</v>
      </c>
      <c r="J2477" t="s">
        <v>109</v>
      </c>
      <c r="K2477">
        <v>276.80711610486895</v>
      </c>
      <c r="L2477" t="s">
        <v>4494</v>
      </c>
      <c r="M2477" t="s">
        <v>108</v>
      </c>
      <c r="N2477" t="s">
        <v>48</v>
      </c>
      <c r="O2477" t="s">
        <v>1102</v>
      </c>
      <c r="P2477" t="str">
        <f>_xlfn.IFNA(VLOOKUP(C2477,Statusy!A:B,2,0),"Do wyrzucenia")</f>
        <v>Alza</v>
      </c>
      <c r="Q2477" t="str">
        <f t="shared" si="158"/>
        <v>Alza</v>
      </c>
      <c r="R2477" t="str">
        <f t="shared" si="159"/>
        <v>Vida</v>
      </c>
    </row>
    <row r="2478" spans="1:18" x14ac:dyDescent="0.25">
      <c r="A2478">
        <v>558225509</v>
      </c>
      <c r="B2478" t="s">
        <v>107</v>
      </c>
      <c r="C2478" t="s">
        <v>153</v>
      </c>
      <c r="D2478">
        <v>1</v>
      </c>
      <c r="E2478">
        <v>0</v>
      </c>
      <c r="F2478">
        <v>602.65</v>
      </c>
      <c r="G2478">
        <v>45109</v>
      </c>
      <c r="H2478" t="s">
        <v>108</v>
      </c>
      <c r="I2478" t="s">
        <v>465</v>
      </c>
      <c r="J2478" t="s">
        <v>109</v>
      </c>
      <c r="K2478">
        <v>112.8558052434457</v>
      </c>
      <c r="L2478" t="s">
        <v>4495</v>
      </c>
      <c r="M2478" t="s">
        <v>108</v>
      </c>
      <c r="N2478" t="s">
        <v>22</v>
      </c>
      <c r="O2478" t="s">
        <v>1102</v>
      </c>
      <c r="P2478" t="str">
        <f>_xlfn.IFNA(VLOOKUP(C2478,Statusy!A:B,2,0),"Do wyrzucenia")</f>
        <v>Alza</v>
      </c>
      <c r="Q2478" t="str">
        <f t="shared" si="158"/>
        <v>Alza</v>
      </c>
      <c r="R2478" t="str">
        <f t="shared" si="159"/>
        <v>Vida</v>
      </c>
    </row>
    <row r="2479" spans="1:18" x14ac:dyDescent="0.25">
      <c r="A2479">
        <v>558214864</v>
      </c>
      <c r="B2479" t="s">
        <v>107</v>
      </c>
      <c r="C2479" t="s">
        <v>118</v>
      </c>
      <c r="D2479">
        <v>1</v>
      </c>
      <c r="E2479">
        <v>129</v>
      </c>
      <c r="F2479">
        <v>821</v>
      </c>
      <c r="G2479">
        <v>45109</v>
      </c>
      <c r="H2479" t="s">
        <v>108</v>
      </c>
      <c r="I2479" t="s">
        <v>4496</v>
      </c>
      <c r="J2479" t="s">
        <v>109</v>
      </c>
      <c r="K2479">
        <v>153.74531835205994</v>
      </c>
      <c r="L2479" t="s">
        <v>4497</v>
      </c>
      <c r="M2479" t="s">
        <v>108</v>
      </c>
      <c r="N2479" t="s">
        <v>22</v>
      </c>
      <c r="O2479" t="s">
        <v>225</v>
      </c>
      <c r="P2479" t="str">
        <f>_xlfn.IFNA(VLOOKUP(C2479,Statusy!A:B,2,0),"Do wyrzucenia")</f>
        <v>Greatstore</v>
      </c>
      <c r="Q2479" t="str">
        <f t="shared" si="158"/>
        <v>Mall</v>
      </c>
      <c r="R2479" t="str">
        <f t="shared" si="159"/>
        <v>Vida</v>
      </c>
    </row>
    <row r="2480" spans="1:18" x14ac:dyDescent="0.25">
      <c r="A2480">
        <v>558214844</v>
      </c>
      <c r="B2480" t="s">
        <v>107</v>
      </c>
      <c r="C2480" t="s">
        <v>118</v>
      </c>
      <c r="D2480">
        <v>1</v>
      </c>
      <c r="E2480">
        <v>1319</v>
      </c>
      <c r="F2480">
        <v>7904</v>
      </c>
      <c r="G2480">
        <v>45109</v>
      </c>
      <c r="H2480" t="s">
        <v>108</v>
      </c>
      <c r="I2480" t="s">
        <v>286</v>
      </c>
      <c r="J2480" t="s">
        <v>109</v>
      </c>
      <c r="K2480">
        <v>1480.1498127340824</v>
      </c>
      <c r="L2480" t="s">
        <v>194</v>
      </c>
      <c r="M2480" t="s">
        <v>108</v>
      </c>
      <c r="N2480" t="s">
        <v>22</v>
      </c>
      <c r="O2480" t="s">
        <v>225</v>
      </c>
      <c r="P2480" t="str">
        <f>_xlfn.IFNA(VLOOKUP(C2480,Statusy!A:B,2,0),"Do wyrzucenia")</f>
        <v>Greatstore</v>
      </c>
      <c r="Q2480" t="str">
        <f t="shared" si="158"/>
        <v>Mall</v>
      </c>
      <c r="R2480" t="str">
        <f t="shared" si="159"/>
        <v>Vida</v>
      </c>
    </row>
    <row r="2481" spans="1:18" x14ac:dyDescent="0.25">
      <c r="A2481">
        <v>558212772</v>
      </c>
      <c r="B2481" t="s">
        <v>107</v>
      </c>
      <c r="C2481" t="s">
        <v>120</v>
      </c>
      <c r="D2481">
        <v>1</v>
      </c>
      <c r="E2481">
        <v>13</v>
      </c>
      <c r="F2481">
        <v>54</v>
      </c>
      <c r="G2481">
        <v>45109</v>
      </c>
      <c r="H2481" t="s">
        <v>108</v>
      </c>
      <c r="I2481" t="s">
        <v>438</v>
      </c>
      <c r="J2481" t="s">
        <v>110</v>
      </c>
      <c r="K2481">
        <v>241.38</v>
      </c>
      <c r="L2481" t="s">
        <v>244</v>
      </c>
      <c r="M2481" t="s">
        <v>108</v>
      </c>
      <c r="N2481" t="s">
        <v>49</v>
      </c>
      <c r="O2481" t="s">
        <v>224</v>
      </c>
      <c r="P2481" t="str">
        <f>_xlfn.IFNA(VLOOKUP(C2481,Statusy!A:B,2,0),"Do wyrzucenia")</f>
        <v>Shumee</v>
      </c>
      <c r="Q2481" t="str">
        <f t="shared" si="158"/>
        <v>Mall</v>
      </c>
      <c r="R2481" t="str">
        <f t="shared" si="159"/>
        <v>Vida</v>
      </c>
    </row>
    <row r="2482" spans="1:18" x14ac:dyDescent="0.25">
      <c r="A2482">
        <v>558212768</v>
      </c>
      <c r="B2482" t="s">
        <v>107</v>
      </c>
      <c r="C2482" t="s">
        <v>120</v>
      </c>
      <c r="D2482">
        <v>1</v>
      </c>
      <c r="E2482">
        <v>27</v>
      </c>
      <c r="F2482">
        <v>154</v>
      </c>
      <c r="G2482">
        <v>45109</v>
      </c>
      <c r="H2482" t="s">
        <v>108</v>
      </c>
      <c r="I2482" t="s">
        <v>1163</v>
      </c>
      <c r="J2482" t="s">
        <v>110</v>
      </c>
      <c r="K2482">
        <v>688.38</v>
      </c>
      <c r="L2482" t="s">
        <v>4498</v>
      </c>
      <c r="M2482" t="s">
        <v>108</v>
      </c>
      <c r="N2482" t="s">
        <v>48</v>
      </c>
      <c r="O2482" t="s">
        <v>224</v>
      </c>
      <c r="P2482" t="str">
        <f>_xlfn.IFNA(VLOOKUP(C2482,Statusy!A:B,2,0),"Do wyrzucenia")</f>
        <v>Shumee</v>
      </c>
      <c r="Q2482" t="str">
        <f t="shared" si="158"/>
        <v>Mall</v>
      </c>
      <c r="R2482" t="str">
        <f t="shared" si="159"/>
        <v>Vida</v>
      </c>
    </row>
    <row r="2483" spans="1:18" x14ac:dyDescent="0.25">
      <c r="A2483">
        <v>558212758</v>
      </c>
      <c r="B2483" t="s">
        <v>107</v>
      </c>
      <c r="C2483" t="s">
        <v>153</v>
      </c>
      <c r="D2483">
        <v>1</v>
      </c>
      <c r="E2483">
        <v>0</v>
      </c>
      <c r="F2483">
        <v>5502.96</v>
      </c>
      <c r="G2483">
        <v>45109</v>
      </c>
      <c r="H2483" t="s">
        <v>108</v>
      </c>
      <c r="I2483" t="s">
        <v>445</v>
      </c>
      <c r="J2483" t="s">
        <v>109</v>
      </c>
      <c r="K2483">
        <v>1030.5168539325844</v>
      </c>
      <c r="L2483" t="s">
        <v>4499</v>
      </c>
      <c r="M2483" t="s">
        <v>108</v>
      </c>
      <c r="N2483" t="s">
        <v>22</v>
      </c>
      <c r="O2483" t="s">
        <v>1102</v>
      </c>
      <c r="P2483" t="str">
        <f>_xlfn.IFNA(VLOOKUP(C2483,Statusy!A:B,2,0),"Do wyrzucenia")</f>
        <v>Alza</v>
      </c>
      <c r="Q2483" t="str">
        <f t="shared" si="158"/>
        <v>Alza</v>
      </c>
      <c r="R2483" t="str">
        <f t="shared" si="159"/>
        <v>Vida</v>
      </c>
    </row>
    <row r="2484" spans="1:18" x14ac:dyDescent="0.25">
      <c r="A2484">
        <v>558212755</v>
      </c>
      <c r="B2484" t="s">
        <v>107</v>
      </c>
      <c r="C2484" t="s">
        <v>153</v>
      </c>
      <c r="D2484">
        <v>1</v>
      </c>
      <c r="E2484">
        <v>0</v>
      </c>
      <c r="F2484">
        <v>1750.16</v>
      </c>
      <c r="G2484">
        <v>45109</v>
      </c>
      <c r="H2484" t="s">
        <v>108</v>
      </c>
      <c r="I2484" t="s">
        <v>4500</v>
      </c>
      <c r="J2484" t="s">
        <v>109</v>
      </c>
      <c r="K2484">
        <v>327.74531835205994</v>
      </c>
      <c r="L2484" t="s">
        <v>4501</v>
      </c>
      <c r="M2484" t="s">
        <v>108</v>
      </c>
      <c r="N2484" t="s">
        <v>48</v>
      </c>
      <c r="O2484" t="s">
        <v>1102</v>
      </c>
      <c r="P2484" t="str">
        <f>_xlfn.IFNA(VLOOKUP(C2484,Statusy!A:B,2,0),"Do wyrzucenia")</f>
        <v>Alza</v>
      </c>
      <c r="Q2484" t="str">
        <f t="shared" si="158"/>
        <v>Alza</v>
      </c>
      <c r="R2484" t="str">
        <f t="shared" si="159"/>
        <v>Vida</v>
      </c>
    </row>
    <row r="2485" spans="1:18" x14ac:dyDescent="0.25">
      <c r="A2485">
        <v>558212754</v>
      </c>
      <c r="B2485" t="s">
        <v>107</v>
      </c>
      <c r="C2485" t="s">
        <v>153</v>
      </c>
      <c r="D2485">
        <v>1</v>
      </c>
      <c r="E2485">
        <v>0</v>
      </c>
      <c r="F2485">
        <v>1350.65</v>
      </c>
      <c r="G2485">
        <v>45109</v>
      </c>
      <c r="H2485" t="s">
        <v>108</v>
      </c>
      <c r="I2485" t="s">
        <v>2383</v>
      </c>
      <c r="J2485" t="s">
        <v>109</v>
      </c>
      <c r="K2485">
        <v>252.93071161048692</v>
      </c>
      <c r="L2485" t="s">
        <v>4502</v>
      </c>
      <c r="M2485" t="s">
        <v>108</v>
      </c>
      <c r="N2485" t="s">
        <v>22</v>
      </c>
      <c r="O2485" t="s">
        <v>1102</v>
      </c>
      <c r="P2485" t="str">
        <f>_xlfn.IFNA(VLOOKUP(C2485,Statusy!A:B,2,0),"Do wyrzucenia")</f>
        <v>Alza</v>
      </c>
      <c r="Q2485" t="str">
        <f t="shared" si="158"/>
        <v>Alza</v>
      </c>
      <c r="R2485" t="str">
        <f t="shared" si="159"/>
        <v>Vida</v>
      </c>
    </row>
    <row r="2486" spans="1:18" x14ac:dyDescent="0.25">
      <c r="A2486">
        <v>558201910</v>
      </c>
      <c r="B2486" t="s">
        <v>107</v>
      </c>
      <c r="C2486" t="s">
        <v>118</v>
      </c>
      <c r="D2486">
        <v>1</v>
      </c>
      <c r="E2486">
        <v>3.9</v>
      </c>
      <c r="F2486">
        <v>104.9</v>
      </c>
      <c r="G2486">
        <v>45109</v>
      </c>
      <c r="H2486" t="s">
        <v>108</v>
      </c>
      <c r="I2486" t="s">
        <v>145</v>
      </c>
      <c r="J2486" t="s">
        <v>110</v>
      </c>
      <c r="K2486">
        <v>468.90300000000002</v>
      </c>
      <c r="L2486" t="s">
        <v>1074</v>
      </c>
      <c r="M2486" t="s">
        <v>108</v>
      </c>
      <c r="N2486" t="s">
        <v>106</v>
      </c>
      <c r="O2486" t="s">
        <v>225</v>
      </c>
      <c r="P2486" t="str">
        <f>_xlfn.IFNA(VLOOKUP(C2486,Statusy!A:B,2,0),"Do wyrzucenia")</f>
        <v>Greatstore</v>
      </c>
      <c r="Q2486" t="str">
        <f t="shared" ref="Q2486:Q2507" si="160">IF(P2486="alza","Alza",IF(P2486="Extra","Extrastore","Mall"))</f>
        <v>Mall</v>
      </c>
      <c r="R2486" t="str">
        <f t="shared" ref="R2486:R2507" si="161">IF(AND(LEN(I2486)&lt;=7,ISERROR(FIND("_",I2486))),"Vida",IFERROR(LEFT(I2486,FIND("_",I2486)-1),"Kinghoff"))</f>
        <v>aw</v>
      </c>
    </row>
    <row r="2487" spans="1:18" x14ac:dyDescent="0.25">
      <c r="A2487">
        <v>558201892</v>
      </c>
      <c r="B2487" t="s">
        <v>107</v>
      </c>
      <c r="C2487" t="s">
        <v>118</v>
      </c>
      <c r="D2487">
        <v>1</v>
      </c>
      <c r="E2487">
        <v>29</v>
      </c>
      <c r="F2487">
        <v>60</v>
      </c>
      <c r="G2487">
        <v>45109</v>
      </c>
      <c r="H2487" t="s">
        <v>108</v>
      </c>
      <c r="I2487" t="s">
        <v>4503</v>
      </c>
      <c r="J2487" t="s">
        <v>110</v>
      </c>
      <c r="K2487">
        <v>268.2</v>
      </c>
      <c r="L2487" t="s">
        <v>4504</v>
      </c>
      <c r="M2487" t="s">
        <v>108</v>
      </c>
      <c r="N2487" t="s">
        <v>48</v>
      </c>
      <c r="O2487" t="s">
        <v>225</v>
      </c>
      <c r="P2487" t="str">
        <f>_xlfn.IFNA(VLOOKUP(C2487,Statusy!A:B,2,0),"Do wyrzucenia")</f>
        <v>Greatstore</v>
      </c>
      <c r="Q2487" t="str">
        <f t="shared" si="160"/>
        <v>Mall</v>
      </c>
      <c r="R2487" t="str">
        <f t="shared" si="161"/>
        <v>Vida</v>
      </c>
    </row>
    <row r="2488" spans="1:18" x14ac:dyDescent="0.25">
      <c r="A2488">
        <v>558201865</v>
      </c>
      <c r="B2488" t="s">
        <v>107</v>
      </c>
      <c r="C2488" t="s">
        <v>118</v>
      </c>
      <c r="D2488">
        <v>1</v>
      </c>
      <c r="E2488">
        <v>129</v>
      </c>
      <c r="F2488">
        <v>1205</v>
      </c>
      <c r="G2488">
        <v>45109</v>
      </c>
      <c r="H2488" t="s">
        <v>108</v>
      </c>
      <c r="I2488" t="s">
        <v>4505</v>
      </c>
      <c r="J2488" t="s">
        <v>110</v>
      </c>
      <c r="K2488">
        <v>5386.3499999999995</v>
      </c>
      <c r="L2488" t="s">
        <v>4506</v>
      </c>
      <c r="M2488" t="s">
        <v>108</v>
      </c>
      <c r="N2488" t="s">
        <v>49</v>
      </c>
      <c r="O2488" t="s">
        <v>225</v>
      </c>
      <c r="P2488" t="str">
        <f>_xlfn.IFNA(VLOOKUP(C2488,Statusy!A:B,2,0),"Do wyrzucenia")</f>
        <v>Greatstore</v>
      </c>
      <c r="Q2488" t="str">
        <f t="shared" si="160"/>
        <v>Mall</v>
      </c>
      <c r="R2488" t="str">
        <f t="shared" si="161"/>
        <v>Vida</v>
      </c>
    </row>
    <row r="2489" spans="1:18" x14ac:dyDescent="0.25">
      <c r="A2489">
        <v>558201855</v>
      </c>
      <c r="B2489" t="s">
        <v>107</v>
      </c>
      <c r="C2489" t="s">
        <v>118</v>
      </c>
      <c r="D2489">
        <v>1</v>
      </c>
      <c r="E2489">
        <v>13</v>
      </c>
      <c r="F2489">
        <v>54</v>
      </c>
      <c r="G2489">
        <v>45109</v>
      </c>
      <c r="H2489" t="s">
        <v>108</v>
      </c>
      <c r="I2489" t="s">
        <v>1013</v>
      </c>
      <c r="J2489" t="s">
        <v>110</v>
      </c>
      <c r="K2489">
        <v>241.38</v>
      </c>
      <c r="L2489" t="s">
        <v>2076</v>
      </c>
      <c r="M2489" t="s">
        <v>108</v>
      </c>
      <c r="N2489" t="s">
        <v>49</v>
      </c>
      <c r="O2489" t="s">
        <v>225</v>
      </c>
      <c r="P2489" t="str">
        <f>_xlfn.IFNA(VLOOKUP(C2489,Statusy!A:B,2,0),"Do wyrzucenia")</f>
        <v>Greatstore</v>
      </c>
      <c r="Q2489" t="str">
        <f t="shared" si="160"/>
        <v>Mall</v>
      </c>
      <c r="R2489" t="str">
        <f t="shared" si="161"/>
        <v>Vida</v>
      </c>
    </row>
    <row r="2490" spans="1:18" x14ac:dyDescent="0.25">
      <c r="A2490">
        <v>558201843</v>
      </c>
      <c r="B2490" t="s">
        <v>107</v>
      </c>
      <c r="C2490" t="s">
        <v>118</v>
      </c>
      <c r="D2490">
        <v>1</v>
      </c>
      <c r="E2490">
        <v>1.5</v>
      </c>
      <c r="F2490">
        <v>30.5</v>
      </c>
      <c r="G2490">
        <v>45109</v>
      </c>
      <c r="H2490" t="s">
        <v>108</v>
      </c>
      <c r="I2490" t="s">
        <v>125</v>
      </c>
      <c r="J2490" t="s">
        <v>110</v>
      </c>
      <c r="K2490">
        <v>136.33499999999998</v>
      </c>
      <c r="L2490" t="s">
        <v>674</v>
      </c>
      <c r="M2490" t="s">
        <v>108</v>
      </c>
      <c r="N2490" t="s">
        <v>106</v>
      </c>
      <c r="O2490" t="s">
        <v>225</v>
      </c>
      <c r="P2490" t="str">
        <f>_xlfn.IFNA(VLOOKUP(C2490,Statusy!A:B,2,0),"Do wyrzucenia")</f>
        <v>Greatstore</v>
      </c>
      <c r="Q2490" t="str">
        <f t="shared" si="160"/>
        <v>Mall</v>
      </c>
      <c r="R2490" t="str">
        <f t="shared" si="161"/>
        <v>ikonka</v>
      </c>
    </row>
    <row r="2491" spans="1:18" x14ac:dyDescent="0.25">
      <c r="A2491">
        <v>558200547</v>
      </c>
      <c r="B2491" t="s">
        <v>107</v>
      </c>
      <c r="C2491" t="s">
        <v>190</v>
      </c>
      <c r="D2491">
        <v>0</v>
      </c>
      <c r="E2491">
        <v>0</v>
      </c>
      <c r="F2491">
        <v>3314.15</v>
      </c>
      <c r="G2491">
        <v>45109</v>
      </c>
      <c r="H2491" t="s">
        <v>108</v>
      </c>
      <c r="I2491" t="s">
        <v>531</v>
      </c>
      <c r="J2491" t="s">
        <v>109</v>
      </c>
      <c r="K2491">
        <v>620.62734082397014</v>
      </c>
      <c r="L2491" t="s">
        <v>4507</v>
      </c>
      <c r="M2491" t="s">
        <v>108</v>
      </c>
      <c r="N2491" t="s">
        <v>252</v>
      </c>
      <c r="O2491" t="s">
        <v>1102</v>
      </c>
      <c r="P2491" t="str">
        <f>_xlfn.IFNA(VLOOKUP(C2491,Statusy!A:B,2,0),"Do wyrzucenia")</f>
        <v>Alza</v>
      </c>
      <c r="Q2491" t="str">
        <f t="shared" si="160"/>
        <v>Alza</v>
      </c>
      <c r="R2491" t="str">
        <f t="shared" si="161"/>
        <v>Vida</v>
      </c>
    </row>
    <row r="2492" spans="1:18" x14ac:dyDescent="0.25">
      <c r="A2492">
        <v>558200542</v>
      </c>
      <c r="B2492" t="s">
        <v>107</v>
      </c>
      <c r="C2492" t="s">
        <v>153</v>
      </c>
      <c r="D2492">
        <v>1</v>
      </c>
      <c r="E2492">
        <v>0</v>
      </c>
      <c r="F2492">
        <v>662.15</v>
      </c>
      <c r="G2492">
        <v>45109</v>
      </c>
      <c r="H2492" t="s">
        <v>108</v>
      </c>
      <c r="I2492" t="s">
        <v>724</v>
      </c>
      <c r="J2492" t="s">
        <v>109</v>
      </c>
      <c r="K2492">
        <v>123.99812734082397</v>
      </c>
      <c r="L2492" t="s">
        <v>4508</v>
      </c>
      <c r="M2492" t="s">
        <v>108</v>
      </c>
      <c r="N2492" t="s">
        <v>22</v>
      </c>
      <c r="O2492" t="s">
        <v>1102</v>
      </c>
      <c r="P2492" t="str">
        <f>_xlfn.IFNA(VLOOKUP(C2492,Statusy!A:B,2,0),"Do wyrzucenia")</f>
        <v>Alza</v>
      </c>
      <c r="Q2492" t="str">
        <f t="shared" si="160"/>
        <v>Alza</v>
      </c>
      <c r="R2492" t="str">
        <f t="shared" si="161"/>
        <v>Vida</v>
      </c>
    </row>
    <row r="2493" spans="1:18" x14ac:dyDescent="0.25">
      <c r="A2493">
        <v>558200528</v>
      </c>
      <c r="B2493" t="s">
        <v>107</v>
      </c>
      <c r="C2493" t="s">
        <v>120</v>
      </c>
      <c r="D2493">
        <v>1</v>
      </c>
      <c r="E2493">
        <v>9</v>
      </c>
      <c r="F2493">
        <v>41</v>
      </c>
      <c r="G2493">
        <v>45109</v>
      </c>
      <c r="H2493" t="s">
        <v>108</v>
      </c>
      <c r="I2493" t="s">
        <v>1807</v>
      </c>
      <c r="J2493" t="s">
        <v>110</v>
      </c>
      <c r="K2493">
        <v>183.26999999999998</v>
      </c>
      <c r="L2493" t="s">
        <v>4509</v>
      </c>
      <c r="M2493" t="s">
        <v>108</v>
      </c>
      <c r="N2493" t="s">
        <v>49</v>
      </c>
      <c r="O2493" t="s">
        <v>224</v>
      </c>
      <c r="P2493" t="str">
        <f>_xlfn.IFNA(VLOOKUP(C2493,Statusy!A:B,2,0),"Do wyrzucenia")</f>
        <v>Shumee</v>
      </c>
      <c r="Q2493" t="str">
        <f t="shared" si="160"/>
        <v>Mall</v>
      </c>
      <c r="R2493" t="str">
        <f t="shared" si="161"/>
        <v>Vida</v>
      </c>
    </row>
    <row r="2494" spans="1:18" x14ac:dyDescent="0.25">
      <c r="A2494">
        <v>558200526</v>
      </c>
      <c r="B2494" t="s">
        <v>107</v>
      </c>
      <c r="C2494" t="s">
        <v>120</v>
      </c>
      <c r="D2494">
        <v>1</v>
      </c>
      <c r="E2494">
        <v>9</v>
      </c>
      <c r="F2494">
        <v>41</v>
      </c>
      <c r="G2494">
        <v>45109</v>
      </c>
      <c r="H2494" t="s">
        <v>108</v>
      </c>
      <c r="I2494" t="s">
        <v>4510</v>
      </c>
      <c r="J2494" t="s">
        <v>110</v>
      </c>
      <c r="K2494">
        <v>183.26999999999998</v>
      </c>
      <c r="L2494" t="s">
        <v>4511</v>
      </c>
      <c r="M2494" t="s">
        <v>108</v>
      </c>
      <c r="N2494" t="s">
        <v>49</v>
      </c>
      <c r="O2494" t="s">
        <v>224</v>
      </c>
      <c r="P2494" t="str">
        <f>_xlfn.IFNA(VLOOKUP(C2494,Statusy!A:B,2,0),"Do wyrzucenia")</f>
        <v>Shumee</v>
      </c>
      <c r="Q2494" t="str">
        <f t="shared" si="160"/>
        <v>Mall</v>
      </c>
      <c r="R2494" t="str">
        <f t="shared" si="161"/>
        <v>Vida</v>
      </c>
    </row>
    <row r="2495" spans="1:18" x14ac:dyDescent="0.25">
      <c r="A2495">
        <v>558200523</v>
      </c>
      <c r="B2495" t="s">
        <v>107</v>
      </c>
      <c r="C2495" t="s">
        <v>153</v>
      </c>
      <c r="D2495">
        <v>1</v>
      </c>
      <c r="E2495">
        <v>0</v>
      </c>
      <c r="F2495">
        <v>5031.16</v>
      </c>
      <c r="G2495">
        <v>45109</v>
      </c>
      <c r="H2495" t="s">
        <v>108</v>
      </c>
      <c r="I2495" t="s">
        <v>4512</v>
      </c>
      <c r="J2495" t="s">
        <v>109</v>
      </c>
      <c r="K2495">
        <v>942.16479400749063</v>
      </c>
      <c r="L2495" t="s">
        <v>4513</v>
      </c>
      <c r="M2495" t="s">
        <v>108</v>
      </c>
      <c r="N2495" t="s">
        <v>22</v>
      </c>
      <c r="O2495" t="s">
        <v>1102</v>
      </c>
      <c r="P2495" t="str">
        <f>_xlfn.IFNA(VLOOKUP(C2495,Statusy!A:B,2,0),"Do wyrzucenia")</f>
        <v>Alza</v>
      </c>
      <c r="Q2495" t="str">
        <f t="shared" si="160"/>
        <v>Alza</v>
      </c>
      <c r="R2495" t="str">
        <f t="shared" si="161"/>
        <v>Vida</v>
      </c>
    </row>
    <row r="2496" spans="1:18" x14ac:dyDescent="0.25">
      <c r="A2496">
        <v>558200521</v>
      </c>
      <c r="B2496" t="s">
        <v>107</v>
      </c>
      <c r="C2496" t="s">
        <v>120</v>
      </c>
      <c r="D2496">
        <v>1</v>
      </c>
      <c r="E2496">
        <v>19</v>
      </c>
      <c r="F2496">
        <v>89</v>
      </c>
      <c r="G2496">
        <v>45109</v>
      </c>
      <c r="H2496" t="s">
        <v>108</v>
      </c>
      <c r="I2496" t="s">
        <v>4301</v>
      </c>
      <c r="J2496" t="s">
        <v>110</v>
      </c>
      <c r="K2496">
        <v>397.83</v>
      </c>
      <c r="L2496" t="s">
        <v>4514</v>
      </c>
      <c r="M2496" t="s">
        <v>108</v>
      </c>
      <c r="N2496" t="s">
        <v>48</v>
      </c>
      <c r="O2496" t="s">
        <v>224</v>
      </c>
      <c r="P2496" t="str">
        <f>_xlfn.IFNA(VLOOKUP(C2496,Statusy!A:B,2,0),"Do wyrzucenia")</f>
        <v>Shumee</v>
      </c>
      <c r="Q2496" t="str">
        <f t="shared" si="160"/>
        <v>Mall</v>
      </c>
      <c r="R2496" t="str">
        <f t="shared" si="161"/>
        <v>Vida</v>
      </c>
    </row>
    <row r="2497" spans="1:18" x14ac:dyDescent="0.25">
      <c r="A2497">
        <v>558189707</v>
      </c>
      <c r="B2497" t="s">
        <v>107</v>
      </c>
      <c r="C2497" t="s">
        <v>153</v>
      </c>
      <c r="D2497">
        <v>1</v>
      </c>
      <c r="E2497">
        <v>0</v>
      </c>
      <c r="F2497">
        <v>3484.15</v>
      </c>
      <c r="G2497">
        <v>45109</v>
      </c>
      <c r="H2497" t="s">
        <v>108</v>
      </c>
      <c r="I2497" t="s">
        <v>3039</v>
      </c>
      <c r="J2497" t="s">
        <v>109</v>
      </c>
      <c r="K2497">
        <v>652.46254681647952</v>
      </c>
      <c r="L2497" t="s">
        <v>4515</v>
      </c>
      <c r="M2497" t="s">
        <v>108</v>
      </c>
      <c r="N2497" t="s">
        <v>22</v>
      </c>
      <c r="O2497" t="s">
        <v>1102</v>
      </c>
      <c r="P2497" t="str">
        <f>_xlfn.IFNA(VLOOKUP(C2497,Statusy!A:B,2,0),"Do wyrzucenia")</f>
        <v>Alza</v>
      </c>
      <c r="Q2497" t="str">
        <f t="shared" si="160"/>
        <v>Alza</v>
      </c>
      <c r="R2497" t="str">
        <f t="shared" si="161"/>
        <v>Vida</v>
      </c>
    </row>
    <row r="2498" spans="1:18" x14ac:dyDescent="0.25">
      <c r="A2498">
        <v>558182507</v>
      </c>
      <c r="B2498" t="s">
        <v>107</v>
      </c>
      <c r="C2498" t="s">
        <v>140</v>
      </c>
      <c r="D2498">
        <v>1</v>
      </c>
      <c r="E2498">
        <v>7700</v>
      </c>
      <c r="F2498">
        <v>29910</v>
      </c>
      <c r="G2498">
        <v>45109</v>
      </c>
      <c r="H2498" t="s">
        <v>108</v>
      </c>
      <c r="I2498" t="s">
        <v>4516</v>
      </c>
      <c r="J2498" t="s">
        <v>116</v>
      </c>
      <c r="K2498">
        <v>358.92</v>
      </c>
      <c r="L2498" t="s">
        <v>4517</v>
      </c>
      <c r="M2498" t="s">
        <v>108</v>
      </c>
      <c r="N2498" t="s">
        <v>50</v>
      </c>
      <c r="O2498" t="s">
        <v>224</v>
      </c>
      <c r="P2498" t="str">
        <f>_xlfn.IFNA(VLOOKUP(C2498,Statusy!A:B,2,0),"Do wyrzucenia")</f>
        <v>Shumee</v>
      </c>
      <c r="Q2498" t="str">
        <f t="shared" si="160"/>
        <v>Mall</v>
      </c>
      <c r="R2498" t="str">
        <f t="shared" si="161"/>
        <v>aw</v>
      </c>
    </row>
    <row r="2499" spans="1:18" x14ac:dyDescent="0.25">
      <c r="A2499">
        <v>558180220</v>
      </c>
      <c r="B2499" t="s">
        <v>107</v>
      </c>
      <c r="C2499" t="s">
        <v>118</v>
      </c>
      <c r="D2499">
        <v>1</v>
      </c>
      <c r="E2499">
        <v>0</v>
      </c>
      <c r="F2499">
        <v>28</v>
      </c>
      <c r="G2499">
        <v>45109</v>
      </c>
      <c r="H2499" t="s">
        <v>108</v>
      </c>
      <c r="I2499" t="s">
        <v>4518</v>
      </c>
      <c r="J2499" t="s">
        <v>110</v>
      </c>
      <c r="K2499">
        <v>125.16</v>
      </c>
      <c r="L2499" t="s">
        <v>4519</v>
      </c>
      <c r="M2499" t="s">
        <v>108</v>
      </c>
      <c r="N2499" t="s">
        <v>106</v>
      </c>
      <c r="O2499" t="s">
        <v>225</v>
      </c>
      <c r="P2499" t="str">
        <f>_xlfn.IFNA(VLOOKUP(C2499,Statusy!A:B,2,0),"Do wyrzucenia")</f>
        <v>Greatstore</v>
      </c>
      <c r="Q2499" t="str">
        <f t="shared" si="160"/>
        <v>Mall</v>
      </c>
      <c r="R2499" t="str">
        <f t="shared" si="161"/>
        <v>Kinghoff</v>
      </c>
    </row>
    <row r="2500" spans="1:18" x14ac:dyDescent="0.25">
      <c r="A2500">
        <v>558178974</v>
      </c>
      <c r="B2500" t="s">
        <v>107</v>
      </c>
      <c r="C2500" t="s">
        <v>153</v>
      </c>
      <c r="D2500">
        <v>1</v>
      </c>
      <c r="E2500">
        <v>0</v>
      </c>
      <c r="F2500">
        <v>357</v>
      </c>
      <c r="G2500">
        <v>45109</v>
      </c>
      <c r="H2500" t="s">
        <v>108</v>
      </c>
      <c r="I2500" t="s">
        <v>4520</v>
      </c>
      <c r="J2500" t="s">
        <v>109</v>
      </c>
      <c r="K2500">
        <v>66.853932584269671</v>
      </c>
      <c r="L2500" t="s">
        <v>4521</v>
      </c>
      <c r="M2500" t="s">
        <v>108</v>
      </c>
      <c r="N2500" t="s">
        <v>22</v>
      </c>
      <c r="O2500" t="s">
        <v>1102</v>
      </c>
      <c r="P2500" t="str">
        <f>_xlfn.IFNA(VLOOKUP(C2500,Statusy!A:B,2,0),"Do wyrzucenia")</f>
        <v>Alza</v>
      </c>
      <c r="Q2500" t="str">
        <f t="shared" si="160"/>
        <v>Alza</v>
      </c>
      <c r="R2500" t="str">
        <f t="shared" si="161"/>
        <v>Kinghoff</v>
      </c>
    </row>
    <row r="2501" spans="1:18" x14ac:dyDescent="0.25">
      <c r="A2501">
        <v>558178970</v>
      </c>
      <c r="B2501" t="s">
        <v>107</v>
      </c>
      <c r="C2501" t="s">
        <v>153</v>
      </c>
      <c r="D2501">
        <v>1</v>
      </c>
      <c r="E2501">
        <v>0</v>
      </c>
      <c r="F2501">
        <v>1095.6600000000001</v>
      </c>
      <c r="G2501">
        <v>45109</v>
      </c>
      <c r="H2501" t="s">
        <v>108</v>
      </c>
      <c r="I2501" t="s">
        <v>592</v>
      </c>
      <c r="J2501" t="s">
        <v>109</v>
      </c>
      <c r="K2501">
        <v>205.17977528089889</v>
      </c>
      <c r="L2501" t="s">
        <v>4522</v>
      </c>
      <c r="M2501" t="s">
        <v>108</v>
      </c>
      <c r="N2501" t="s">
        <v>22</v>
      </c>
      <c r="O2501" t="s">
        <v>1102</v>
      </c>
      <c r="P2501" t="str">
        <f>_xlfn.IFNA(VLOOKUP(C2501,Statusy!A:B,2,0),"Do wyrzucenia")</f>
        <v>Alza</v>
      </c>
      <c r="Q2501" t="str">
        <f t="shared" si="160"/>
        <v>Alza</v>
      </c>
      <c r="R2501" t="str">
        <f t="shared" si="161"/>
        <v>Vida</v>
      </c>
    </row>
    <row r="2502" spans="1:18" x14ac:dyDescent="0.25">
      <c r="A2502">
        <v>558178969</v>
      </c>
      <c r="B2502" t="s">
        <v>107</v>
      </c>
      <c r="C2502" t="s">
        <v>153</v>
      </c>
      <c r="D2502">
        <v>1</v>
      </c>
      <c r="E2502">
        <v>0</v>
      </c>
      <c r="F2502">
        <v>747.15</v>
      </c>
      <c r="G2502">
        <v>45109</v>
      </c>
      <c r="H2502" t="s">
        <v>108</v>
      </c>
      <c r="I2502" t="s">
        <v>638</v>
      </c>
      <c r="J2502" t="s">
        <v>109</v>
      </c>
      <c r="K2502">
        <v>139.91573033707866</v>
      </c>
      <c r="L2502" t="s">
        <v>4523</v>
      </c>
      <c r="M2502" t="s">
        <v>108</v>
      </c>
      <c r="N2502" t="s">
        <v>22</v>
      </c>
      <c r="O2502" t="s">
        <v>1102</v>
      </c>
      <c r="P2502" t="str">
        <f>_xlfn.IFNA(VLOOKUP(C2502,Statusy!A:B,2,0),"Do wyrzucenia")</f>
        <v>Alza</v>
      </c>
      <c r="Q2502" t="str">
        <f t="shared" si="160"/>
        <v>Alza</v>
      </c>
      <c r="R2502" t="str">
        <f t="shared" si="161"/>
        <v>Vida</v>
      </c>
    </row>
    <row r="2503" spans="1:18" x14ac:dyDescent="0.25">
      <c r="A2503">
        <v>558178948</v>
      </c>
      <c r="B2503" t="s">
        <v>107</v>
      </c>
      <c r="C2503" t="s">
        <v>153</v>
      </c>
      <c r="D2503">
        <v>1</v>
      </c>
      <c r="E2503">
        <v>0</v>
      </c>
      <c r="F2503">
        <v>2787.15</v>
      </c>
      <c r="G2503">
        <v>45109</v>
      </c>
      <c r="H2503" t="s">
        <v>108</v>
      </c>
      <c r="I2503" t="s">
        <v>279</v>
      </c>
      <c r="J2503" t="s">
        <v>109</v>
      </c>
      <c r="K2503">
        <v>521.93820224719104</v>
      </c>
      <c r="L2503" t="s">
        <v>4524</v>
      </c>
      <c r="M2503" t="s">
        <v>108</v>
      </c>
      <c r="N2503" t="s">
        <v>22</v>
      </c>
      <c r="O2503" t="s">
        <v>1102</v>
      </c>
      <c r="P2503" t="str">
        <f>_xlfn.IFNA(VLOOKUP(C2503,Statusy!A:B,2,0),"Do wyrzucenia")</f>
        <v>Alza</v>
      </c>
      <c r="Q2503" t="str">
        <f t="shared" si="160"/>
        <v>Alza</v>
      </c>
      <c r="R2503" t="str">
        <f t="shared" si="161"/>
        <v>Vida</v>
      </c>
    </row>
    <row r="2504" spans="1:18" x14ac:dyDescent="0.25">
      <c r="A2504">
        <v>558178944</v>
      </c>
      <c r="B2504" t="s">
        <v>107</v>
      </c>
      <c r="C2504" t="s">
        <v>120</v>
      </c>
      <c r="D2504">
        <v>1</v>
      </c>
      <c r="E2504">
        <v>20</v>
      </c>
      <c r="F2504">
        <v>85</v>
      </c>
      <c r="G2504">
        <v>45109</v>
      </c>
      <c r="H2504" t="s">
        <v>108</v>
      </c>
      <c r="I2504" t="s">
        <v>4525</v>
      </c>
      <c r="J2504" t="s">
        <v>110</v>
      </c>
      <c r="K2504">
        <v>379.95</v>
      </c>
      <c r="L2504" t="s">
        <v>4526</v>
      </c>
      <c r="M2504" t="s">
        <v>108</v>
      </c>
      <c r="N2504" t="s">
        <v>49</v>
      </c>
      <c r="O2504" t="s">
        <v>224</v>
      </c>
      <c r="P2504" t="str">
        <f>_xlfn.IFNA(VLOOKUP(C2504,Statusy!A:B,2,0),"Do wyrzucenia")</f>
        <v>Shumee</v>
      </c>
      <c r="Q2504" t="str">
        <f t="shared" si="160"/>
        <v>Mall</v>
      </c>
      <c r="R2504" t="str">
        <f t="shared" si="161"/>
        <v>Vida</v>
      </c>
    </row>
    <row r="2505" spans="1:18" x14ac:dyDescent="0.25">
      <c r="A2505">
        <v>558170062</v>
      </c>
      <c r="B2505" t="s">
        <v>107</v>
      </c>
      <c r="C2505" t="s">
        <v>118</v>
      </c>
      <c r="D2505">
        <v>1</v>
      </c>
      <c r="E2505">
        <v>24</v>
      </c>
      <c r="F2505">
        <v>132</v>
      </c>
      <c r="G2505">
        <v>45109</v>
      </c>
      <c r="H2505" t="s">
        <v>108</v>
      </c>
      <c r="I2505" t="s">
        <v>4527</v>
      </c>
      <c r="J2505" t="s">
        <v>110</v>
      </c>
      <c r="K2505">
        <v>590.04</v>
      </c>
      <c r="L2505" t="s">
        <v>4528</v>
      </c>
      <c r="M2505" t="s">
        <v>108</v>
      </c>
      <c r="N2505" t="s">
        <v>49</v>
      </c>
      <c r="O2505" t="s">
        <v>225</v>
      </c>
      <c r="P2505" t="str">
        <f>_xlfn.IFNA(VLOOKUP(C2505,Statusy!A:B,2,0),"Do wyrzucenia")</f>
        <v>Greatstore</v>
      </c>
      <c r="Q2505" t="str">
        <f t="shared" si="160"/>
        <v>Mall</v>
      </c>
      <c r="R2505" t="str">
        <f t="shared" si="161"/>
        <v>Vida</v>
      </c>
    </row>
    <row r="2506" spans="1:18" x14ac:dyDescent="0.25">
      <c r="A2506">
        <v>558170050</v>
      </c>
      <c r="B2506" t="s">
        <v>107</v>
      </c>
      <c r="C2506" t="s">
        <v>118</v>
      </c>
      <c r="D2506">
        <v>1</v>
      </c>
      <c r="E2506">
        <v>129</v>
      </c>
      <c r="F2506">
        <v>1139</v>
      </c>
      <c r="G2506">
        <v>45109</v>
      </c>
      <c r="H2506" t="s">
        <v>108</v>
      </c>
      <c r="I2506" t="s">
        <v>880</v>
      </c>
      <c r="J2506" t="s">
        <v>109</v>
      </c>
      <c r="K2506">
        <v>213.29588014981275</v>
      </c>
      <c r="L2506" t="s">
        <v>881</v>
      </c>
      <c r="M2506" t="s">
        <v>108</v>
      </c>
      <c r="N2506" t="s">
        <v>22</v>
      </c>
      <c r="O2506" t="s">
        <v>225</v>
      </c>
      <c r="P2506" t="str">
        <f>_xlfn.IFNA(VLOOKUP(C2506,Statusy!A:B,2,0),"Do wyrzucenia")</f>
        <v>Greatstore</v>
      </c>
      <c r="Q2506" t="str">
        <f t="shared" si="160"/>
        <v>Mall</v>
      </c>
      <c r="R2506" t="str">
        <f t="shared" si="161"/>
        <v>Vida</v>
      </c>
    </row>
    <row r="2507" spans="1:18" x14ac:dyDescent="0.25">
      <c r="A2507">
        <v>558168987</v>
      </c>
      <c r="B2507" t="s">
        <v>107</v>
      </c>
      <c r="C2507" t="s">
        <v>153</v>
      </c>
      <c r="D2507">
        <v>1</v>
      </c>
      <c r="E2507">
        <v>0</v>
      </c>
      <c r="F2507">
        <v>11873.65</v>
      </c>
      <c r="G2507">
        <v>45109</v>
      </c>
      <c r="H2507" t="s">
        <v>108</v>
      </c>
      <c r="I2507" t="s">
        <v>679</v>
      </c>
      <c r="J2507" t="s">
        <v>109</v>
      </c>
      <c r="K2507">
        <v>2223.5299625468165</v>
      </c>
      <c r="L2507" t="s">
        <v>4529</v>
      </c>
      <c r="M2507" t="s">
        <v>108</v>
      </c>
      <c r="N2507" t="s">
        <v>22</v>
      </c>
      <c r="O2507" t="s">
        <v>1102</v>
      </c>
      <c r="P2507" t="str">
        <f>_xlfn.IFNA(VLOOKUP(C2507,Statusy!A:B,2,0),"Do wyrzucenia")</f>
        <v>Alza</v>
      </c>
      <c r="Q2507" t="str">
        <f t="shared" si="160"/>
        <v>Alza</v>
      </c>
      <c r="R2507" t="str">
        <f t="shared" si="161"/>
        <v>Vida</v>
      </c>
    </row>
    <row r="2508" spans="1:18" x14ac:dyDescent="0.25">
      <c r="A2508">
        <v>558160634</v>
      </c>
      <c r="B2508" t="s">
        <v>107</v>
      </c>
      <c r="C2508" t="s">
        <v>118</v>
      </c>
      <c r="D2508">
        <v>1</v>
      </c>
      <c r="E2508">
        <v>16</v>
      </c>
      <c r="F2508">
        <v>78</v>
      </c>
      <c r="G2508">
        <v>45109</v>
      </c>
      <c r="H2508" t="s">
        <v>108</v>
      </c>
      <c r="I2508" t="s">
        <v>1027</v>
      </c>
      <c r="J2508" t="s">
        <v>110</v>
      </c>
      <c r="K2508">
        <v>348.65999999999997</v>
      </c>
      <c r="L2508" t="s">
        <v>1191</v>
      </c>
      <c r="M2508" t="s">
        <v>108</v>
      </c>
      <c r="N2508" t="s">
        <v>48</v>
      </c>
      <c r="O2508" t="s">
        <v>225</v>
      </c>
      <c r="P2508" t="str">
        <f>_xlfn.IFNA(VLOOKUP(C2508,Statusy!A:B,2,0),"Do wyrzucenia")</f>
        <v>Greatstore</v>
      </c>
      <c r="Q2508" t="str">
        <f t="shared" ref="Q2508:Q2534" si="162">IF(P2508="alza","Alza",IF(P2508="Extra","Extrastore","Mall"))</f>
        <v>Mall</v>
      </c>
      <c r="R2508" t="str">
        <f t="shared" ref="R2508:R2534" si="163">IF(AND(LEN(I2508)&lt;=7,ISERROR(FIND("_",I2508))),"Vida",IFERROR(LEFT(I2508,FIND("_",I2508)-1),"Kinghoff"))</f>
        <v>Vida</v>
      </c>
    </row>
    <row r="2509" spans="1:18" x14ac:dyDescent="0.25">
      <c r="A2509">
        <v>558160607</v>
      </c>
      <c r="B2509" t="s">
        <v>107</v>
      </c>
      <c r="C2509" t="s">
        <v>118</v>
      </c>
      <c r="D2509">
        <v>1</v>
      </c>
      <c r="E2509">
        <v>360</v>
      </c>
      <c r="F2509">
        <v>1596</v>
      </c>
      <c r="G2509">
        <v>45109</v>
      </c>
      <c r="H2509" t="s">
        <v>108</v>
      </c>
      <c r="I2509" t="s">
        <v>344</v>
      </c>
      <c r="J2509" t="s">
        <v>109</v>
      </c>
      <c r="K2509">
        <v>298.87640449438203</v>
      </c>
      <c r="L2509" t="s">
        <v>4530</v>
      </c>
      <c r="M2509" t="s">
        <v>108</v>
      </c>
      <c r="N2509" t="s">
        <v>22</v>
      </c>
      <c r="O2509" t="s">
        <v>225</v>
      </c>
      <c r="P2509" t="str">
        <f>_xlfn.IFNA(VLOOKUP(C2509,Statusy!A:B,2,0),"Do wyrzucenia")</f>
        <v>Greatstore</v>
      </c>
      <c r="Q2509" t="str">
        <f t="shared" si="162"/>
        <v>Mall</v>
      </c>
      <c r="R2509" t="str">
        <f t="shared" si="163"/>
        <v>Vida</v>
      </c>
    </row>
    <row r="2510" spans="1:18" x14ac:dyDescent="0.25">
      <c r="A2510">
        <v>558159293</v>
      </c>
      <c r="B2510" t="s">
        <v>107</v>
      </c>
      <c r="C2510" t="s">
        <v>120</v>
      </c>
      <c r="D2510">
        <v>1</v>
      </c>
      <c r="E2510">
        <v>4.7</v>
      </c>
      <c r="F2510">
        <v>37.700000000000003</v>
      </c>
      <c r="G2510">
        <v>45109</v>
      </c>
      <c r="H2510" t="s">
        <v>108</v>
      </c>
      <c r="I2510" t="s">
        <v>4531</v>
      </c>
      <c r="J2510" t="s">
        <v>110</v>
      </c>
      <c r="K2510">
        <v>168.51900000000001</v>
      </c>
      <c r="L2510" t="s">
        <v>4532</v>
      </c>
      <c r="M2510" t="s">
        <v>108</v>
      </c>
      <c r="N2510" t="s">
        <v>106</v>
      </c>
      <c r="O2510" t="s">
        <v>224</v>
      </c>
      <c r="P2510" t="str">
        <f>_xlfn.IFNA(VLOOKUP(C2510,Statusy!A:B,2,0),"Do wyrzucenia")</f>
        <v>Shumee</v>
      </c>
      <c r="Q2510" t="str">
        <f t="shared" si="162"/>
        <v>Mall</v>
      </c>
      <c r="R2510" t="str">
        <f t="shared" si="163"/>
        <v>Vida</v>
      </c>
    </row>
    <row r="2511" spans="1:18" x14ac:dyDescent="0.25">
      <c r="A2511">
        <v>558149922</v>
      </c>
      <c r="B2511" t="s">
        <v>107</v>
      </c>
      <c r="C2511" t="s">
        <v>153</v>
      </c>
      <c r="D2511">
        <v>1</v>
      </c>
      <c r="E2511">
        <v>0</v>
      </c>
      <c r="F2511">
        <v>759.9</v>
      </c>
      <c r="G2511">
        <v>45109</v>
      </c>
      <c r="H2511" t="s">
        <v>108</v>
      </c>
      <c r="I2511" t="s">
        <v>414</v>
      </c>
      <c r="J2511" t="s">
        <v>109</v>
      </c>
      <c r="K2511">
        <v>142.30337078651687</v>
      </c>
      <c r="L2511" t="s">
        <v>4533</v>
      </c>
      <c r="M2511" t="s">
        <v>108</v>
      </c>
      <c r="N2511" t="s">
        <v>22</v>
      </c>
      <c r="O2511" t="s">
        <v>1102</v>
      </c>
      <c r="P2511" t="str">
        <f>_xlfn.IFNA(VLOOKUP(C2511,Statusy!A:B,2,0),"Do wyrzucenia")</f>
        <v>Alza</v>
      </c>
      <c r="Q2511" t="str">
        <f t="shared" si="162"/>
        <v>Alza</v>
      </c>
      <c r="R2511" t="str">
        <f t="shared" si="163"/>
        <v>Kinghoff</v>
      </c>
    </row>
    <row r="2512" spans="1:18" x14ac:dyDescent="0.25">
      <c r="A2512">
        <v>558149921</v>
      </c>
      <c r="B2512" t="s">
        <v>107</v>
      </c>
      <c r="C2512" t="s">
        <v>153</v>
      </c>
      <c r="D2512">
        <v>1</v>
      </c>
      <c r="E2512">
        <v>0</v>
      </c>
      <c r="F2512">
        <v>1563.15</v>
      </c>
      <c r="G2512">
        <v>45109</v>
      </c>
      <c r="H2512" t="s">
        <v>108</v>
      </c>
      <c r="I2512" t="s">
        <v>560</v>
      </c>
      <c r="J2512" t="s">
        <v>109</v>
      </c>
      <c r="K2512">
        <v>292.72471910112364</v>
      </c>
      <c r="L2512" t="s">
        <v>4534</v>
      </c>
      <c r="M2512" t="s">
        <v>108</v>
      </c>
      <c r="N2512" t="s">
        <v>22</v>
      </c>
      <c r="O2512" t="s">
        <v>1102</v>
      </c>
      <c r="P2512" t="str">
        <f>_xlfn.IFNA(VLOOKUP(C2512,Statusy!A:B,2,0),"Do wyrzucenia")</f>
        <v>Alza</v>
      </c>
      <c r="Q2512" t="str">
        <f t="shared" si="162"/>
        <v>Alza</v>
      </c>
      <c r="R2512" t="str">
        <f t="shared" si="163"/>
        <v>Vida</v>
      </c>
    </row>
    <row r="2513" spans="1:18" x14ac:dyDescent="0.25">
      <c r="A2513">
        <v>558149920</v>
      </c>
      <c r="B2513" t="s">
        <v>107</v>
      </c>
      <c r="C2513" t="s">
        <v>120</v>
      </c>
      <c r="D2513">
        <v>1</v>
      </c>
      <c r="E2513">
        <v>35</v>
      </c>
      <c r="F2513">
        <v>77</v>
      </c>
      <c r="G2513">
        <v>45109</v>
      </c>
      <c r="H2513" t="s">
        <v>108</v>
      </c>
      <c r="I2513" t="s">
        <v>563</v>
      </c>
      <c r="J2513" t="s">
        <v>110</v>
      </c>
      <c r="K2513">
        <v>344.19</v>
      </c>
      <c r="L2513" t="s">
        <v>564</v>
      </c>
      <c r="M2513" t="s">
        <v>108</v>
      </c>
      <c r="N2513" t="s">
        <v>48</v>
      </c>
      <c r="O2513" t="s">
        <v>224</v>
      </c>
      <c r="P2513" t="str">
        <f>_xlfn.IFNA(VLOOKUP(C2513,Statusy!A:B,2,0),"Do wyrzucenia")</f>
        <v>Shumee</v>
      </c>
      <c r="Q2513" t="str">
        <f t="shared" si="162"/>
        <v>Mall</v>
      </c>
      <c r="R2513" t="str">
        <f t="shared" si="163"/>
        <v>Vida</v>
      </c>
    </row>
    <row r="2514" spans="1:18" x14ac:dyDescent="0.25">
      <c r="A2514">
        <v>558149621</v>
      </c>
      <c r="B2514" t="s">
        <v>107</v>
      </c>
      <c r="C2514" t="s">
        <v>153</v>
      </c>
      <c r="D2514">
        <v>1</v>
      </c>
      <c r="E2514">
        <v>0</v>
      </c>
      <c r="F2514">
        <v>662.15</v>
      </c>
      <c r="G2514">
        <v>45109</v>
      </c>
      <c r="H2514" t="s">
        <v>108</v>
      </c>
      <c r="I2514" t="s">
        <v>420</v>
      </c>
      <c r="J2514" t="s">
        <v>109</v>
      </c>
      <c r="K2514">
        <v>123.99812734082397</v>
      </c>
      <c r="L2514" t="s">
        <v>4535</v>
      </c>
      <c r="M2514" t="s">
        <v>108</v>
      </c>
      <c r="N2514" t="s">
        <v>22</v>
      </c>
      <c r="O2514" t="s">
        <v>1102</v>
      </c>
      <c r="P2514" t="str">
        <f>_xlfn.IFNA(VLOOKUP(C2514,Statusy!A:B,2,0),"Do wyrzucenia")</f>
        <v>Alza</v>
      </c>
      <c r="Q2514" t="str">
        <f t="shared" si="162"/>
        <v>Alza</v>
      </c>
      <c r="R2514" t="str">
        <f t="shared" si="163"/>
        <v>Vida</v>
      </c>
    </row>
    <row r="2515" spans="1:18" x14ac:dyDescent="0.25">
      <c r="A2515">
        <v>558142370</v>
      </c>
      <c r="B2515" t="s">
        <v>107</v>
      </c>
      <c r="C2515" t="s">
        <v>118</v>
      </c>
      <c r="D2515">
        <v>1</v>
      </c>
      <c r="E2515">
        <v>129</v>
      </c>
      <c r="F2515">
        <v>1731</v>
      </c>
      <c r="G2515">
        <v>45109</v>
      </c>
      <c r="H2515" t="s">
        <v>108</v>
      </c>
      <c r="I2515" t="s">
        <v>4536</v>
      </c>
      <c r="J2515" t="s">
        <v>109</v>
      </c>
      <c r="K2515">
        <v>324.15730337078656</v>
      </c>
      <c r="L2515" t="s">
        <v>4537</v>
      </c>
      <c r="M2515" t="s">
        <v>108</v>
      </c>
      <c r="N2515" t="s">
        <v>22</v>
      </c>
      <c r="O2515" t="s">
        <v>225</v>
      </c>
      <c r="P2515" t="str">
        <f>_xlfn.IFNA(VLOOKUP(C2515,Statusy!A:B,2,0),"Do wyrzucenia")</f>
        <v>Greatstore</v>
      </c>
      <c r="Q2515" t="str">
        <f t="shared" si="162"/>
        <v>Mall</v>
      </c>
      <c r="R2515" t="str">
        <f t="shared" si="163"/>
        <v>Vida</v>
      </c>
    </row>
    <row r="2516" spans="1:18" x14ac:dyDescent="0.25">
      <c r="A2516">
        <v>558142344</v>
      </c>
      <c r="B2516" t="s">
        <v>107</v>
      </c>
      <c r="C2516" t="s">
        <v>118</v>
      </c>
      <c r="D2516">
        <v>1</v>
      </c>
      <c r="E2516">
        <v>52</v>
      </c>
      <c r="F2516">
        <v>607</v>
      </c>
      <c r="G2516">
        <v>45109</v>
      </c>
      <c r="H2516" t="s">
        <v>108</v>
      </c>
      <c r="I2516" t="s">
        <v>4538</v>
      </c>
      <c r="J2516" t="s">
        <v>110</v>
      </c>
      <c r="K2516">
        <v>2713.29</v>
      </c>
      <c r="L2516" t="s">
        <v>4539</v>
      </c>
      <c r="M2516" t="s">
        <v>108</v>
      </c>
      <c r="N2516" t="s">
        <v>49</v>
      </c>
      <c r="O2516" t="s">
        <v>225</v>
      </c>
      <c r="P2516" t="str">
        <f>_xlfn.IFNA(VLOOKUP(C2516,Statusy!A:B,2,0),"Do wyrzucenia")</f>
        <v>Greatstore</v>
      </c>
      <c r="Q2516" t="str">
        <f t="shared" si="162"/>
        <v>Mall</v>
      </c>
      <c r="R2516" t="str">
        <f t="shared" si="163"/>
        <v>Vida</v>
      </c>
    </row>
    <row r="2517" spans="1:18" x14ac:dyDescent="0.25">
      <c r="A2517">
        <v>558140639</v>
      </c>
      <c r="B2517" t="s">
        <v>107</v>
      </c>
      <c r="C2517" t="s">
        <v>153</v>
      </c>
      <c r="D2517">
        <v>1</v>
      </c>
      <c r="E2517">
        <v>0</v>
      </c>
      <c r="F2517">
        <v>1835.15</v>
      </c>
      <c r="G2517">
        <v>45109</v>
      </c>
      <c r="H2517" t="s">
        <v>108</v>
      </c>
      <c r="I2517" t="s">
        <v>4540</v>
      </c>
      <c r="J2517" t="s">
        <v>109</v>
      </c>
      <c r="K2517">
        <v>343.66104868913862</v>
      </c>
      <c r="L2517" t="s">
        <v>4541</v>
      </c>
      <c r="M2517" t="s">
        <v>108</v>
      </c>
      <c r="N2517" t="s">
        <v>22</v>
      </c>
      <c r="O2517" t="s">
        <v>1102</v>
      </c>
      <c r="P2517" t="str">
        <f>_xlfn.IFNA(VLOOKUP(C2517,Statusy!A:B,2,0),"Do wyrzucenia")</f>
        <v>Alza</v>
      </c>
      <c r="Q2517" t="str">
        <f t="shared" si="162"/>
        <v>Alza</v>
      </c>
      <c r="R2517" t="str">
        <f t="shared" si="163"/>
        <v>Vida</v>
      </c>
    </row>
    <row r="2518" spans="1:18" x14ac:dyDescent="0.25">
      <c r="A2518">
        <v>558140638</v>
      </c>
      <c r="B2518" t="s">
        <v>107</v>
      </c>
      <c r="C2518" t="s">
        <v>153</v>
      </c>
      <c r="D2518">
        <v>1</v>
      </c>
      <c r="E2518">
        <v>0</v>
      </c>
      <c r="F2518">
        <v>415.65</v>
      </c>
      <c r="G2518">
        <v>45109</v>
      </c>
      <c r="H2518" t="s">
        <v>108</v>
      </c>
      <c r="I2518" t="s">
        <v>4542</v>
      </c>
      <c r="J2518" t="s">
        <v>109</v>
      </c>
      <c r="K2518">
        <v>77.837078651685388</v>
      </c>
      <c r="L2518" t="s">
        <v>4543</v>
      </c>
      <c r="M2518" t="s">
        <v>108</v>
      </c>
      <c r="N2518" t="s">
        <v>22</v>
      </c>
      <c r="O2518" t="s">
        <v>1102</v>
      </c>
      <c r="P2518" t="str">
        <f>_xlfn.IFNA(VLOOKUP(C2518,Statusy!A:B,2,0),"Do wyrzucenia")</f>
        <v>Alza</v>
      </c>
      <c r="Q2518" t="str">
        <f t="shared" si="162"/>
        <v>Alza</v>
      </c>
      <c r="R2518" t="str">
        <f t="shared" si="163"/>
        <v>Vida</v>
      </c>
    </row>
    <row r="2519" spans="1:18" x14ac:dyDescent="0.25">
      <c r="A2519">
        <v>558140600</v>
      </c>
      <c r="B2519" t="s">
        <v>107</v>
      </c>
      <c r="C2519" t="s">
        <v>120</v>
      </c>
      <c r="D2519">
        <v>1</v>
      </c>
      <c r="E2519">
        <v>19</v>
      </c>
      <c r="F2519">
        <v>98</v>
      </c>
      <c r="G2519">
        <v>45109</v>
      </c>
      <c r="H2519" t="s">
        <v>108</v>
      </c>
      <c r="I2519" t="s">
        <v>335</v>
      </c>
      <c r="J2519" t="s">
        <v>110</v>
      </c>
      <c r="K2519">
        <v>438.06</v>
      </c>
      <c r="L2519" t="s">
        <v>945</v>
      </c>
      <c r="M2519" t="s">
        <v>108</v>
      </c>
      <c r="N2519" t="s">
        <v>48</v>
      </c>
      <c r="O2519" t="s">
        <v>224</v>
      </c>
      <c r="P2519" t="str">
        <f>_xlfn.IFNA(VLOOKUP(C2519,Statusy!A:B,2,0),"Do wyrzucenia")</f>
        <v>Shumee</v>
      </c>
      <c r="Q2519" t="str">
        <f t="shared" si="162"/>
        <v>Mall</v>
      </c>
      <c r="R2519" t="str">
        <f t="shared" si="163"/>
        <v>Vida</v>
      </c>
    </row>
    <row r="2520" spans="1:18" x14ac:dyDescent="0.25">
      <c r="A2520">
        <v>558140569</v>
      </c>
      <c r="B2520" t="s">
        <v>107</v>
      </c>
      <c r="C2520" t="s">
        <v>153</v>
      </c>
      <c r="D2520">
        <v>1</v>
      </c>
      <c r="E2520">
        <v>0</v>
      </c>
      <c r="F2520">
        <v>2523.65</v>
      </c>
      <c r="G2520">
        <v>45109</v>
      </c>
      <c r="H2520" t="s">
        <v>108</v>
      </c>
      <c r="I2520" t="s">
        <v>4544</v>
      </c>
      <c r="J2520" t="s">
        <v>109</v>
      </c>
      <c r="K2520">
        <v>472.59363295880155</v>
      </c>
      <c r="L2520" t="s">
        <v>4545</v>
      </c>
      <c r="M2520" t="s">
        <v>108</v>
      </c>
      <c r="N2520" t="s">
        <v>22</v>
      </c>
      <c r="O2520" t="s">
        <v>1102</v>
      </c>
      <c r="P2520" t="str">
        <f>_xlfn.IFNA(VLOOKUP(C2520,Statusy!A:B,2,0),"Do wyrzucenia")</f>
        <v>Alza</v>
      </c>
      <c r="Q2520" t="str">
        <f t="shared" si="162"/>
        <v>Alza</v>
      </c>
      <c r="R2520" t="str">
        <f t="shared" si="163"/>
        <v>beliani</v>
      </c>
    </row>
    <row r="2521" spans="1:18" x14ac:dyDescent="0.25">
      <c r="A2521">
        <v>558140568</v>
      </c>
      <c r="B2521" t="s">
        <v>107</v>
      </c>
      <c r="C2521" t="s">
        <v>120</v>
      </c>
      <c r="D2521">
        <v>1</v>
      </c>
      <c r="E2521">
        <v>14</v>
      </c>
      <c r="F2521">
        <v>63</v>
      </c>
      <c r="G2521">
        <v>45109</v>
      </c>
      <c r="H2521" t="s">
        <v>108</v>
      </c>
      <c r="I2521" t="s">
        <v>1168</v>
      </c>
      <c r="J2521" t="s">
        <v>110</v>
      </c>
      <c r="K2521">
        <v>281.60999999999996</v>
      </c>
      <c r="L2521" t="s">
        <v>4546</v>
      </c>
      <c r="M2521" t="s">
        <v>108</v>
      </c>
      <c r="N2521" t="s">
        <v>48</v>
      </c>
      <c r="O2521" t="s">
        <v>224</v>
      </c>
      <c r="P2521" t="str">
        <f>_xlfn.IFNA(VLOOKUP(C2521,Statusy!A:B,2,0),"Do wyrzucenia")</f>
        <v>Shumee</v>
      </c>
      <c r="Q2521" t="str">
        <f t="shared" si="162"/>
        <v>Mall</v>
      </c>
      <c r="R2521" t="str">
        <f t="shared" si="163"/>
        <v>Vida</v>
      </c>
    </row>
    <row r="2522" spans="1:18" x14ac:dyDescent="0.25">
      <c r="A2522">
        <v>558133247</v>
      </c>
      <c r="B2522" t="s">
        <v>107</v>
      </c>
      <c r="C2522" t="s">
        <v>118</v>
      </c>
      <c r="D2522">
        <v>1</v>
      </c>
      <c r="E2522">
        <v>13</v>
      </c>
      <c r="F2522">
        <v>59.22</v>
      </c>
      <c r="G2522">
        <v>45109</v>
      </c>
      <c r="H2522" t="s">
        <v>108</v>
      </c>
      <c r="I2522" t="s">
        <v>4547</v>
      </c>
      <c r="J2522" t="s">
        <v>110</v>
      </c>
      <c r="K2522">
        <v>264.71339999999998</v>
      </c>
      <c r="L2522" t="s">
        <v>4548</v>
      </c>
      <c r="M2522" t="s">
        <v>108</v>
      </c>
      <c r="N2522" t="s">
        <v>49</v>
      </c>
      <c r="O2522" t="s">
        <v>225</v>
      </c>
      <c r="P2522" t="str">
        <f>_xlfn.IFNA(VLOOKUP(C2522,Statusy!A:B,2,0),"Do wyrzucenia")</f>
        <v>Greatstore</v>
      </c>
      <c r="Q2522" t="str">
        <f t="shared" si="162"/>
        <v>Mall</v>
      </c>
      <c r="R2522" t="str">
        <f t="shared" si="163"/>
        <v>vidapl</v>
      </c>
    </row>
    <row r="2523" spans="1:18" x14ac:dyDescent="0.25">
      <c r="A2523">
        <v>558133168</v>
      </c>
      <c r="B2523" t="s">
        <v>107</v>
      </c>
      <c r="C2523" t="s">
        <v>118</v>
      </c>
      <c r="D2523">
        <v>1</v>
      </c>
      <c r="E2523">
        <v>59</v>
      </c>
      <c r="F2523">
        <v>1225</v>
      </c>
      <c r="G2523">
        <v>45109</v>
      </c>
      <c r="H2523" t="s">
        <v>108</v>
      </c>
      <c r="I2523" t="s">
        <v>202</v>
      </c>
      <c r="J2523" t="s">
        <v>109</v>
      </c>
      <c r="K2523">
        <v>229.40074906367042</v>
      </c>
      <c r="L2523" t="s">
        <v>203</v>
      </c>
      <c r="M2523" t="s">
        <v>108</v>
      </c>
      <c r="N2523" t="s">
        <v>106</v>
      </c>
      <c r="O2523" t="s">
        <v>225</v>
      </c>
      <c r="P2523" t="str">
        <f>_xlfn.IFNA(VLOOKUP(C2523,Statusy!A:B,2,0),"Do wyrzucenia")</f>
        <v>Greatstore</v>
      </c>
      <c r="Q2523" t="str">
        <f t="shared" si="162"/>
        <v>Mall</v>
      </c>
      <c r="R2523" t="str">
        <f t="shared" si="163"/>
        <v>aw</v>
      </c>
    </row>
    <row r="2524" spans="1:18" x14ac:dyDescent="0.25">
      <c r="A2524">
        <v>558133156</v>
      </c>
      <c r="B2524" t="s">
        <v>107</v>
      </c>
      <c r="C2524" t="s">
        <v>118</v>
      </c>
      <c r="D2524">
        <v>1</v>
      </c>
      <c r="E2524">
        <v>14</v>
      </c>
      <c r="F2524">
        <v>71</v>
      </c>
      <c r="G2524">
        <v>45109</v>
      </c>
      <c r="H2524" t="s">
        <v>108</v>
      </c>
      <c r="I2524" t="s">
        <v>1137</v>
      </c>
      <c r="J2524" t="s">
        <v>110</v>
      </c>
      <c r="K2524">
        <v>317.37</v>
      </c>
      <c r="L2524" t="s">
        <v>1138</v>
      </c>
      <c r="M2524" t="s">
        <v>108</v>
      </c>
      <c r="N2524" t="s">
        <v>49</v>
      </c>
      <c r="O2524" t="s">
        <v>225</v>
      </c>
      <c r="P2524" t="str">
        <f>_xlfn.IFNA(VLOOKUP(C2524,Statusy!A:B,2,0),"Do wyrzucenia")</f>
        <v>Greatstore</v>
      </c>
      <c r="Q2524" t="str">
        <f t="shared" si="162"/>
        <v>Mall</v>
      </c>
      <c r="R2524" t="str">
        <f t="shared" si="163"/>
        <v>unimet</v>
      </c>
    </row>
    <row r="2525" spans="1:18" x14ac:dyDescent="0.25">
      <c r="A2525">
        <v>558133140</v>
      </c>
      <c r="B2525" t="s">
        <v>107</v>
      </c>
      <c r="C2525" t="s">
        <v>118</v>
      </c>
      <c r="D2525">
        <v>1</v>
      </c>
      <c r="E2525">
        <v>229</v>
      </c>
      <c r="F2525">
        <v>2504</v>
      </c>
      <c r="G2525">
        <v>45109</v>
      </c>
      <c r="H2525" t="s">
        <v>108</v>
      </c>
      <c r="I2525" t="s">
        <v>335</v>
      </c>
      <c r="J2525" t="s">
        <v>109</v>
      </c>
      <c r="K2525">
        <v>468.91385767790268</v>
      </c>
      <c r="L2525" t="s">
        <v>3420</v>
      </c>
      <c r="M2525" t="s">
        <v>108</v>
      </c>
      <c r="N2525" t="s">
        <v>22</v>
      </c>
      <c r="O2525" t="s">
        <v>225</v>
      </c>
      <c r="P2525" t="str">
        <f>_xlfn.IFNA(VLOOKUP(C2525,Statusy!A:B,2,0),"Do wyrzucenia")</f>
        <v>Greatstore</v>
      </c>
      <c r="Q2525" t="str">
        <f t="shared" si="162"/>
        <v>Mall</v>
      </c>
      <c r="R2525" t="str">
        <f t="shared" si="163"/>
        <v>Vida</v>
      </c>
    </row>
    <row r="2526" spans="1:18" x14ac:dyDescent="0.25">
      <c r="A2526">
        <v>558131641</v>
      </c>
      <c r="B2526" t="s">
        <v>107</v>
      </c>
      <c r="C2526" t="s">
        <v>153</v>
      </c>
      <c r="D2526">
        <v>1</v>
      </c>
      <c r="E2526">
        <v>0</v>
      </c>
      <c r="F2526">
        <v>12774.65</v>
      </c>
      <c r="G2526">
        <v>45109</v>
      </c>
      <c r="H2526" t="s">
        <v>108</v>
      </c>
      <c r="I2526" t="s">
        <v>432</v>
      </c>
      <c r="J2526" t="s">
        <v>109</v>
      </c>
      <c r="K2526">
        <v>2392.2565543071164</v>
      </c>
      <c r="L2526" t="s">
        <v>4549</v>
      </c>
      <c r="M2526" t="s">
        <v>108</v>
      </c>
      <c r="N2526" t="s">
        <v>22</v>
      </c>
      <c r="O2526" t="s">
        <v>1102</v>
      </c>
      <c r="P2526" t="str">
        <f>_xlfn.IFNA(VLOOKUP(C2526,Statusy!A:B,2,0),"Do wyrzucenia")</f>
        <v>Alza</v>
      </c>
      <c r="Q2526" t="str">
        <f t="shared" si="162"/>
        <v>Alza</v>
      </c>
      <c r="R2526" t="str">
        <f t="shared" si="163"/>
        <v>Vida</v>
      </c>
    </row>
    <row r="2527" spans="1:18" x14ac:dyDescent="0.25">
      <c r="A2527">
        <v>558131635</v>
      </c>
      <c r="B2527" t="s">
        <v>107</v>
      </c>
      <c r="C2527" t="s">
        <v>153</v>
      </c>
      <c r="D2527">
        <v>1</v>
      </c>
      <c r="E2527">
        <v>0</v>
      </c>
      <c r="F2527">
        <v>1061.6500000000001</v>
      </c>
      <c r="G2527">
        <v>45109</v>
      </c>
      <c r="H2527" t="s">
        <v>108</v>
      </c>
      <c r="I2527" t="s">
        <v>444</v>
      </c>
      <c r="J2527" t="s">
        <v>109</v>
      </c>
      <c r="K2527">
        <v>198.81086142322101</v>
      </c>
      <c r="L2527" t="s">
        <v>4550</v>
      </c>
      <c r="M2527" t="s">
        <v>108</v>
      </c>
      <c r="N2527" t="s">
        <v>22</v>
      </c>
      <c r="O2527" t="s">
        <v>1102</v>
      </c>
      <c r="P2527" t="str">
        <f>_xlfn.IFNA(VLOOKUP(C2527,Statusy!A:B,2,0),"Do wyrzucenia")</f>
        <v>Alza</v>
      </c>
      <c r="Q2527" t="str">
        <f t="shared" si="162"/>
        <v>Alza</v>
      </c>
      <c r="R2527" t="str">
        <f t="shared" si="163"/>
        <v>Vida</v>
      </c>
    </row>
    <row r="2528" spans="1:18" x14ac:dyDescent="0.25">
      <c r="A2528">
        <v>558131630</v>
      </c>
      <c r="B2528" t="s">
        <v>107</v>
      </c>
      <c r="C2528" t="s">
        <v>153</v>
      </c>
      <c r="D2528">
        <v>1</v>
      </c>
      <c r="E2528">
        <v>0</v>
      </c>
      <c r="F2528">
        <v>2039.15</v>
      </c>
      <c r="G2528">
        <v>45109</v>
      </c>
      <c r="H2528" t="s">
        <v>108</v>
      </c>
      <c r="I2528" t="s">
        <v>960</v>
      </c>
      <c r="J2528" t="s">
        <v>109</v>
      </c>
      <c r="K2528">
        <v>381.86329588014985</v>
      </c>
      <c r="L2528" t="s">
        <v>4551</v>
      </c>
      <c r="M2528" t="s">
        <v>108</v>
      </c>
      <c r="N2528" t="s">
        <v>22</v>
      </c>
      <c r="O2528" t="s">
        <v>1102</v>
      </c>
      <c r="P2528" t="str">
        <f>_xlfn.IFNA(VLOOKUP(C2528,Statusy!A:B,2,0),"Do wyrzucenia")</f>
        <v>Alza</v>
      </c>
      <c r="Q2528" t="str">
        <f t="shared" si="162"/>
        <v>Alza</v>
      </c>
      <c r="R2528" t="str">
        <f t="shared" si="163"/>
        <v>Vida</v>
      </c>
    </row>
    <row r="2529" spans="1:18" x14ac:dyDescent="0.25">
      <c r="A2529">
        <v>558114966</v>
      </c>
      <c r="B2529" t="s">
        <v>107</v>
      </c>
      <c r="C2529" t="s">
        <v>118</v>
      </c>
      <c r="D2529">
        <v>1</v>
      </c>
      <c r="E2529">
        <v>329</v>
      </c>
      <c r="F2529">
        <v>3651</v>
      </c>
      <c r="G2529">
        <v>45109</v>
      </c>
      <c r="H2529" t="s">
        <v>108</v>
      </c>
      <c r="I2529" t="s">
        <v>2998</v>
      </c>
      <c r="J2529" t="s">
        <v>109</v>
      </c>
      <c r="K2529">
        <v>683.70786516853934</v>
      </c>
      <c r="L2529" t="s">
        <v>2999</v>
      </c>
      <c r="M2529" t="s">
        <v>108</v>
      </c>
      <c r="N2529" t="s">
        <v>22</v>
      </c>
      <c r="O2529" t="s">
        <v>225</v>
      </c>
      <c r="P2529" t="str">
        <f>_xlfn.IFNA(VLOOKUP(C2529,Statusy!A:B,2,0),"Do wyrzucenia")</f>
        <v>Greatstore</v>
      </c>
      <c r="Q2529" t="str">
        <f t="shared" si="162"/>
        <v>Mall</v>
      </c>
      <c r="R2529" t="str">
        <f t="shared" si="163"/>
        <v>Vida</v>
      </c>
    </row>
    <row r="2530" spans="1:18" x14ac:dyDescent="0.25">
      <c r="A2530">
        <v>558112649</v>
      </c>
      <c r="B2530" t="s">
        <v>107</v>
      </c>
      <c r="C2530" t="s">
        <v>153</v>
      </c>
      <c r="D2530">
        <v>1</v>
      </c>
      <c r="E2530">
        <v>0</v>
      </c>
      <c r="F2530">
        <v>968.15</v>
      </c>
      <c r="G2530">
        <v>45109</v>
      </c>
      <c r="H2530" t="s">
        <v>108</v>
      </c>
      <c r="I2530" t="s">
        <v>437</v>
      </c>
      <c r="J2530" t="s">
        <v>109</v>
      </c>
      <c r="K2530">
        <v>181.30149812734084</v>
      </c>
      <c r="L2530" t="s">
        <v>4552</v>
      </c>
      <c r="M2530" t="s">
        <v>108</v>
      </c>
      <c r="N2530" t="s">
        <v>22</v>
      </c>
      <c r="O2530" t="s">
        <v>1102</v>
      </c>
      <c r="P2530" t="str">
        <f>_xlfn.IFNA(VLOOKUP(C2530,Statusy!A:B,2,0),"Do wyrzucenia")</f>
        <v>Alza</v>
      </c>
      <c r="Q2530" t="str">
        <f t="shared" si="162"/>
        <v>Alza</v>
      </c>
      <c r="R2530" t="str">
        <f t="shared" si="163"/>
        <v>Kinghoff</v>
      </c>
    </row>
    <row r="2531" spans="1:18" x14ac:dyDescent="0.25">
      <c r="A2531">
        <v>558112631</v>
      </c>
      <c r="B2531" t="s">
        <v>107</v>
      </c>
      <c r="C2531" t="s">
        <v>153</v>
      </c>
      <c r="D2531">
        <v>1</v>
      </c>
      <c r="E2531">
        <v>0</v>
      </c>
      <c r="F2531">
        <v>543.14</v>
      </c>
      <c r="G2531">
        <v>45109</v>
      </c>
      <c r="H2531" t="s">
        <v>108</v>
      </c>
      <c r="I2531" t="s">
        <v>837</v>
      </c>
      <c r="J2531" t="s">
        <v>109</v>
      </c>
      <c r="K2531">
        <v>101.71161048689139</v>
      </c>
      <c r="L2531" t="s">
        <v>4553</v>
      </c>
      <c r="M2531" t="s">
        <v>108</v>
      </c>
      <c r="N2531" t="s">
        <v>22</v>
      </c>
      <c r="O2531" t="s">
        <v>1102</v>
      </c>
      <c r="P2531" t="str">
        <f>_xlfn.IFNA(VLOOKUP(C2531,Statusy!A:B,2,0),"Do wyrzucenia")</f>
        <v>Alza</v>
      </c>
      <c r="Q2531" t="str">
        <f t="shared" si="162"/>
        <v>Alza</v>
      </c>
      <c r="R2531" t="str">
        <f t="shared" si="163"/>
        <v>Vida</v>
      </c>
    </row>
    <row r="2532" spans="1:18" x14ac:dyDescent="0.25">
      <c r="A2532">
        <v>558112628</v>
      </c>
      <c r="B2532" t="s">
        <v>107</v>
      </c>
      <c r="C2532" t="s">
        <v>153</v>
      </c>
      <c r="D2532">
        <v>1</v>
      </c>
      <c r="E2532">
        <v>0</v>
      </c>
      <c r="F2532">
        <v>475.15</v>
      </c>
      <c r="G2532">
        <v>45109</v>
      </c>
      <c r="H2532" t="s">
        <v>108</v>
      </c>
      <c r="I2532" t="s">
        <v>289</v>
      </c>
      <c r="J2532" t="s">
        <v>109</v>
      </c>
      <c r="K2532">
        <v>88.979400749063672</v>
      </c>
      <c r="L2532" t="s">
        <v>4554</v>
      </c>
      <c r="M2532" t="s">
        <v>108</v>
      </c>
      <c r="N2532" t="s">
        <v>22</v>
      </c>
      <c r="O2532" t="s">
        <v>1102</v>
      </c>
      <c r="P2532" t="str">
        <f>_xlfn.IFNA(VLOOKUP(C2532,Statusy!A:B,2,0),"Do wyrzucenia")</f>
        <v>Alza</v>
      </c>
      <c r="Q2532" t="str">
        <f t="shared" si="162"/>
        <v>Alza</v>
      </c>
      <c r="R2532" t="str">
        <f t="shared" si="163"/>
        <v>Vida</v>
      </c>
    </row>
    <row r="2533" spans="1:18" x14ac:dyDescent="0.25">
      <c r="A2533">
        <v>558112619</v>
      </c>
      <c r="B2533" t="s">
        <v>107</v>
      </c>
      <c r="C2533" t="s">
        <v>153</v>
      </c>
      <c r="D2533">
        <v>1</v>
      </c>
      <c r="E2533">
        <v>0</v>
      </c>
      <c r="F2533">
        <v>781.15</v>
      </c>
      <c r="G2533">
        <v>45109</v>
      </c>
      <c r="H2533" t="s">
        <v>108</v>
      </c>
      <c r="I2533" t="s">
        <v>4555</v>
      </c>
      <c r="J2533" t="s">
        <v>109</v>
      </c>
      <c r="K2533">
        <v>146.28277153558054</v>
      </c>
      <c r="L2533" t="s">
        <v>4556</v>
      </c>
      <c r="M2533" t="s">
        <v>108</v>
      </c>
      <c r="N2533" t="s">
        <v>22</v>
      </c>
      <c r="O2533" t="s">
        <v>1102</v>
      </c>
      <c r="P2533" t="str">
        <f>_xlfn.IFNA(VLOOKUP(C2533,Statusy!A:B,2,0),"Do wyrzucenia")</f>
        <v>Alza</v>
      </c>
      <c r="Q2533" t="str">
        <f t="shared" si="162"/>
        <v>Alza</v>
      </c>
      <c r="R2533" t="str">
        <f t="shared" si="163"/>
        <v>Vida</v>
      </c>
    </row>
    <row r="2534" spans="1:18" x14ac:dyDescent="0.25">
      <c r="A2534">
        <v>558112614</v>
      </c>
      <c r="B2534" t="s">
        <v>107</v>
      </c>
      <c r="C2534" t="s">
        <v>153</v>
      </c>
      <c r="D2534">
        <v>1</v>
      </c>
      <c r="E2534">
        <v>0</v>
      </c>
      <c r="F2534">
        <v>942.65</v>
      </c>
      <c r="G2534">
        <v>45109</v>
      </c>
      <c r="H2534" t="s">
        <v>108</v>
      </c>
      <c r="I2534" t="s">
        <v>300</v>
      </c>
      <c r="J2534" t="s">
        <v>109</v>
      </c>
      <c r="K2534">
        <v>176.52621722846442</v>
      </c>
      <c r="L2534" t="s">
        <v>4557</v>
      </c>
      <c r="M2534" t="s">
        <v>108</v>
      </c>
      <c r="N2534" t="s">
        <v>22</v>
      </c>
      <c r="O2534" t="s">
        <v>1102</v>
      </c>
      <c r="P2534" t="str">
        <f>_xlfn.IFNA(VLOOKUP(C2534,Statusy!A:B,2,0),"Do wyrzucenia")</f>
        <v>Alza</v>
      </c>
      <c r="Q2534" t="str">
        <f t="shared" si="162"/>
        <v>Alza</v>
      </c>
      <c r="R2534" t="str">
        <f t="shared" si="163"/>
        <v>Vida</v>
      </c>
    </row>
    <row r="2535" spans="1:18" x14ac:dyDescent="0.25">
      <c r="A2535">
        <v>558112606</v>
      </c>
      <c r="B2535" t="s">
        <v>107</v>
      </c>
      <c r="C2535" t="s">
        <v>190</v>
      </c>
      <c r="D2535">
        <v>0</v>
      </c>
      <c r="E2535">
        <v>0</v>
      </c>
      <c r="F2535">
        <v>5515.65</v>
      </c>
      <c r="G2535">
        <v>45109</v>
      </c>
      <c r="H2535" t="s">
        <v>108</v>
      </c>
      <c r="I2535" t="s">
        <v>4558</v>
      </c>
      <c r="J2535" t="s">
        <v>109</v>
      </c>
      <c r="K2535">
        <v>1032.8932584269662</v>
      </c>
      <c r="L2535" t="s">
        <v>4559</v>
      </c>
      <c r="M2535" t="s">
        <v>108</v>
      </c>
      <c r="N2535" t="s">
        <v>252</v>
      </c>
      <c r="O2535" t="s">
        <v>1102</v>
      </c>
      <c r="P2535" t="str">
        <f>_xlfn.IFNA(VLOOKUP(C2535,Statusy!A:B,2,0),"Do wyrzucenia")</f>
        <v>Alza</v>
      </c>
      <c r="Q2535" t="str">
        <f t="shared" ref="Q2535:Q2554" si="164">IF(P2535="alza","Alza",IF(P2535="Extra","Extrastore","Mall"))</f>
        <v>Alza</v>
      </c>
      <c r="R2535" t="str">
        <f t="shared" ref="R2535:R2554" si="165">IF(AND(LEN(I2535)&lt;=7,ISERROR(FIND("_",I2535))),"Vida",IFERROR(LEFT(I2535,FIND("_",I2535)-1),"Kinghoff"))</f>
        <v>Vida</v>
      </c>
    </row>
    <row r="2536" spans="1:18" x14ac:dyDescent="0.25">
      <c r="A2536">
        <v>558102732</v>
      </c>
      <c r="B2536" t="s">
        <v>107</v>
      </c>
      <c r="C2536" t="s">
        <v>153</v>
      </c>
      <c r="D2536">
        <v>1</v>
      </c>
      <c r="E2536">
        <v>0</v>
      </c>
      <c r="F2536">
        <v>1257.1500000000001</v>
      </c>
      <c r="G2536">
        <v>45109</v>
      </c>
      <c r="H2536" t="s">
        <v>108</v>
      </c>
      <c r="I2536" t="s">
        <v>4560</v>
      </c>
      <c r="J2536" t="s">
        <v>109</v>
      </c>
      <c r="K2536">
        <v>235.42134831460677</v>
      </c>
      <c r="L2536" t="s">
        <v>4561</v>
      </c>
      <c r="M2536" t="s">
        <v>108</v>
      </c>
      <c r="N2536" t="s">
        <v>22</v>
      </c>
      <c r="O2536" t="s">
        <v>1102</v>
      </c>
      <c r="P2536" t="str">
        <f>_xlfn.IFNA(VLOOKUP(C2536,Statusy!A:B,2,0),"Do wyrzucenia")</f>
        <v>Alza</v>
      </c>
      <c r="Q2536" t="str">
        <f t="shared" si="164"/>
        <v>Alza</v>
      </c>
      <c r="R2536" t="str">
        <f t="shared" si="165"/>
        <v>Vida</v>
      </c>
    </row>
    <row r="2537" spans="1:18" x14ac:dyDescent="0.25">
      <c r="A2537">
        <v>558102728</v>
      </c>
      <c r="B2537" t="s">
        <v>107</v>
      </c>
      <c r="C2537" t="s">
        <v>153</v>
      </c>
      <c r="D2537">
        <v>1</v>
      </c>
      <c r="E2537">
        <v>0</v>
      </c>
      <c r="F2537">
        <v>1027.6500000000001</v>
      </c>
      <c r="G2537">
        <v>45109</v>
      </c>
      <c r="H2537" t="s">
        <v>108</v>
      </c>
      <c r="I2537" t="s">
        <v>424</v>
      </c>
      <c r="J2537" t="s">
        <v>109</v>
      </c>
      <c r="K2537">
        <v>192.44382022471913</v>
      </c>
      <c r="L2537" t="s">
        <v>4562</v>
      </c>
      <c r="M2537" t="s">
        <v>108</v>
      </c>
      <c r="N2537" t="s">
        <v>22</v>
      </c>
      <c r="O2537" t="s">
        <v>1102</v>
      </c>
      <c r="P2537" t="str">
        <f>_xlfn.IFNA(VLOOKUP(C2537,Statusy!A:B,2,0),"Do wyrzucenia")</f>
        <v>Alza</v>
      </c>
      <c r="Q2537" t="str">
        <f t="shared" si="164"/>
        <v>Alza</v>
      </c>
      <c r="R2537" t="str">
        <f t="shared" si="165"/>
        <v>Vida</v>
      </c>
    </row>
    <row r="2538" spans="1:18" x14ac:dyDescent="0.25">
      <c r="A2538">
        <v>558102726</v>
      </c>
      <c r="B2538" t="s">
        <v>107</v>
      </c>
      <c r="C2538" t="s">
        <v>120</v>
      </c>
      <c r="D2538">
        <v>1</v>
      </c>
      <c r="E2538">
        <v>14</v>
      </c>
      <c r="F2538">
        <v>60</v>
      </c>
      <c r="G2538">
        <v>45109</v>
      </c>
      <c r="H2538" t="s">
        <v>108</v>
      </c>
      <c r="I2538" t="s">
        <v>618</v>
      </c>
      <c r="J2538" t="s">
        <v>110</v>
      </c>
      <c r="K2538">
        <v>268.2</v>
      </c>
      <c r="L2538" t="s">
        <v>619</v>
      </c>
      <c r="M2538" t="s">
        <v>108</v>
      </c>
      <c r="N2538" t="s">
        <v>48</v>
      </c>
      <c r="O2538" t="s">
        <v>224</v>
      </c>
      <c r="P2538" t="str">
        <f>_xlfn.IFNA(VLOOKUP(C2538,Statusy!A:B,2,0),"Do wyrzucenia")</f>
        <v>Shumee</v>
      </c>
      <c r="Q2538" t="str">
        <f t="shared" si="164"/>
        <v>Mall</v>
      </c>
      <c r="R2538" t="str">
        <f t="shared" si="165"/>
        <v>Vida</v>
      </c>
    </row>
    <row r="2539" spans="1:18" x14ac:dyDescent="0.25">
      <c r="A2539">
        <v>558094672</v>
      </c>
      <c r="B2539" t="s">
        <v>107</v>
      </c>
      <c r="C2539" t="s">
        <v>118</v>
      </c>
      <c r="D2539">
        <v>1</v>
      </c>
      <c r="E2539">
        <v>7</v>
      </c>
      <c r="F2539">
        <v>43</v>
      </c>
      <c r="G2539">
        <v>45109</v>
      </c>
      <c r="H2539" t="s">
        <v>108</v>
      </c>
      <c r="I2539" t="s">
        <v>4563</v>
      </c>
      <c r="J2539" t="s">
        <v>110</v>
      </c>
      <c r="K2539">
        <v>192.20999999999998</v>
      </c>
      <c r="L2539" t="s">
        <v>4564</v>
      </c>
      <c r="M2539" t="s">
        <v>108</v>
      </c>
      <c r="N2539" t="s">
        <v>48</v>
      </c>
      <c r="O2539" t="s">
        <v>225</v>
      </c>
      <c r="P2539" t="str">
        <f>_xlfn.IFNA(VLOOKUP(C2539,Statusy!A:B,2,0),"Do wyrzucenia")</f>
        <v>Greatstore</v>
      </c>
      <c r="Q2539" t="str">
        <f t="shared" si="164"/>
        <v>Mall</v>
      </c>
      <c r="R2539" t="str">
        <f t="shared" si="165"/>
        <v>Vida</v>
      </c>
    </row>
    <row r="2540" spans="1:18" x14ac:dyDescent="0.25">
      <c r="A2540">
        <v>558094652</v>
      </c>
      <c r="B2540" t="s">
        <v>107</v>
      </c>
      <c r="C2540" t="s">
        <v>118</v>
      </c>
      <c r="D2540">
        <v>1</v>
      </c>
      <c r="E2540">
        <v>6</v>
      </c>
      <c r="F2540">
        <v>28</v>
      </c>
      <c r="G2540">
        <v>45109</v>
      </c>
      <c r="H2540" t="s">
        <v>108</v>
      </c>
      <c r="I2540" t="s">
        <v>1031</v>
      </c>
      <c r="J2540" t="s">
        <v>110</v>
      </c>
      <c r="K2540">
        <v>125.16</v>
      </c>
      <c r="L2540" t="s">
        <v>1035</v>
      </c>
      <c r="M2540" t="s">
        <v>108</v>
      </c>
      <c r="N2540" t="s">
        <v>49</v>
      </c>
      <c r="O2540" t="s">
        <v>225</v>
      </c>
      <c r="P2540" t="str">
        <f>_xlfn.IFNA(VLOOKUP(C2540,Statusy!A:B,2,0),"Do wyrzucenia")</f>
        <v>Greatstore</v>
      </c>
      <c r="Q2540" t="str">
        <f t="shared" si="164"/>
        <v>Mall</v>
      </c>
      <c r="R2540" t="str">
        <f t="shared" si="165"/>
        <v>Vida</v>
      </c>
    </row>
    <row r="2541" spans="1:18" x14ac:dyDescent="0.25">
      <c r="A2541">
        <v>558094636</v>
      </c>
      <c r="B2541" t="s">
        <v>107</v>
      </c>
      <c r="C2541" t="s">
        <v>118</v>
      </c>
      <c r="D2541">
        <v>1</v>
      </c>
      <c r="E2541">
        <v>59</v>
      </c>
      <c r="F2541">
        <v>755</v>
      </c>
      <c r="G2541">
        <v>45109</v>
      </c>
      <c r="H2541" t="s">
        <v>108</v>
      </c>
      <c r="I2541" t="s">
        <v>612</v>
      </c>
      <c r="J2541" t="s">
        <v>109</v>
      </c>
      <c r="K2541">
        <v>141.38576779026218</v>
      </c>
      <c r="L2541" t="s">
        <v>4565</v>
      </c>
      <c r="M2541" t="s">
        <v>108</v>
      </c>
      <c r="N2541" t="s">
        <v>106</v>
      </c>
      <c r="O2541" t="s">
        <v>225</v>
      </c>
      <c r="P2541" t="str">
        <f>_xlfn.IFNA(VLOOKUP(C2541,Statusy!A:B,2,0),"Do wyrzucenia")</f>
        <v>Greatstore</v>
      </c>
      <c r="Q2541" t="str">
        <f t="shared" si="164"/>
        <v>Mall</v>
      </c>
      <c r="R2541" t="str">
        <f t="shared" si="165"/>
        <v>Kinghoff</v>
      </c>
    </row>
    <row r="2542" spans="1:18" x14ac:dyDescent="0.25">
      <c r="A2542">
        <v>558094616</v>
      </c>
      <c r="B2542" t="s">
        <v>107</v>
      </c>
      <c r="C2542" t="s">
        <v>118</v>
      </c>
      <c r="D2542">
        <v>1</v>
      </c>
      <c r="E2542">
        <v>43</v>
      </c>
      <c r="F2542">
        <v>352</v>
      </c>
      <c r="G2542">
        <v>45109</v>
      </c>
      <c r="H2542" t="s">
        <v>108</v>
      </c>
      <c r="I2542" t="s">
        <v>4566</v>
      </c>
      <c r="J2542" t="s">
        <v>110</v>
      </c>
      <c r="K2542">
        <v>1573.4399999999998</v>
      </c>
      <c r="L2542" t="s">
        <v>4567</v>
      </c>
      <c r="M2542" t="s">
        <v>108</v>
      </c>
      <c r="N2542" t="s">
        <v>49</v>
      </c>
      <c r="O2542" t="s">
        <v>225</v>
      </c>
      <c r="P2542" t="str">
        <f>_xlfn.IFNA(VLOOKUP(C2542,Statusy!A:B,2,0),"Do wyrzucenia")</f>
        <v>Greatstore</v>
      </c>
      <c r="Q2542" t="str">
        <f t="shared" si="164"/>
        <v>Mall</v>
      </c>
      <c r="R2542" t="str">
        <f t="shared" si="165"/>
        <v>Vida</v>
      </c>
    </row>
    <row r="2543" spans="1:18" x14ac:dyDescent="0.25">
      <c r="A2543">
        <v>558084369</v>
      </c>
      <c r="B2543" t="s">
        <v>107</v>
      </c>
      <c r="C2543" t="s">
        <v>114</v>
      </c>
      <c r="D2543">
        <v>0</v>
      </c>
      <c r="E2543">
        <v>13</v>
      </c>
      <c r="F2543">
        <v>67</v>
      </c>
      <c r="G2543">
        <v>45109</v>
      </c>
      <c r="H2543" t="s">
        <v>108</v>
      </c>
      <c r="I2543" t="s">
        <v>4568</v>
      </c>
      <c r="J2543" t="s">
        <v>110</v>
      </c>
      <c r="K2543">
        <v>299.49</v>
      </c>
      <c r="L2543" t="s">
        <v>4569</v>
      </c>
      <c r="M2543" t="s">
        <v>108</v>
      </c>
      <c r="N2543" t="s">
        <v>49</v>
      </c>
      <c r="O2543" t="s">
        <v>225</v>
      </c>
      <c r="P2543" t="str">
        <f>_xlfn.IFNA(VLOOKUP(C2543,Statusy!A:B,2,0),"Do wyrzucenia")</f>
        <v>Greatstore</v>
      </c>
      <c r="Q2543" t="str">
        <f t="shared" si="164"/>
        <v>Mall</v>
      </c>
      <c r="R2543" t="str">
        <f t="shared" si="165"/>
        <v>Vida</v>
      </c>
    </row>
    <row r="2544" spans="1:18" x14ac:dyDescent="0.25">
      <c r="A2544">
        <v>558082308</v>
      </c>
      <c r="B2544" t="s">
        <v>107</v>
      </c>
      <c r="C2544" t="s">
        <v>153</v>
      </c>
      <c r="D2544">
        <v>1</v>
      </c>
      <c r="E2544">
        <v>0</v>
      </c>
      <c r="F2544">
        <v>866.15</v>
      </c>
      <c r="G2544">
        <v>45109</v>
      </c>
      <c r="H2544" t="s">
        <v>108</v>
      </c>
      <c r="I2544" t="s">
        <v>4570</v>
      </c>
      <c r="J2544" t="s">
        <v>109</v>
      </c>
      <c r="K2544">
        <v>162.20037453183522</v>
      </c>
      <c r="L2544" t="s">
        <v>4571</v>
      </c>
      <c r="M2544" t="s">
        <v>108</v>
      </c>
      <c r="N2544" t="s">
        <v>22</v>
      </c>
      <c r="O2544" t="s">
        <v>1102</v>
      </c>
      <c r="P2544" t="str">
        <f>_xlfn.IFNA(VLOOKUP(C2544,Statusy!A:B,2,0),"Do wyrzucenia")</f>
        <v>Alza</v>
      </c>
      <c r="Q2544" t="str">
        <f t="shared" si="164"/>
        <v>Alza</v>
      </c>
      <c r="R2544" t="str">
        <f t="shared" si="165"/>
        <v>Vida</v>
      </c>
    </row>
    <row r="2545" spans="1:18" x14ac:dyDescent="0.25">
      <c r="A2545">
        <v>558082292</v>
      </c>
      <c r="B2545" t="s">
        <v>107</v>
      </c>
      <c r="C2545" t="s">
        <v>190</v>
      </c>
      <c r="D2545">
        <v>0</v>
      </c>
      <c r="E2545">
        <v>0</v>
      </c>
      <c r="F2545">
        <v>2948.65</v>
      </c>
      <c r="G2545">
        <v>45109</v>
      </c>
      <c r="H2545" t="s">
        <v>108</v>
      </c>
      <c r="I2545" t="s">
        <v>651</v>
      </c>
      <c r="J2545" t="s">
        <v>109</v>
      </c>
      <c r="K2545">
        <v>552.18164794007498</v>
      </c>
      <c r="L2545" t="s">
        <v>4572</v>
      </c>
      <c r="M2545" t="s">
        <v>108</v>
      </c>
      <c r="N2545" t="s">
        <v>252</v>
      </c>
      <c r="O2545" t="s">
        <v>1102</v>
      </c>
      <c r="P2545" t="str">
        <f>_xlfn.IFNA(VLOOKUP(C2545,Statusy!A:B,2,0),"Do wyrzucenia")</f>
        <v>Alza</v>
      </c>
      <c r="Q2545" t="str">
        <f t="shared" si="164"/>
        <v>Alza</v>
      </c>
      <c r="R2545" t="str">
        <f t="shared" si="165"/>
        <v>Vida</v>
      </c>
    </row>
    <row r="2546" spans="1:18" x14ac:dyDescent="0.25">
      <c r="A2546">
        <v>558082284</v>
      </c>
      <c r="B2546" t="s">
        <v>107</v>
      </c>
      <c r="C2546" t="s">
        <v>120</v>
      </c>
      <c r="D2546">
        <v>1</v>
      </c>
      <c r="E2546">
        <v>13</v>
      </c>
      <c r="F2546">
        <v>64</v>
      </c>
      <c r="G2546">
        <v>45109</v>
      </c>
      <c r="H2546" t="s">
        <v>108</v>
      </c>
      <c r="I2546" t="s">
        <v>4573</v>
      </c>
      <c r="J2546" t="s">
        <v>110</v>
      </c>
      <c r="K2546">
        <v>286.08</v>
      </c>
      <c r="L2546" t="s">
        <v>4574</v>
      </c>
      <c r="M2546" t="s">
        <v>108</v>
      </c>
      <c r="N2546" t="s">
        <v>49</v>
      </c>
      <c r="O2546" t="s">
        <v>224</v>
      </c>
      <c r="P2546" t="str">
        <f>_xlfn.IFNA(VLOOKUP(C2546,Statusy!A:B,2,0),"Do wyrzucenia")</f>
        <v>Shumee</v>
      </c>
      <c r="Q2546" t="str">
        <f t="shared" si="164"/>
        <v>Mall</v>
      </c>
      <c r="R2546" t="str">
        <f t="shared" si="165"/>
        <v>aw</v>
      </c>
    </row>
    <row r="2547" spans="1:18" x14ac:dyDescent="0.25">
      <c r="A2547">
        <v>558082178</v>
      </c>
      <c r="B2547" t="s">
        <v>107</v>
      </c>
      <c r="C2547" t="s">
        <v>195</v>
      </c>
      <c r="D2547">
        <v>0</v>
      </c>
      <c r="E2547">
        <v>27</v>
      </c>
      <c r="F2547">
        <v>153</v>
      </c>
      <c r="G2547">
        <v>45109</v>
      </c>
      <c r="H2547" t="s">
        <v>108</v>
      </c>
      <c r="I2547" t="s">
        <v>4575</v>
      </c>
      <c r="J2547" t="s">
        <v>110</v>
      </c>
      <c r="K2547">
        <v>683.91</v>
      </c>
      <c r="L2547" t="s">
        <v>4576</v>
      </c>
      <c r="M2547" t="s">
        <v>108</v>
      </c>
      <c r="N2547" t="s">
        <v>49</v>
      </c>
      <c r="O2547" t="s">
        <v>224</v>
      </c>
      <c r="P2547" t="str">
        <f>_xlfn.IFNA(VLOOKUP(C2547,Statusy!A:B,2,0),"Do wyrzucenia")</f>
        <v>Shumee</v>
      </c>
      <c r="Q2547" t="str">
        <f t="shared" si="164"/>
        <v>Mall</v>
      </c>
      <c r="R2547" t="str">
        <f t="shared" si="165"/>
        <v>Vida</v>
      </c>
    </row>
    <row r="2548" spans="1:18" x14ac:dyDescent="0.25">
      <c r="A2548">
        <v>558073760</v>
      </c>
      <c r="B2548" t="s">
        <v>107</v>
      </c>
      <c r="C2548" t="s">
        <v>118</v>
      </c>
      <c r="D2548">
        <v>1</v>
      </c>
      <c r="E2548">
        <v>129</v>
      </c>
      <c r="F2548">
        <v>1054</v>
      </c>
      <c r="G2548">
        <v>45109</v>
      </c>
      <c r="H2548" t="s">
        <v>108</v>
      </c>
      <c r="I2548" t="s">
        <v>1259</v>
      </c>
      <c r="J2548" t="s">
        <v>109</v>
      </c>
      <c r="K2548">
        <v>197.37827715355806</v>
      </c>
      <c r="L2548" t="s">
        <v>4577</v>
      </c>
      <c r="M2548" t="s">
        <v>108</v>
      </c>
      <c r="N2548" t="s">
        <v>22</v>
      </c>
      <c r="O2548" t="s">
        <v>225</v>
      </c>
      <c r="P2548" t="str">
        <f>_xlfn.IFNA(VLOOKUP(C2548,Statusy!A:B,2,0),"Do wyrzucenia")</f>
        <v>Greatstore</v>
      </c>
      <c r="Q2548" t="str">
        <f t="shared" si="164"/>
        <v>Mall</v>
      </c>
      <c r="R2548" t="str">
        <f t="shared" si="165"/>
        <v>Vida</v>
      </c>
    </row>
    <row r="2549" spans="1:18" x14ac:dyDescent="0.25">
      <c r="A2549">
        <v>558073702</v>
      </c>
      <c r="B2549" t="s">
        <v>107</v>
      </c>
      <c r="C2549" t="s">
        <v>118</v>
      </c>
      <c r="D2549">
        <v>1</v>
      </c>
      <c r="E2549">
        <v>31</v>
      </c>
      <c r="F2549">
        <v>238</v>
      </c>
      <c r="G2549">
        <v>45109</v>
      </c>
      <c r="H2549" t="s">
        <v>108</v>
      </c>
      <c r="I2549" t="s">
        <v>4578</v>
      </c>
      <c r="J2549" t="s">
        <v>110</v>
      </c>
      <c r="K2549">
        <v>1063.8599999999999</v>
      </c>
      <c r="L2549" t="s">
        <v>4579</v>
      </c>
      <c r="M2549" t="s">
        <v>108</v>
      </c>
      <c r="N2549" t="s">
        <v>48</v>
      </c>
      <c r="O2549" t="s">
        <v>225</v>
      </c>
      <c r="P2549" t="str">
        <f>_xlfn.IFNA(VLOOKUP(C2549,Statusy!A:B,2,0),"Do wyrzucenia")</f>
        <v>Greatstore</v>
      </c>
      <c r="Q2549" t="str">
        <f t="shared" si="164"/>
        <v>Mall</v>
      </c>
      <c r="R2549" t="str">
        <f t="shared" si="165"/>
        <v>Vida</v>
      </c>
    </row>
    <row r="2550" spans="1:18" x14ac:dyDescent="0.25">
      <c r="A2550">
        <v>558071794</v>
      </c>
      <c r="B2550" t="s">
        <v>107</v>
      </c>
      <c r="C2550" t="s">
        <v>153</v>
      </c>
      <c r="D2550">
        <v>1</v>
      </c>
      <c r="E2550">
        <v>0</v>
      </c>
      <c r="F2550">
        <v>2938.45</v>
      </c>
      <c r="G2550">
        <v>45109</v>
      </c>
      <c r="H2550" t="s">
        <v>108</v>
      </c>
      <c r="I2550" t="s">
        <v>1113</v>
      </c>
      <c r="J2550" t="s">
        <v>109</v>
      </c>
      <c r="K2550">
        <v>550.2715355805243</v>
      </c>
      <c r="L2550" t="s">
        <v>4580</v>
      </c>
      <c r="M2550" t="s">
        <v>108</v>
      </c>
      <c r="N2550" t="s">
        <v>22</v>
      </c>
      <c r="O2550" t="s">
        <v>1102</v>
      </c>
      <c r="P2550" t="str">
        <f>_xlfn.IFNA(VLOOKUP(C2550,Statusy!A:B,2,0),"Do wyrzucenia")</f>
        <v>Alza</v>
      </c>
      <c r="Q2550" t="str">
        <f t="shared" si="164"/>
        <v>Alza</v>
      </c>
      <c r="R2550" t="str">
        <f t="shared" si="165"/>
        <v>ikonka</v>
      </c>
    </row>
    <row r="2551" spans="1:18" x14ac:dyDescent="0.25">
      <c r="A2551">
        <v>558071771</v>
      </c>
      <c r="B2551" t="s">
        <v>107</v>
      </c>
      <c r="C2551" t="s">
        <v>120</v>
      </c>
      <c r="D2551">
        <v>1</v>
      </c>
      <c r="E2551">
        <v>20</v>
      </c>
      <c r="F2551">
        <v>87</v>
      </c>
      <c r="G2551">
        <v>45109</v>
      </c>
      <c r="H2551" t="s">
        <v>108</v>
      </c>
      <c r="I2551" t="s">
        <v>2185</v>
      </c>
      <c r="J2551" t="s">
        <v>110</v>
      </c>
      <c r="K2551">
        <v>388.89</v>
      </c>
      <c r="L2551" t="s">
        <v>4581</v>
      </c>
      <c r="M2551" t="s">
        <v>108</v>
      </c>
      <c r="N2551" t="s">
        <v>49</v>
      </c>
      <c r="O2551" t="s">
        <v>224</v>
      </c>
      <c r="P2551" t="str">
        <f>_xlfn.IFNA(VLOOKUP(C2551,Statusy!A:B,2,0),"Do wyrzucenia")</f>
        <v>Shumee</v>
      </c>
      <c r="Q2551" t="str">
        <f t="shared" si="164"/>
        <v>Mall</v>
      </c>
      <c r="R2551" t="str">
        <f t="shared" si="165"/>
        <v>Vida</v>
      </c>
    </row>
    <row r="2552" spans="1:18" x14ac:dyDescent="0.25">
      <c r="A2552">
        <v>558071764</v>
      </c>
      <c r="B2552" t="s">
        <v>107</v>
      </c>
      <c r="C2552" t="s">
        <v>120</v>
      </c>
      <c r="D2552">
        <v>1</v>
      </c>
      <c r="E2552">
        <v>0</v>
      </c>
      <c r="F2552">
        <v>21</v>
      </c>
      <c r="G2552">
        <v>45109</v>
      </c>
      <c r="H2552" t="s">
        <v>108</v>
      </c>
      <c r="I2552" t="s">
        <v>563</v>
      </c>
      <c r="J2552" t="s">
        <v>110</v>
      </c>
      <c r="K2552">
        <v>93.86999999999999</v>
      </c>
      <c r="L2552" t="s">
        <v>564</v>
      </c>
      <c r="M2552" t="s">
        <v>108</v>
      </c>
      <c r="N2552" t="s">
        <v>48</v>
      </c>
      <c r="O2552" t="s">
        <v>224</v>
      </c>
      <c r="P2552" t="str">
        <f>_xlfn.IFNA(VLOOKUP(C2552,Statusy!A:B,2,0),"Do wyrzucenia")</f>
        <v>Shumee</v>
      </c>
      <c r="Q2552" t="str">
        <f t="shared" si="164"/>
        <v>Mall</v>
      </c>
      <c r="R2552" t="str">
        <f t="shared" si="165"/>
        <v>Vida</v>
      </c>
    </row>
    <row r="2553" spans="1:18" x14ac:dyDescent="0.25">
      <c r="A2553">
        <v>558071752</v>
      </c>
      <c r="B2553" t="s">
        <v>107</v>
      </c>
      <c r="C2553" t="s">
        <v>153</v>
      </c>
      <c r="D2553">
        <v>1</v>
      </c>
      <c r="E2553">
        <v>0</v>
      </c>
      <c r="F2553">
        <v>849.15</v>
      </c>
      <c r="G2553">
        <v>45109</v>
      </c>
      <c r="H2553" t="s">
        <v>108</v>
      </c>
      <c r="I2553" t="s">
        <v>544</v>
      </c>
      <c r="J2553" t="s">
        <v>109</v>
      </c>
      <c r="K2553">
        <v>159.01685393258427</v>
      </c>
      <c r="L2553" t="s">
        <v>4582</v>
      </c>
      <c r="M2553" t="s">
        <v>108</v>
      </c>
      <c r="N2553" t="s">
        <v>22</v>
      </c>
      <c r="O2553" t="s">
        <v>1102</v>
      </c>
      <c r="P2553" t="str">
        <f>_xlfn.IFNA(VLOOKUP(C2553,Statusy!A:B,2,0),"Do wyrzucenia")</f>
        <v>Alza</v>
      </c>
      <c r="Q2553" t="str">
        <f t="shared" si="164"/>
        <v>Alza</v>
      </c>
      <c r="R2553" t="str">
        <f t="shared" si="165"/>
        <v>Vida</v>
      </c>
    </row>
    <row r="2554" spans="1:18" x14ac:dyDescent="0.25">
      <c r="A2554">
        <v>558065638</v>
      </c>
      <c r="B2554" t="s">
        <v>107</v>
      </c>
      <c r="C2554" t="s">
        <v>119</v>
      </c>
      <c r="D2554">
        <v>1</v>
      </c>
      <c r="E2554">
        <v>0</v>
      </c>
      <c r="F2554">
        <v>12370</v>
      </c>
      <c r="G2554">
        <v>45109</v>
      </c>
      <c r="H2554" t="s">
        <v>108</v>
      </c>
      <c r="I2554" t="s">
        <v>4583</v>
      </c>
      <c r="J2554" t="s">
        <v>116</v>
      </c>
      <c r="K2554">
        <v>148.44</v>
      </c>
      <c r="L2554" t="s">
        <v>4584</v>
      </c>
      <c r="M2554" t="s">
        <v>108</v>
      </c>
      <c r="N2554" t="s">
        <v>50</v>
      </c>
      <c r="O2554" t="s">
        <v>224</v>
      </c>
      <c r="P2554" t="str">
        <f>_xlfn.IFNA(VLOOKUP(C2554,Statusy!A:B,2,0),"Do wyrzucenia")</f>
        <v>Shumee</v>
      </c>
      <c r="Q2554" t="str">
        <f t="shared" si="164"/>
        <v>Mall</v>
      </c>
      <c r="R2554" t="str">
        <f t="shared" si="165"/>
        <v>eurofirany</v>
      </c>
    </row>
    <row r="2555" spans="1:18" x14ac:dyDescent="0.25">
      <c r="A2555">
        <v>558061106</v>
      </c>
      <c r="B2555" t="s">
        <v>107</v>
      </c>
      <c r="C2555" t="s">
        <v>120</v>
      </c>
      <c r="D2555">
        <v>1</v>
      </c>
      <c r="E2555">
        <v>27</v>
      </c>
      <c r="F2555">
        <v>155</v>
      </c>
      <c r="G2555">
        <v>45109</v>
      </c>
      <c r="H2555" t="s">
        <v>108</v>
      </c>
      <c r="I2555" t="s">
        <v>4575</v>
      </c>
      <c r="J2555" t="s">
        <v>110</v>
      </c>
      <c r="K2555">
        <v>692.84999999999991</v>
      </c>
      <c r="L2555" t="s">
        <v>4576</v>
      </c>
      <c r="M2555" t="s">
        <v>108</v>
      </c>
      <c r="N2555" t="s">
        <v>49</v>
      </c>
      <c r="O2555" t="s">
        <v>224</v>
      </c>
      <c r="P2555" t="str">
        <f>_xlfn.IFNA(VLOOKUP(C2555,Statusy!A:B,2,0),"Do wyrzucenia")</f>
        <v>Shumee</v>
      </c>
      <c r="Q2555" t="str">
        <f t="shared" ref="Q2555:Q2578" si="166">IF(P2555="alza","Alza",IF(P2555="Extra","Extrastore","Mall"))</f>
        <v>Mall</v>
      </c>
      <c r="R2555" t="str">
        <f t="shared" ref="R2555:R2578" si="167">IF(AND(LEN(I2555)&lt;=7,ISERROR(FIND("_",I2555))),"Vida",IFERROR(LEFT(I2555,FIND("_",I2555)-1),"Kinghoff"))</f>
        <v>Vida</v>
      </c>
    </row>
    <row r="2556" spans="1:18" x14ac:dyDescent="0.25">
      <c r="A2556">
        <v>558061092</v>
      </c>
      <c r="B2556" t="s">
        <v>107</v>
      </c>
      <c r="C2556" t="s">
        <v>153</v>
      </c>
      <c r="D2556">
        <v>1</v>
      </c>
      <c r="E2556">
        <v>0</v>
      </c>
      <c r="F2556">
        <v>1758.65</v>
      </c>
      <c r="G2556">
        <v>45109</v>
      </c>
      <c r="H2556" t="s">
        <v>108</v>
      </c>
      <c r="I2556" t="s">
        <v>570</v>
      </c>
      <c r="J2556" t="s">
        <v>109</v>
      </c>
      <c r="K2556">
        <v>329.33520599250943</v>
      </c>
      <c r="L2556" t="s">
        <v>4585</v>
      </c>
      <c r="M2556" t="s">
        <v>108</v>
      </c>
      <c r="N2556" t="s">
        <v>48</v>
      </c>
      <c r="O2556" t="s">
        <v>1102</v>
      </c>
      <c r="P2556" t="str">
        <f>_xlfn.IFNA(VLOOKUP(C2556,Statusy!A:B,2,0),"Do wyrzucenia")</f>
        <v>Alza</v>
      </c>
      <c r="Q2556" t="str">
        <f t="shared" si="166"/>
        <v>Alza</v>
      </c>
      <c r="R2556" t="str">
        <f t="shared" si="167"/>
        <v>Vida</v>
      </c>
    </row>
    <row r="2557" spans="1:18" x14ac:dyDescent="0.25">
      <c r="A2557">
        <v>558061091</v>
      </c>
      <c r="B2557" t="s">
        <v>107</v>
      </c>
      <c r="C2557" t="s">
        <v>153</v>
      </c>
      <c r="D2557">
        <v>1</v>
      </c>
      <c r="E2557">
        <v>0</v>
      </c>
      <c r="F2557">
        <v>1954.15</v>
      </c>
      <c r="G2557">
        <v>45109</v>
      </c>
      <c r="H2557" t="s">
        <v>108</v>
      </c>
      <c r="I2557" t="s">
        <v>660</v>
      </c>
      <c r="J2557" t="s">
        <v>109</v>
      </c>
      <c r="K2557">
        <v>365.94569288389516</v>
      </c>
      <c r="L2557" t="s">
        <v>4586</v>
      </c>
      <c r="M2557" t="s">
        <v>108</v>
      </c>
      <c r="N2557" t="s">
        <v>22</v>
      </c>
      <c r="O2557" t="s">
        <v>1102</v>
      </c>
      <c r="P2557" t="str">
        <f>_xlfn.IFNA(VLOOKUP(C2557,Statusy!A:B,2,0),"Do wyrzucenia")</f>
        <v>Alza</v>
      </c>
      <c r="Q2557" t="str">
        <f t="shared" si="166"/>
        <v>Alza</v>
      </c>
      <c r="R2557" t="str">
        <f t="shared" si="167"/>
        <v>Vida</v>
      </c>
    </row>
    <row r="2558" spans="1:18" x14ac:dyDescent="0.25">
      <c r="A2558">
        <v>558061090</v>
      </c>
      <c r="B2558" t="s">
        <v>107</v>
      </c>
      <c r="C2558" t="s">
        <v>153</v>
      </c>
      <c r="D2558">
        <v>1</v>
      </c>
      <c r="E2558">
        <v>0</v>
      </c>
      <c r="F2558">
        <v>4011.15</v>
      </c>
      <c r="G2558">
        <v>45109</v>
      </c>
      <c r="H2558" t="s">
        <v>108</v>
      </c>
      <c r="I2558" t="s">
        <v>1155</v>
      </c>
      <c r="J2558" t="s">
        <v>109</v>
      </c>
      <c r="K2558">
        <v>751.1516853932585</v>
      </c>
      <c r="L2558" t="s">
        <v>4587</v>
      </c>
      <c r="M2558" t="s">
        <v>108</v>
      </c>
      <c r="N2558" t="s">
        <v>22</v>
      </c>
      <c r="O2558" t="s">
        <v>1102</v>
      </c>
      <c r="P2558" t="str">
        <f>_xlfn.IFNA(VLOOKUP(C2558,Statusy!A:B,2,0),"Do wyrzucenia")</f>
        <v>Alza</v>
      </c>
      <c r="Q2558" t="str">
        <f t="shared" si="166"/>
        <v>Alza</v>
      </c>
      <c r="R2558" t="str">
        <f t="shared" si="167"/>
        <v>Vida</v>
      </c>
    </row>
    <row r="2559" spans="1:18" x14ac:dyDescent="0.25">
      <c r="A2559">
        <v>558061088</v>
      </c>
      <c r="B2559" t="s">
        <v>107</v>
      </c>
      <c r="C2559" t="s">
        <v>153</v>
      </c>
      <c r="D2559">
        <v>1</v>
      </c>
      <c r="E2559">
        <v>0</v>
      </c>
      <c r="F2559">
        <v>1477.28</v>
      </c>
      <c r="G2559">
        <v>45109</v>
      </c>
      <c r="H2559" t="s">
        <v>108</v>
      </c>
      <c r="I2559" t="s">
        <v>3049</v>
      </c>
      <c r="J2559" t="s">
        <v>109</v>
      </c>
      <c r="K2559">
        <v>276.64419475655433</v>
      </c>
      <c r="L2559" t="s">
        <v>4588</v>
      </c>
      <c r="M2559" t="s">
        <v>108</v>
      </c>
      <c r="N2559" t="s">
        <v>22</v>
      </c>
      <c r="O2559" t="s">
        <v>1102</v>
      </c>
      <c r="P2559" t="str">
        <f>_xlfn.IFNA(VLOOKUP(C2559,Statusy!A:B,2,0),"Do wyrzucenia")</f>
        <v>Alza</v>
      </c>
      <c r="Q2559" t="str">
        <f t="shared" si="166"/>
        <v>Alza</v>
      </c>
      <c r="R2559" t="str">
        <f t="shared" si="167"/>
        <v>Vida</v>
      </c>
    </row>
    <row r="2560" spans="1:18" x14ac:dyDescent="0.25">
      <c r="A2560">
        <v>558061085</v>
      </c>
      <c r="B2560" t="s">
        <v>107</v>
      </c>
      <c r="C2560" t="s">
        <v>153</v>
      </c>
      <c r="D2560">
        <v>1</v>
      </c>
      <c r="E2560">
        <v>0</v>
      </c>
      <c r="F2560">
        <v>1367.65</v>
      </c>
      <c r="G2560">
        <v>45109</v>
      </c>
      <c r="H2560" t="s">
        <v>108</v>
      </c>
      <c r="I2560" t="s">
        <v>895</v>
      </c>
      <c r="J2560" t="s">
        <v>109</v>
      </c>
      <c r="K2560">
        <v>256.11423220973785</v>
      </c>
      <c r="L2560" t="s">
        <v>4589</v>
      </c>
      <c r="M2560" t="s">
        <v>108</v>
      </c>
      <c r="N2560" t="s">
        <v>22</v>
      </c>
      <c r="O2560" t="s">
        <v>1102</v>
      </c>
      <c r="P2560" t="str">
        <f>_xlfn.IFNA(VLOOKUP(C2560,Statusy!A:B,2,0),"Do wyrzucenia")</f>
        <v>Alza</v>
      </c>
      <c r="Q2560" t="str">
        <f t="shared" si="166"/>
        <v>Alza</v>
      </c>
      <c r="R2560" t="str">
        <f t="shared" si="167"/>
        <v>Vida</v>
      </c>
    </row>
    <row r="2561" spans="1:18" x14ac:dyDescent="0.25">
      <c r="A2561">
        <v>558061082</v>
      </c>
      <c r="B2561" t="s">
        <v>107</v>
      </c>
      <c r="C2561" t="s">
        <v>153</v>
      </c>
      <c r="D2561">
        <v>1</v>
      </c>
      <c r="E2561">
        <v>0</v>
      </c>
      <c r="F2561">
        <v>602.65</v>
      </c>
      <c r="G2561">
        <v>45109</v>
      </c>
      <c r="H2561" t="s">
        <v>108</v>
      </c>
      <c r="I2561" t="s">
        <v>909</v>
      </c>
      <c r="J2561" t="s">
        <v>109</v>
      </c>
      <c r="K2561">
        <v>112.8558052434457</v>
      </c>
      <c r="L2561" t="s">
        <v>4590</v>
      </c>
      <c r="M2561" t="s">
        <v>108</v>
      </c>
      <c r="N2561" t="s">
        <v>48</v>
      </c>
      <c r="O2561" t="s">
        <v>1102</v>
      </c>
      <c r="P2561" t="str">
        <f>_xlfn.IFNA(VLOOKUP(C2561,Statusy!A:B,2,0),"Do wyrzucenia")</f>
        <v>Alza</v>
      </c>
      <c r="Q2561" t="str">
        <f t="shared" si="166"/>
        <v>Alza</v>
      </c>
      <c r="R2561" t="str">
        <f t="shared" si="167"/>
        <v>ikonka</v>
      </c>
    </row>
    <row r="2562" spans="1:18" x14ac:dyDescent="0.25">
      <c r="A2562">
        <v>558052774</v>
      </c>
      <c r="B2562" t="s">
        <v>107</v>
      </c>
      <c r="C2562" t="s">
        <v>118</v>
      </c>
      <c r="D2562">
        <v>1</v>
      </c>
      <c r="E2562">
        <v>0</v>
      </c>
      <c r="F2562">
        <v>225</v>
      </c>
      <c r="G2562">
        <v>45109</v>
      </c>
      <c r="H2562" t="s">
        <v>108</v>
      </c>
      <c r="I2562" t="s">
        <v>804</v>
      </c>
      <c r="J2562" t="s">
        <v>109</v>
      </c>
      <c r="K2562">
        <v>42.134831460674164</v>
      </c>
      <c r="L2562" t="s">
        <v>805</v>
      </c>
      <c r="M2562" t="s">
        <v>108</v>
      </c>
      <c r="N2562" t="s">
        <v>106</v>
      </c>
      <c r="O2562" t="s">
        <v>225</v>
      </c>
      <c r="P2562" t="str">
        <f>_xlfn.IFNA(VLOOKUP(C2562,Statusy!A:B,2,0),"Do wyrzucenia")</f>
        <v>Greatstore</v>
      </c>
      <c r="Q2562" t="str">
        <f t="shared" si="166"/>
        <v>Mall</v>
      </c>
      <c r="R2562" t="str">
        <f t="shared" si="167"/>
        <v>Vida</v>
      </c>
    </row>
    <row r="2563" spans="1:18" x14ac:dyDescent="0.25">
      <c r="A2563">
        <v>558052755</v>
      </c>
      <c r="B2563" t="s">
        <v>107</v>
      </c>
      <c r="C2563" t="s">
        <v>118</v>
      </c>
      <c r="D2563">
        <v>1</v>
      </c>
      <c r="E2563">
        <v>3.9</v>
      </c>
      <c r="F2563">
        <v>32.9</v>
      </c>
      <c r="G2563">
        <v>45109</v>
      </c>
      <c r="H2563" t="s">
        <v>108</v>
      </c>
      <c r="I2563" t="s">
        <v>125</v>
      </c>
      <c r="J2563" t="s">
        <v>110</v>
      </c>
      <c r="K2563">
        <v>147.06299999999999</v>
      </c>
      <c r="L2563" t="s">
        <v>674</v>
      </c>
      <c r="M2563" t="s">
        <v>108</v>
      </c>
      <c r="N2563" t="s">
        <v>106</v>
      </c>
      <c r="O2563" t="s">
        <v>225</v>
      </c>
      <c r="P2563" t="str">
        <f>_xlfn.IFNA(VLOOKUP(C2563,Statusy!A:B,2,0),"Do wyrzucenia")</f>
        <v>Greatstore</v>
      </c>
      <c r="Q2563" t="str">
        <f t="shared" si="166"/>
        <v>Mall</v>
      </c>
      <c r="R2563" t="str">
        <f t="shared" si="167"/>
        <v>ikonka</v>
      </c>
    </row>
    <row r="2564" spans="1:18" x14ac:dyDescent="0.25">
      <c r="A2564">
        <v>558052730</v>
      </c>
      <c r="B2564" t="s">
        <v>107</v>
      </c>
      <c r="C2564" t="s">
        <v>118</v>
      </c>
      <c r="D2564">
        <v>1</v>
      </c>
      <c r="E2564">
        <v>79</v>
      </c>
      <c r="F2564">
        <v>4234</v>
      </c>
      <c r="G2564">
        <v>45109</v>
      </c>
      <c r="H2564" t="s">
        <v>108</v>
      </c>
      <c r="I2564" t="s">
        <v>515</v>
      </c>
      <c r="J2564" t="s">
        <v>109</v>
      </c>
      <c r="K2564">
        <v>792.88389513108621</v>
      </c>
      <c r="L2564" t="s">
        <v>977</v>
      </c>
      <c r="M2564" t="s">
        <v>108</v>
      </c>
      <c r="N2564" t="s">
        <v>106</v>
      </c>
      <c r="O2564" t="s">
        <v>225</v>
      </c>
      <c r="P2564" t="str">
        <f>_xlfn.IFNA(VLOOKUP(C2564,Statusy!A:B,2,0),"Do wyrzucenia")</f>
        <v>Greatstore</v>
      </c>
      <c r="Q2564" t="str">
        <f t="shared" si="166"/>
        <v>Mall</v>
      </c>
      <c r="R2564" t="str">
        <f t="shared" si="167"/>
        <v>Vida</v>
      </c>
    </row>
    <row r="2565" spans="1:18" x14ac:dyDescent="0.25">
      <c r="A2565">
        <v>558050961</v>
      </c>
      <c r="B2565" t="s">
        <v>107</v>
      </c>
      <c r="C2565" t="s">
        <v>120</v>
      </c>
      <c r="D2565">
        <v>1</v>
      </c>
      <c r="E2565">
        <v>23</v>
      </c>
      <c r="F2565">
        <v>143</v>
      </c>
      <c r="G2565">
        <v>45109</v>
      </c>
      <c r="H2565" t="s">
        <v>108</v>
      </c>
      <c r="I2565" t="s">
        <v>4591</v>
      </c>
      <c r="J2565" t="s">
        <v>110</v>
      </c>
      <c r="K2565">
        <v>639.20999999999992</v>
      </c>
      <c r="L2565" t="s">
        <v>4592</v>
      </c>
      <c r="M2565" t="s">
        <v>108</v>
      </c>
      <c r="N2565" t="s">
        <v>49</v>
      </c>
      <c r="O2565" t="s">
        <v>224</v>
      </c>
      <c r="P2565" t="str">
        <f>_xlfn.IFNA(VLOOKUP(C2565,Statusy!A:B,2,0),"Do wyrzucenia")</f>
        <v>Shumee</v>
      </c>
      <c r="Q2565" t="str">
        <f t="shared" si="166"/>
        <v>Mall</v>
      </c>
      <c r="R2565" t="str">
        <f t="shared" si="167"/>
        <v>Vida</v>
      </c>
    </row>
    <row r="2566" spans="1:18" x14ac:dyDescent="0.25">
      <c r="A2566">
        <v>558050958</v>
      </c>
      <c r="B2566" t="s">
        <v>107</v>
      </c>
      <c r="C2566" t="s">
        <v>153</v>
      </c>
      <c r="D2566">
        <v>1</v>
      </c>
      <c r="E2566">
        <v>0</v>
      </c>
      <c r="F2566">
        <v>5328.65</v>
      </c>
      <c r="G2566">
        <v>45109</v>
      </c>
      <c r="H2566" t="s">
        <v>108</v>
      </c>
      <c r="I2566" t="s">
        <v>369</v>
      </c>
      <c r="J2566" t="s">
        <v>109</v>
      </c>
      <c r="K2566">
        <v>997.87453183520597</v>
      </c>
      <c r="L2566" t="s">
        <v>4593</v>
      </c>
      <c r="M2566" t="s">
        <v>108</v>
      </c>
      <c r="N2566" t="s">
        <v>22</v>
      </c>
      <c r="O2566" t="s">
        <v>1102</v>
      </c>
      <c r="P2566" t="str">
        <f>_xlfn.IFNA(VLOOKUP(C2566,Statusy!A:B,2,0),"Do wyrzucenia")</f>
        <v>Alza</v>
      </c>
      <c r="Q2566" t="str">
        <f t="shared" si="166"/>
        <v>Alza</v>
      </c>
      <c r="R2566" t="str">
        <f t="shared" si="167"/>
        <v>Vida</v>
      </c>
    </row>
    <row r="2567" spans="1:18" x14ac:dyDescent="0.25">
      <c r="A2567">
        <v>558043232</v>
      </c>
      <c r="B2567" t="s">
        <v>107</v>
      </c>
      <c r="C2567" t="s">
        <v>118</v>
      </c>
      <c r="D2567">
        <v>1</v>
      </c>
      <c r="E2567">
        <v>24</v>
      </c>
      <c r="F2567">
        <v>164</v>
      </c>
      <c r="G2567">
        <v>45109</v>
      </c>
      <c r="H2567" t="s">
        <v>108</v>
      </c>
      <c r="I2567" t="s">
        <v>486</v>
      </c>
      <c r="J2567" t="s">
        <v>110</v>
      </c>
      <c r="K2567">
        <v>733.07999999999993</v>
      </c>
      <c r="L2567" t="s">
        <v>4594</v>
      </c>
      <c r="M2567" t="s">
        <v>108</v>
      </c>
      <c r="N2567" t="s">
        <v>48</v>
      </c>
      <c r="O2567" t="s">
        <v>225</v>
      </c>
      <c r="P2567" t="str">
        <f>_xlfn.IFNA(VLOOKUP(C2567,Statusy!A:B,2,0),"Do wyrzucenia")</f>
        <v>Greatstore</v>
      </c>
      <c r="Q2567" t="str">
        <f t="shared" si="166"/>
        <v>Mall</v>
      </c>
      <c r="R2567" t="str">
        <f t="shared" si="167"/>
        <v>Vida</v>
      </c>
    </row>
    <row r="2568" spans="1:18" x14ac:dyDescent="0.25">
      <c r="A2568">
        <v>558043187</v>
      </c>
      <c r="B2568" t="s">
        <v>107</v>
      </c>
      <c r="C2568" t="s">
        <v>118</v>
      </c>
      <c r="D2568">
        <v>1</v>
      </c>
      <c r="E2568">
        <v>129</v>
      </c>
      <c r="F2568">
        <v>1639</v>
      </c>
      <c r="G2568">
        <v>45109</v>
      </c>
      <c r="H2568" t="s">
        <v>108</v>
      </c>
      <c r="I2568" t="s">
        <v>1077</v>
      </c>
      <c r="J2568" t="s">
        <v>109</v>
      </c>
      <c r="K2568">
        <v>306.92883895131087</v>
      </c>
      <c r="L2568" t="s">
        <v>1078</v>
      </c>
      <c r="M2568" t="s">
        <v>108</v>
      </c>
      <c r="N2568" t="s">
        <v>22</v>
      </c>
      <c r="O2568" t="s">
        <v>225</v>
      </c>
      <c r="P2568" t="str">
        <f>_xlfn.IFNA(VLOOKUP(C2568,Statusy!A:B,2,0),"Do wyrzucenia")</f>
        <v>Greatstore</v>
      </c>
      <c r="Q2568" t="str">
        <f t="shared" si="166"/>
        <v>Mall</v>
      </c>
      <c r="R2568" t="str">
        <f t="shared" si="167"/>
        <v>Vida</v>
      </c>
    </row>
    <row r="2569" spans="1:18" x14ac:dyDescent="0.25">
      <c r="A2569">
        <v>558041199</v>
      </c>
      <c r="B2569" t="s">
        <v>107</v>
      </c>
      <c r="C2569" t="s">
        <v>120</v>
      </c>
      <c r="D2569">
        <v>1</v>
      </c>
      <c r="E2569">
        <v>118</v>
      </c>
      <c r="F2569">
        <v>4813</v>
      </c>
      <c r="G2569">
        <v>45109</v>
      </c>
      <c r="H2569" t="s">
        <v>108</v>
      </c>
      <c r="I2569" t="s">
        <v>614</v>
      </c>
      <c r="J2569" t="s">
        <v>109</v>
      </c>
      <c r="K2569">
        <v>901.31086142322101</v>
      </c>
      <c r="L2569" t="s">
        <v>615</v>
      </c>
      <c r="M2569" t="s">
        <v>108</v>
      </c>
      <c r="N2569" t="s">
        <v>106</v>
      </c>
      <c r="O2569" t="s">
        <v>224</v>
      </c>
      <c r="P2569" t="str">
        <f>_xlfn.IFNA(VLOOKUP(C2569,Statusy!A:B,2,0),"Do wyrzucenia")</f>
        <v>Shumee</v>
      </c>
      <c r="Q2569" t="str">
        <f t="shared" si="166"/>
        <v>Mall</v>
      </c>
      <c r="R2569" t="str">
        <f t="shared" si="167"/>
        <v>o</v>
      </c>
    </row>
    <row r="2570" spans="1:18" x14ac:dyDescent="0.25">
      <c r="A2570">
        <v>558041196</v>
      </c>
      <c r="B2570" t="s">
        <v>107</v>
      </c>
      <c r="C2570" t="s">
        <v>153</v>
      </c>
      <c r="D2570">
        <v>1</v>
      </c>
      <c r="E2570">
        <v>0</v>
      </c>
      <c r="F2570">
        <v>744.6</v>
      </c>
      <c r="G2570">
        <v>45109</v>
      </c>
      <c r="H2570" t="s">
        <v>108</v>
      </c>
      <c r="I2570" t="s">
        <v>166</v>
      </c>
      <c r="J2570" t="s">
        <v>109</v>
      </c>
      <c r="K2570">
        <v>139.43820224719101</v>
      </c>
      <c r="L2570" t="s">
        <v>4595</v>
      </c>
      <c r="M2570" t="s">
        <v>108</v>
      </c>
      <c r="N2570" t="s">
        <v>22</v>
      </c>
      <c r="O2570" t="s">
        <v>1102</v>
      </c>
      <c r="P2570" t="str">
        <f>_xlfn.IFNA(VLOOKUP(C2570,Statusy!A:B,2,0),"Do wyrzucenia")</f>
        <v>Alza</v>
      </c>
      <c r="Q2570" t="str">
        <f t="shared" si="166"/>
        <v>Alza</v>
      </c>
      <c r="R2570" t="str">
        <f t="shared" si="167"/>
        <v>ikonka</v>
      </c>
    </row>
    <row r="2571" spans="1:18" x14ac:dyDescent="0.25">
      <c r="A2571">
        <v>558041139</v>
      </c>
      <c r="B2571" t="s">
        <v>107</v>
      </c>
      <c r="C2571" t="s">
        <v>153</v>
      </c>
      <c r="D2571">
        <v>1</v>
      </c>
      <c r="E2571">
        <v>0</v>
      </c>
      <c r="F2571">
        <v>3594.66</v>
      </c>
      <c r="G2571">
        <v>45109</v>
      </c>
      <c r="H2571" t="s">
        <v>108</v>
      </c>
      <c r="I2571" t="s">
        <v>550</v>
      </c>
      <c r="J2571" t="s">
        <v>109</v>
      </c>
      <c r="K2571">
        <v>673.15730337078651</v>
      </c>
      <c r="L2571" t="s">
        <v>4596</v>
      </c>
      <c r="M2571" t="s">
        <v>108</v>
      </c>
      <c r="N2571" t="s">
        <v>22</v>
      </c>
      <c r="O2571" t="s">
        <v>1102</v>
      </c>
      <c r="P2571" t="str">
        <f>_xlfn.IFNA(VLOOKUP(C2571,Statusy!A:B,2,0),"Do wyrzucenia")</f>
        <v>Alza</v>
      </c>
      <c r="Q2571" t="str">
        <f t="shared" si="166"/>
        <v>Alza</v>
      </c>
      <c r="R2571" t="str">
        <f t="shared" si="167"/>
        <v>Vida</v>
      </c>
    </row>
    <row r="2572" spans="1:18" x14ac:dyDescent="0.25">
      <c r="A2572">
        <v>558041138</v>
      </c>
      <c r="B2572" t="s">
        <v>107</v>
      </c>
      <c r="C2572" t="s">
        <v>153</v>
      </c>
      <c r="D2572">
        <v>1</v>
      </c>
      <c r="E2572">
        <v>0</v>
      </c>
      <c r="F2572">
        <v>1393.15</v>
      </c>
      <c r="G2572">
        <v>45109</v>
      </c>
      <c r="H2572" t="s">
        <v>108</v>
      </c>
      <c r="I2572" t="s">
        <v>4597</v>
      </c>
      <c r="J2572" t="s">
        <v>109</v>
      </c>
      <c r="K2572">
        <v>260.88951310861427</v>
      </c>
      <c r="L2572" t="s">
        <v>4598</v>
      </c>
      <c r="M2572" t="s">
        <v>108</v>
      </c>
      <c r="N2572" t="s">
        <v>22</v>
      </c>
      <c r="O2572" t="s">
        <v>1102</v>
      </c>
      <c r="P2572" t="str">
        <f>_xlfn.IFNA(VLOOKUP(C2572,Statusy!A:B,2,0),"Do wyrzucenia")</f>
        <v>Alza</v>
      </c>
      <c r="Q2572" t="str">
        <f t="shared" si="166"/>
        <v>Alza</v>
      </c>
      <c r="R2572" t="str">
        <f t="shared" si="167"/>
        <v>Vida</v>
      </c>
    </row>
    <row r="2573" spans="1:18" x14ac:dyDescent="0.25">
      <c r="A2573">
        <v>558041137</v>
      </c>
      <c r="B2573" t="s">
        <v>107</v>
      </c>
      <c r="C2573" t="s">
        <v>153</v>
      </c>
      <c r="D2573">
        <v>1</v>
      </c>
      <c r="E2573">
        <v>0</v>
      </c>
      <c r="F2573">
        <v>369.75</v>
      </c>
      <c r="G2573">
        <v>45109</v>
      </c>
      <c r="H2573" t="s">
        <v>108</v>
      </c>
      <c r="I2573" t="s">
        <v>137</v>
      </c>
      <c r="J2573" t="s">
        <v>109</v>
      </c>
      <c r="K2573">
        <v>69.241573033707866</v>
      </c>
      <c r="L2573" t="s">
        <v>4599</v>
      </c>
      <c r="M2573" t="s">
        <v>108</v>
      </c>
      <c r="N2573" t="s">
        <v>22</v>
      </c>
      <c r="O2573" t="s">
        <v>1102</v>
      </c>
      <c r="P2573" t="str">
        <f>_xlfn.IFNA(VLOOKUP(C2573,Statusy!A:B,2,0),"Do wyrzucenia")</f>
        <v>Alza</v>
      </c>
      <c r="Q2573" t="str">
        <f t="shared" si="166"/>
        <v>Alza</v>
      </c>
      <c r="R2573" t="str">
        <f t="shared" si="167"/>
        <v>ikonka</v>
      </c>
    </row>
    <row r="2574" spans="1:18" x14ac:dyDescent="0.25">
      <c r="A2574">
        <v>558033862</v>
      </c>
      <c r="B2574" t="s">
        <v>107</v>
      </c>
      <c r="C2574" t="s">
        <v>118</v>
      </c>
      <c r="D2574">
        <v>1</v>
      </c>
      <c r="E2574">
        <v>0</v>
      </c>
      <c r="F2574">
        <v>511</v>
      </c>
      <c r="G2574">
        <v>45109</v>
      </c>
      <c r="H2574" t="s">
        <v>108</v>
      </c>
      <c r="I2574" t="s">
        <v>696</v>
      </c>
      <c r="J2574" t="s">
        <v>109</v>
      </c>
      <c r="K2574">
        <v>95.692883895131089</v>
      </c>
      <c r="L2574" t="s">
        <v>4600</v>
      </c>
      <c r="M2574" t="s">
        <v>108</v>
      </c>
      <c r="N2574" t="s">
        <v>22</v>
      </c>
      <c r="O2574" t="s">
        <v>225</v>
      </c>
      <c r="P2574" t="str">
        <f>_xlfn.IFNA(VLOOKUP(C2574,Statusy!A:B,2,0),"Do wyrzucenia")</f>
        <v>Greatstore</v>
      </c>
      <c r="Q2574" t="str">
        <f t="shared" si="166"/>
        <v>Mall</v>
      </c>
      <c r="R2574" t="str">
        <f t="shared" si="167"/>
        <v>Vida</v>
      </c>
    </row>
    <row r="2575" spans="1:18" x14ac:dyDescent="0.25">
      <c r="A2575">
        <v>558033843</v>
      </c>
      <c r="B2575" t="s">
        <v>107</v>
      </c>
      <c r="C2575" t="s">
        <v>118</v>
      </c>
      <c r="D2575">
        <v>1</v>
      </c>
      <c r="E2575">
        <v>0</v>
      </c>
      <c r="F2575">
        <v>687</v>
      </c>
      <c r="G2575">
        <v>45109</v>
      </c>
      <c r="H2575" t="s">
        <v>108</v>
      </c>
      <c r="I2575" t="s">
        <v>327</v>
      </c>
      <c r="J2575" t="s">
        <v>109</v>
      </c>
      <c r="K2575">
        <v>128.65168539325845</v>
      </c>
      <c r="L2575" t="s">
        <v>4601</v>
      </c>
      <c r="M2575" t="s">
        <v>108</v>
      </c>
      <c r="N2575" t="s">
        <v>22</v>
      </c>
      <c r="O2575" t="s">
        <v>225</v>
      </c>
      <c r="P2575" t="str">
        <f>_xlfn.IFNA(VLOOKUP(C2575,Statusy!A:B,2,0),"Do wyrzucenia")</f>
        <v>Greatstore</v>
      </c>
      <c r="Q2575" t="str">
        <f t="shared" si="166"/>
        <v>Mall</v>
      </c>
      <c r="R2575" t="str">
        <f t="shared" si="167"/>
        <v>Vida</v>
      </c>
    </row>
    <row r="2576" spans="1:18" x14ac:dyDescent="0.25">
      <c r="A2576">
        <v>558032415</v>
      </c>
      <c r="B2576" t="s">
        <v>107</v>
      </c>
      <c r="C2576" t="s">
        <v>153</v>
      </c>
      <c r="D2576">
        <v>1</v>
      </c>
      <c r="E2576">
        <v>0</v>
      </c>
      <c r="F2576">
        <v>721.66</v>
      </c>
      <c r="G2576">
        <v>45109</v>
      </c>
      <c r="H2576" t="s">
        <v>108</v>
      </c>
      <c r="I2576" t="s">
        <v>263</v>
      </c>
      <c r="J2576" t="s">
        <v>109</v>
      </c>
      <c r="K2576">
        <v>135.14232209737827</v>
      </c>
      <c r="L2576" t="s">
        <v>4602</v>
      </c>
      <c r="M2576" t="s">
        <v>108</v>
      </c>
      <c r="N2576" t="s">
        <v>22</v>
      </c>
      <c r="O2576" t="s">
        <v>1102</v>
      </c>
      <c r="P2576" t="str">
        <f>_xlfn.IFNA(VLOOKUP(C2576,Statusy!A:B,2,0),"Do wyrzucenia")</f>
        <v>Alza</v>
      </c>
      <c r="Q2576" t="str">
        <f t="shared" si="166"/>
        <v>Alza</v>
      </c>
      <c r="R2576" t="str">
        <f t="shared" si="167"/>
        <v>Vida</v>
      </c>
    </row>
    <row r="2577" spans="1:18" x14ac:dyDescent="0.25">
      <c r="A2577">
        <v>558032407</v>
      </c>
      <c r="B2577" t="s">
        <v>107</v>
      </c>
      <c r="C2577" t="s">
        <v>153</v>
      </c>
      <c r="D2577">
        <v>1</v>
      </c>
      <c r="E2577">
        <v>0</v>
      </c>
      <c r="F2577">
        <v>3314.15</v>
      </c>
      <c r="G2577">
        <v>45109</v>
      </c>
      <c r="H2577" t="s">
        <v>108</v>
      </c>
      <c r="I2577" t="s">
        <v>328</v>
      </c>
      <c r="J2577" t="s">
        <v>109</v>
      </c>
      <c r="K2577">
        <v>620.62734082397014</v>
      </c>
      <c r="L2577" t="s">
        <v>4603</v>
      </c>
      <c r="M2577" t="s">
        <v>108</v>
      </c>
      <c r="N2577" t="s">
        <v>22</v>
      </c>
      <c r="O2577" t="s">
        <v>1102</v>
      </c>
      <c r="P2577" t="str">
        <f>_xlfn.IFNA(VLOOKUP(C2577,Statusy!A:B,2,0),"Do wyrzucenia")</f>
        <v>Alza</v>
      </c>
      <c r="Q2577" t="str">
        <f t="shared" si="166"/>
        <v>Alza</v>
      </c>
      <c r="R2577" t="str">
        <f t="shared" si="167"/>
        <v>Vida</v>
      </c>
    </row>
    <row r="2578" spans="1:18" x14ac:dyDescent="0.25">
      <c r="A2578">
        <v>558026026</v>
      </c>
      <c r="B2578" t="s">
        <v>107</v>
      </c>
      <c r="C2578" t="s">
        <v>118</v>
      </c>
      <c r="D2578">
        <v>1</v>
      </c>
      <c r="E2578">
        <v>789</v>
      </c>
      <c r="F2578">
        <v>4515</v>
      </c>
      <c r="G2578">
        <v>45109</v>
      </c>
      <c r="H2578" t="s">
        <v>108</v>
      </c>
      <c r="I2578" t="s">
        <v>2774</v>
      </c>
      <c r="J2578" t="s">
        <v>109</v>
      </c>
      <c r="K2578">
        <v>845.50561797752812</v>
      </c>
      <c r="L2578" t="s">
        <v>4604</v>
      </c>
      <c r="M2578" t="s">
        <v>108</v>
      </c>
      <c r="N2578" t="s">
        <v>22</v>
      </c>
      <c r="O2578" t="s">
        <v>225</v>
      </c>
      <c r="P2578" t="str">
        <f>_xlfn.IFNA(VLOOKUP(C2578,Statusy!A:B,2,0),"Do wyrzucenia")</f>
        <v>Greatstore</v>
      </c>
      <c r="Q2578" t="str">
        <f t="shared" si="166"/>
        <v>Mall</v>
      </c>
      <c r="R2578" t="str">
        <f t="shared" si="167"/>
        <v>Vida</v>
      </c>
    </row>
    <row r="2579" spans="1:18" x14ac:dyDescent="0.25">
      <c r="A2579">
        <v>558025992</v>
      </c>
      <c r="B2579" t="s">
        <v>107</v>
      </c>
      <c r="C2579" t="s">
        <v>118</v>
      </c>
      <c r="D2579">
        <v>1</v>
      </c>
      <c r="E2579">
        <v>3.9</v>
      </c>
      <c r="F2579">
        <v>38.9</v>
      </c>
      <c r="G2579">
        <v>45109</v>
      </c>
      <c r="H2579" t="s">
        <v>108</v>
      </c>
      <c r="I2579" t="s">
        <v>330</v>
      </c>
      <c r="J2579" t="s">
        <v>110</v>
      </c>
      <c r="K2579">
        <v>173.88299999999998</v>
      </c>
      <c r="L2579" t="s">
        <v>198</v>
      </c>
      <c r="M2579" t="s">
        <v>108</v>
      </c>
      <c r="N2579" t="s">
        <v>106</v>
      </c>
      <c r="O2579" t="s">
        <v>225</v>
      </c>
      <c r="P2579" t="str">
        <f>_xlfn.IFNA(VLOOKUP(C2579,Statusy!A:B,2,0),"Do wyrzucenia")</f>
        <v>Greatstore</v>
      </c>
      <c r="Q2579" t="str">
        <f t="shared" ref="Q2579:Q2618" si="168">IF(P2579="alza","Alza",IF(P2579="Extra","Extrastore","Mall"))</f>
        <v>Mall</v>
      </c>
      <c r="R2579" t="str">
        <f t="shared" ref="R2579:R2618" si="169">IF(AND(LEN(I2579)&lt;=7,ISERROR(FIND("_",I2579))),"Vida",IFERROR(LEFT(I2579,FIND("_",I2579)-1),"Kinghoff"))</f>
        <v>Kinghoff</v>
      </c>
    </row>
    <row r="2580" spans="1:18" x14ac:dyDescent="0.25">
      <c r="A2580">
        <v>558025979</v>
      </c>
      <c r="B2580" t="s">
        <v>107</v>
      </c>
      <c r="C2580" t="s">
        <v>118</v>
      </c>
      <c r="D2580">
        <v>1</v>
      </c>
      <c r="E2580">
        <v>129</v>
      </c>
      <c r="F2580">
        <v>763</v>
      </c>
      <c r="G2580">
        <v>45109</v>
      </c>
      <c r="H2580" t="s">
        <v>108</v>
      </c>
      <c r="I2580" t="s">
        <v>709</v>
      </c>
      <c r="J2580" t="s">
        <v>109</v>
      </c>
      <c r="K2580">
        <v>142.88389513108615</v>
      </c>
      <c r="L2580" t="s">
        <v>1207</v>
      </c>
      <c r="M2580" t="s">
        <v>108</v>
      </c>
      <c r="N2580" t="s">
        <v>22</v>
      </c>
      <c r="O2580" t="s">
        <v>225</v>
      </c>
      <c r="P2580" t="str">
        <f>_xlfn.IFNA(VLOOKUP(C2580,Statusy!A:B,2,0),"Do wyrzucenia")</f>
        <v>Greatstore</v>
      </c>
      <c r="Q2580" t="str">
        <f t="shared" si="168"/>
        <v>Mall</v>
      </c>
      <c r="R2580" t="str">
        <f t="shared" si="169"/>
        <v>Vida</v>
      </c>
    </row>
    <row r="2581" spans="1:18" x14ac:dyDescent="0.25">
      <c r="A2581">
        <v>558024657</v>
      </c>
      <c r="B2581" t="s">
        <v>107</v>
      </c>
      <c r="C2581" t="s">
        <v>190</v>
      </c>
      <c r="D2581">
        <v>0</v>
      </c>
      <c r="E2581">
        <v>0</v>
      </c>
      <c r="F2581">
        <v>717.4</v>
      </c>
      <c r="G2581">
        <v>45109</v>
      </c>
      <c r="H2581" t="s">
        <v>108</v>
      </c>
      <c r="I2581" t="s">
        <v>703</v>
      </c>
      <c r="J2581" t="s">
        <v>109</v>
      </c>
      <c r="K2581">
        <v>134.34456928838952</v>
      </c>
      <c r="L2581" t="s">
        <v>4605</v>
      </c>
      <c r="M2581" t="s">
        <v>108</v>
      </c>
      <c r="N2581" t="s">
        <v>252</v>
      </c>
      <c r="O2581" t="s">
        <v>1102</v>
      </c>
      <c r="P2581" t="str">
        <f>_xlfn.IFNA(VLOOKUP(C2581,Statusy!A:B,2,0),"Do wyrzucenia")</f>
        <v>Alza</v>
      </c>
      <c r="Q2581" t="str">
        <f t="shared" si="168"/>
        <v>Alza</v>
      </c>
      <c r="R2581" t="str">
        <f t="shared" si="169"/>
        <v>ikonka</v>
      </c>
    </row>
    <row r="2582" spans="1:18" x14ac:dyDescent="0.25">
      <c r="A2582">
        <v>558024644</v>
      </c>
      <c r="B2582" t="s">
        <v>107</v>
      </c>
      <c r="C2582" t="s">
        <v>153</v>
      </c>
      <c r="D2582">
        <v>1</v>
      </c>
      <c r="E2582">
        <v>0</v>
      </c>
      <c r="F2582">
        <v>444.55</v>
      </c>
      <c r="G2582">
        <v>45109</v>
      </c>
      <c r="H2582" t="s">
        <v>108</v>
      </c>
      <c r="I2582" t="s">
        <v>4606</v>
      </c>
      <c r="J2582" t="s">
        <v>109</v>
      </c>
      <c r="K2582">
        <v>83.249063670411999</v>
      </c>
      <c r="L2582" t="s">
        <v>4607</v>
      </c>
      <c r="M2582" t="s">
        <v>108</v>
      </c>
      <c r="N2582" t="s">
        <v>22</v>
      </c>
      <c r="O2582" t="s">
        <v>1102</v>
      </c>
      <c r="P2582" t="str">
        <f>_xlfn.IFNA(VLOOKUP(C2582,Statusy!A:B,2,0),"Do wyrzucenia")</f>
        <v>Alza</v>
      </c>
      <c r="Q2582" t="str">
        <f t="shared" si="168"/>
        <v>Alza</v>
      </c>
      <c r="R2582" t="str">
        <f t="shared" si="169"/>
        <v>ikonka</v>
      </c>
    </row>
    <row r="2583" spans="1:18" x14ac:dyDescent="0.25">
      <c r="A2583">
        <v>558024642</v>
      </c>
      <c r="B2583" t="s">
        <v>107</v>
      </c>
      <c r="C2583" t="s">
        <v>153</v>
      </c>
      <c r="D2583">
        <v>1</v>
      </c>
      <c r="E2583">
        <v>0</v>
      </c>
      <c r="F2583">
        <v>2013.65</v>
      </c>
      <c r="G2583">
        <v>45109</v>
      </c>
      <c r="H2583" t="s">
        <v>108</v>
      </c>
      <c r="I2583" t="s">
        <v>1147</v>
      </c>
      <c r="J2583" t="s">
        <v>109</v>
      </c>
      <c r="K2583">
        <v>377.08801498127343</v>
      </c>
      <c r="L2583" t="s">
        <v>4608</v>
      </c>
      <c r="M2583" t="s">
        <v>108</v>
      </c>
      <c r="N2583" t="s">
        <v>22</v>
      </c>
      <c r="O2583" t="s">
        <v>1102</v>
      </c>
      <c r="P2583" t="str">
        <f>_xlfn.IFNA(VLOOKUP(C2583,Statusy!A:B,2,0),"Do wyrzucenia")</f>
        <v>Alza</v>
      </c>
      <c r="Q2583" t="str">
        <f t="shared" si="168"/>
        <v>Alza</v>
      </c>
      <c r="R2583" t="str">
        <f t="shared" si="169"/>
        <v>Vida</v>
      </c>
    </row>
    <row r="2584" spans="1:18" x14ac:dyDescent="0.25">
      <c r="A2584">
        <v>558024640</v>
      </c>
      <c r="B2584" t="s">
        <v>107</v>
      </c>
      <c r="C2584" t="s">
        <v>153</v>
      </c>
      <c r="D2584">
        <v>1</v>
      </c>
      <c r="E2584">
        <v>0</v>
      </c>
      <c r="F2584">
        <v>475.15</v>
      </c>
      <c r="G2584">
        <v>45109</v>
      </c>
      <c r="H2584" t="s">
        <v>108</v>
      </c>
      <c r="I2584" t="s">
        <v>289</v>
      </c>
      <c r="J2584" t="s">
        <v>109</v>
      </c>
      <c r="K2584">
        <v>88.979400749063672</v>
      </c>
      <c r="L2584" t="s">
        <v>4609</v>
      </c>
      <c r="M2584" t="s">
        <v>108</v>
      </c>
      <c r="N2584" t="s">
        <v>22</v>
      </c>
      <c r="O2584" t="s">
        <v>1102</v>
      </c>
      <c r="P2584" t="str">
        <f>_xlfn.IFNA(VLOOKUP(C2584,Statusy!A:B,2,0),"Do wyrzucenia")</f>
        <v>Alza</v>
      </c>
      <c r="Q2584" t="str">
        <f t="shared" si="168"/>
        <v>Alza</v>
      </c>
      <c r="R2584" t="str">
        <f t="shared" si="169"/>
        <v>Vida</v>
      </c>
    </row>
    <row r="2585" spans="1:18" x14ac:dyDescent="0.25">
      <c r="A2585">
        <v>558024639</v>
      </c>
      <c r="B2585" t="s">
        <v>107</v>
      </c>
      <c r="C2585" t="s">
        <v>153</v>
      </c>
      <c r="D2585">
        <v>1</v>
      </c>
      <c r="E2585">
        <v>0</v>
      </c>
      <c r="F2585">
        <v>2446.3000000000002</v>
      </c>
      <c r="G2585">
        <v>45109</v>
      </c>
      <c r="H2585" t="s">
        <v>108</v>
      </c>
      <c r="I2585" t="s">
        <v>844</v>
      </c>
      <c r="J2585" t="s">
        <v>109</v>
      </c>
      <c r="K2585">
        <v>458.10861423220979</v>
      </c>
      <c r="L2585" t="s">
        <v>4610</v>
      </c>
      <c r="M2585" t="s">
        <v>108</v>
      </c>
      <c r="N2585" t="s">
        <v>22</v>
      </c>
      <c r="O2585" t="s">
        <v>1102</v>
      </c>
      <c r="P2585" t="str">
        <f>_xlfn.IFNA(VLOOKUP(C2585,Statusy!A:B,2,0),"Do wyrzucenia")</f>
        <v>Alza</v>
      </c>
      <c r="Q2585" t="str">
        <f t="shared" si="168"/>
        <v>Alza</v>
      </c>
      <c r="R2585" t="str">
        <f t="shared" si="169"/>
        <v>Vida</v>
      </c>
    </row>
    <row r="2586" spans="1:18" x14ac:dyDescent="0.25">
      <c r="A2586">
        <v>558024629</v>
      </c>
      <c r="B2586" t="s">
        <v>107</v>
      </c>
      <c r="C2586" t="s">
        <v>153</v>
      </c>
      <c r="D2586">
        <v>1</v>
      </c>
      <c r="E2586">
        <v>0</v>
      </c>
      <c r="F2586">
        <v>840.65</v>
      </c>
      <c r="G2586">
        <v>45109</v>
      </c>
      <c r="H2586" t="s">
        <v>108</v>
      </c>
      <c r="I2586" t="s">
        <v>773</v>
      </c>
      <c r="J2586" t="s">
        <v>109</v>
      </c>
      <c r="K2586">
        <v>157.42509363295881</v>
      </c>
      <c r="L2586" t="s">
        <v>4611</v>
      </c>
      <c r="M2586" t="s">
        <v>108</v>
      </c>
      <c r="N2586" t="s">
        <v>22</v>
      </c>
      <c r="O2586" t="s">
        <v>1102</v>
      </c>
      <c r="P2586" t="str">
        <f>_xlfn.IFNA(VLOOKUP(C2586,Statusy!A:B,2,0),"Do wyrzucenia")</f>
        <v>Alza</v>
      </c>
      <c r="Q2586" t="str">
        <f t="shared" si="168"/>
        <v>Alza</v>
      </c>
      <c r="R2586" t="str">
        <f t="shared" si="169"/>
        <v>Vida</v>
      </c>
    </row>
    <row r="2587" spans="1:18" x14ac:dyDescent="0.25">
      <c r="A2587">
        <v>558019222</v>
      </c>
      <c r="B2587" t="s">
        <v>107</v>
      </c>
      <c r="C2587" t="s">
        <v>118</v>
      </c>
      <c r="D2587">
        <v>1</v>
      </c>
      <c r="E2587">
        <v>19</v>
      </c>
      <c r="F2587">
        <v>85</v>
      </c>
      <c r="G2587">
        <v>45109</v>
      </c>
      <c r="H2587" t="s">
        <v>108</v>
      </c>
      <c r="I2587" t="s">
        <v>644</v>
      </c>
      <c r="J2587" t="s">
        <v>110</v>
      </c>
      <c r="K2587">
        <v>379.95</v>
      </c>
      <c r="L2587" t="s">
        <v>4612</v>
      </c>
      <c r="M2587" t="s">
        <v>108</v>
      </c>
      <c r="N2587" t="s">
        <v>49</v>
      </c>
      <c r="O2587" t="s">
        <v>225</v>
      </c>
      <c r="P2587" t="str">
        <f>_xlfn.IFNA(VLOOKUP(C2587,Statusy!A:B,2,0),"Do wyrzucenia")</f>
        <v>Greatstore</v>
      </c>
      <c r="Q2587" t="str">
        <f t="shared" si="168"/>
        <v>Mall</v>
      </c>
      <c r="R2587" t="str">
        <f t="shared" si="169"/>
        <v>Vida</v>
      </c>
    </row>
    <row r="2588" spans="1:18" x14ac:dyDescent="0.25">
      <c r="A2588">
        <v>558018278</v>
      </c>
      <c r="B2588" t="s">
        <v>107</v>
      </c>
      <c r="C2588" t="s">
        <v>153</v>
      </c>
      <c r="D2588">
        <v>1</v>
      </c>
      <c r="E2588">
        <v>0</v>
      </c>
      <c r="F2588">
        <v>5413.65</v>
      </c>
      <c r="G2588">
        <v>45109</v>
      </c>
      <c r="H2588" t="s">
        <v>108</v>
      </c>
      <c r="I2588" t="s">
        <v>4613</v>
      </c>
      <c r="J2588" t="s">
        <v>109</v>
      </c>
      <c r="K2588">
        <v>1013.7921348314607</v>
      </c>
      <c r="L2588" t="s">
        <v>4614</v>
      </c>
      <c r="M2588" t="s">
        <v>108</v>
      </c>
      <c r="N2588" t="s">
        <v>22</v>
      </c>
      <c r="O2588" t="s">
        <v>1102</v>
      </c>
      <c r="P2588" t="str">
        <f>_xlfn.IFNA(VLOOKUP(C2588,Statusy!A:B,2,0),"Do wyrzucenia")</f>
        <v>Alza</v>
      </c>
      <c r="Q2588" t="str">
        <f t="shared" si="168"/>
        <v>Alza</v>
      </c>
      <c r="R2588" t="str">
        <f t="shared" si="169"/>
        <v>Vida</v>
      </c>
    </row>
    <row r="2589" spans="1:18" x14ac:dyDescent="0.25">
      <c r="A2589">
        <v>558018277</v>
      </c>
      <c r="B2589" t="s">
        <v>107</v>
      </c>
      <c r="C2589" t="s">
        <v>153</v>
      </c>
      <c r="D2589">
        <v>1</v>
      </c>
      <c r="E2589">
        <v>0</v>
      </c>
      <c r="F2589">
        <v>4750.6499999999996</v>
      </c>
      <c r="G2589">
        <v>45109</v>
      </c>
      <c r="H2589" t="s">
        <v>108</v>
      </c>
      <c r="I2589" t="s">
        <v>751</v>
      </c>
      <c r="J2589" t="s">
        <v>109</v>
      </c>
      <c r="K2589">
        <v>889.63483146067415</v>
      </c>
      <c r="L2589" t="s">
        <v>4615</v>
      </c>
      <c r="M2589" t="s">
        <v>108</v>
      </c>
      <c r="N2589" t="s">
        <v>22</v>
      </c>
      <c r="O2589" t="s">
        <v>1102</v>
      </c>
      <c r="P2589" t="str">
        <f>_xlfn.IFNA(VLOOKUP(C2589,Statusy!A:B,2,0),"Do wyrzucenia")</f>
        <v>Alza</v>
      </c>
      <c r="Q2589" t="str">
        <f t="shared" si="168"/>
        <v>Alza</v>
      </c>
      <c r="R2589" t="str">
        <f t="shared" si="169"/>
        <v>Vida</v>
      </c>
    </row>
    <row r="2590" spans="1:18" x14ac:dyDescent="0.25">
      <c r="A2590">
        <v>558013131</v>
      </c>
      <c r="B2590" t="s">
        <v>107</v>
      </c>
      <c r="C2590" t="s">
        <v>153</v>
      </c>
      <c r="D2590">
        <v>1</v>
      </c>
      <c r="E2590">
        <v>0</v>
      </c>
      <c r="F2590">
        <v>687.66</v>
      </c>
      <c r="G2590">
        <v>45109</v>
      </c>
      <c r="H2590" t="s">
        <v>108</v>
      </c>
      <c r="I2590" t="s">
        <v>963</v>
      </c>
      <c r="J2590" t="s">
        <v>109</v>
      </c>
      <c r="K2590">
        <v>128.77528089887642</v>
      </c>
      <c r="L2590" t="s">
        <v>4616</v>
      </c>
      <c r="M2590" t="s">
        <v>108</v>
      </c>
      <c r="N2590" t="s">
        <v>22</v>
      </c>
      <c r="O2590" t="s">
        <v>1102</v>
      </c>
      <c r="P2590" t="str">
        <f>_xlfn.IFNA(VLOOKUP(C2590,Statusy!A:B,2,0),"Do wyrzucenia")</f>
        <v>Alza</v>
      </c>
      <c r="Q2590" t="str">
        <f t="shared" si="168"/>
        <v>Alza</v>
      </c>
      <c r="R2590" t="str">
        <f t="shared" si="169"/>
        <v>Vida</v>
      </c>
    </row>
    <row r="2591" spans="1:18" x14ac:dyDescent="0.25">
      <c r="A2591">
        <v>558013129</v>
      </c>
      <c r="B2591" t="s">
        <v>107</v>
      </c>
      <c r="C2591" t="s">
        <v>153</v>
      </c>
      <c r="D2591">
        <v>1</v>
      </c>
      <c r="E2591">
        <v>0</v>
      </c>
      <c r="F2591">
        <v>755.65</v>
      </c>
      <c r="G2591">
        <v>45109</v>
      </c>
      <c r="H2591" t="s">
        <v>108</v>
      </c>
      <c r="I2591" t="s">
        <v>4617</v>
      </c>
      <c r="J2591" t="s">
        <v>109</v>
      </c>
      <c r="K2591">
        <v>141.50749063670412</v>
      </c>
      <c r="L2591" t="s">
        <v>4618</v>
      </c>
      <c r="M2591" t="s">
        <v>108</v>
      </c>
      <c r="N2591" t="s">
        <v>22</v>
      </c>
      <c r="O2591" t="s">
        <v>1102</v>
      </c>
      <c r="P2591" t="str">
        <f>_xlfn.IFNA(VLOOKUP(C2591,Statusy!A:B,2,0),"Do wyrzucenia")</f>
        <v>Alza</v>
      </c>
      <c r="Q2591" t="str">
        <f t="shared" si="168"/>
        <v>Alza</v>
      </c>
      <c r="R2591" t="str">
        <f t="shared" si="169"/>
        <v>Vida</v>
      </c>
    </row>
    <row r="2592" spans="1:18" x14ac:dyDescent="0.25">
      <c r="A2592">
        <v>558009229</v>
      </c>
      <c r="B2592" t="s">
        <v>107</v>
      </c>
      <c r="C2592" t="s">
        <v>153</v>
      </c>
      <c r="D2592">
        <v>1</v>
      </c>
      <c r="E2592">
        <v>0</v>
      </c>
      <c r="F2592">
        <v>772.65</v>
      </c>
      <c r="G2592">
        <v>45109</v>
      </c>
      <c r="H2592" t="s">
        <v>108</v>
      </c>
      <c r="I2592" t="s">
        <v>2673</v>
      </c>
      <c r="J2592" t="s">
        <v>109</v>
      </c>
      <c r="K2592">
        <v>144.69101123595507</v>
      </c>
      <c r="L2592" t="s">
        <v>4619</v>
      </c>
      <c r="M2592" t="s">
        <v>108</v>
      </c>
      <c r="N2592" t="s">
        <v>22</v>
      </c>
      <c r="O2592" t="s">
        <v>1102</v>
      </c>
      <c r="P2592" t="str">
        <f>_xlfn.IFNA(VLOOKUP(C2592,Statusy!A:B,2,0),"Do wyrzucenia")</f>
        <v>Alza</v>
      </c>
      <c r="Q2592" t="str">
        <f t="shared" si="168"/>
        <v>Alza</v>
      </c>
      <c r="R2592" t="str">
        <f t="shared" si="169"/>
        <v>Vida</v>
      </c>
    </row>
    <row r="2593" spans="1:18" x14ac:dyDescent="0.25">
      <c r="A2593">
        <v>558009227</v>
      </c>
      <c r="B2593" t="s">
        <v>107</v>
      </c>
      <c r="C2593" t="s">
        <v>190</v>
      </c>
      <c r="D2593">
        <v>0</v>
      </c>
      <c r="E2593">
        <v>0</v>
      </c>
      <c r="F2593">
        <v>3033.65</v>
      </c>
      <c r="G2593">
        <v>45109</v>
      </c>
      <c r="H2593" t="s">
        <v>108</v>
      </c>
      <c r="I2593" t="s">
        <v>602</v>
      </c>
      <c r="J2593" t="s">
        <v>109</v>
      </c>
      <c r="K2593">
        <v>568.09925093632967</v>
      </c>
      <c r="L2593" t="s">
        <v>4620</v>
      </c>
      <c r="M2593" t="s">
        <v>108</v>
      </c>
      <c r="N2593" t="s">
        <v>252</v>
      </c>
      <c r="O2593" t="s">
        <v>1102</v>
      </c>
      <c r="P2593" t="str">
        <f>_xlfn.IFNA(VLOOKUP(C2593,Statusy!A:B,2,0),"Do wyrzucenia")</f>
        <v>Alza</v>
      </c>
      <c r="Q2593" t="str">
        <f t="shared" si="168"/>
        <v>Alza</v>
      </c>
      <c r="R2593" t="str">
        <f t="shared" si="169"/>
        <v>Vida</v>
      </c>
    </row>
    <row r="2594" spans="1:18" x14ac:dyDescent="0.25">
      <c r="A2594">
        <v>558009225</v>
      </c>
      <c r="B2594" t="s">
        <v>107</v>
      </c>
      <c r="C2594" t="s">
        <v>153</v>
      </c>
      <c r="D2594">
        <v>1</v>
      </c>
      <c r="E2594">
        <v>0</v>
      </c>
      <c r="F2594">
        <v>2396.15</v>
      </c>
      <c r="G2594">
        <v>45109</v>
      </c>
      <c r="H2594" t="s">
        <v>108</v>
      </c>
      <c r="I2594" t="s">
        <v>368</v>
      </c>
      <c r="J2594" t="s">
        <v>109</v>
      </c>
      <c r="K2594">
        <v>448.71722846441952</v>
      </c>
      <c r="L2594" t="s">
        <v>4621</v>
      </c>
      <c r="M2594" t="s">
        <v>108</v>
      </c>
      <c r="N2594" t="s">
        <v>22</v>
      </c>
      <c r="O2594" t="s">
        <v>1102</v>
      </c>
      <c r="P2594" t="str">
        <f>_xlfn.IFNA(VLOOKUP(C2594,Statusy!A:B,2,0),"Do wyrzucenia")</f>
        <v>Alza</v>
      </c>
      <c r="Q2594" t="str">
        <f t="shared" si="168"/>
        <v>Alza</v>
      </c>
      <c r="R2594" t="str">
        <f t="shared" si="169"/>
        <v>Vida</v>
      </c>
    </row>
    <row r="2595" spans="1:18" x14ac:dyDescent="0.25">
      <c r="A2595">
        <v>558009224</v>
      </c>
      <c r="B2595" t="s">
        <v>107</v>
      </c>
      <c r="C2595" t="s">
        <v>120</v>
      </c>
      <c r="D2595">
        <v>1</v>
      </c>
      <c r="E2595">
        <v>3.9</v>
      </c>
      <c r="F2595">
        <v>41.9</v>
      </c>
      <c r="G2595">
        <v>45109</v>
      </c>
      <c r="H2595" t="s">
        <v>108</v>
      </c>
      <c r="I2595" t="s">
        <v>505</v>
      </c>
      <c r="J2595" t="s">
        <v>110</v>
      </c>
      <c r="K2595">
        <v>187.29299999999998</v>
      </c>
      <c r="L2595" t="s">
        <v>720</v>
      </c>
      <c r="M2595" t="s">
        <v>108</v>
      </c>
      <c r="N2595" t="s">
        <v>106</v>
      </c>
      <c r="O2595" t="s">
        <v>224</v>
      </c>
      <c r="P2595" t="str">
        <f>_xlfn.IFNA(VLOOKUP(C2595,Statusy!A:B,2,0),"Do wyrzucenia")</f>
        <v>Shumee</v>
      </c>
      <c r="Q2595" t="str">
        <f t="shared" si="168"/>
        <v>Mall</v>
      </c>
      <c r="R2595" t="str">
        <f t="shared" si="169"/>
        <v>Vida</v>
      </c>
    </row>
    <row r="2596" spans="1:18" x14ac:dyDescent="0.25">
      <c r="A2596">
        <v>558006876</v>
      </c>
      <c r="B2596" t="s">
        <v>107</v>
      </c>
      <c r="C2596" t="s">
        <v>114</v>
      </c>
      <c r="D2596">
        <v>0</v>
      </c>
      <c r="E2596">
        <v>29</v>
      </c>
      <c r="F2596">
        <v>54</v>
      </c>
      <c r="G2596">
        <v>45109</v>
      </c>
      <c r="H2596" t="s">
        <v>108</v>
      </c>
      <c r="I2596" t="s">
        <v>4622</v>
      </c>
      <c r="J2596" t="s">
        <v>110</v>
      </c>
      <c r="K2596">
        <v>241.38</v>
      </c>
      <c r="L2596" t="s">
        <v>4623</v>
      </c>
      <c r="M2596" t="s">
        <v>108</v>
      </c>
      <c r="N2596" t="s">
        <v>48</v>
      </c>
      <c r="O2596" t="s">
        <v>225</v>
      </c>
      <c r="P2596" t="str">
        <f>_xlfn.IFNA(VLOOKUP(C2596,Statusy!A:B,2,0),"Do wyrzucenia")</f>
        <v>Greatstore</v>
      </c>
      <c r="Q2596" t="str">
        <f t="shared" si="168"/>
        <v>Mall</v>
      </c>
      <c r="R2596" t="str">
        <f t="shared" si="169"/>
        <v>Vida</v>
      </c>
    </row>
    <row r="2597" spans="1:18" x14ac:dyDescent="0.25">
      <c r="A2597">
        <v>558001689</v>
      </c>
      <c r="B2597" t="s">
        <v>107</v>
      </c>
      <c r="C2597" t="s">
        <v>118</v>
      </c>
      <c r="D2597">
        <v>1</v>
      </c>
      <c r="E2597">
        <v>489</v>
      </c>
      <c r="F2597">
        <v>1771</v>
      </c>
      <c r="G2597">
        <v>45109</v>
      </c>
      <c r="H2597" t="s">
        <v>108</v>
      </c>
      <c r="I2597" t="s">
        <v>365</v>
      </c>
      <c r="J2597" t="s">
        <v>109</v>
      </c>
      <c r="K2597">
        <v>331.64794007490639</v>
      </c>
      <c r="L2597" t="s">
        <v>4624</v>
      </c>
      <c r="M2597" t="s">
        <v>108</v>
      </c>
      <c r="N2597" t="s">
        <v>22</v>
      </c>
      <c r="O2597" t="s">
        <v>225</v>
      </c>
      <c r="P2597" t="str">
        <f>_xlfn.IFNA(VLOOKUP(C2597,Statusy!A:B,2,0),"Do wyrzucenia")</f>
        <v>Greatstore</v>
      </c>
      <c r="Q2597" t="str">
        <f t="shared" si="168"/>
        <v>Mall</v>
      </c>
      <c r="R2597" t="str">
        <f t="shared" si="169"/>
        <v>Vida</v>
      </c>
    </row>
    <row r="2598" spans="1:18" x14ac:dyDescent="0.25">
      <c r="A2598">
        <v>558001606</v>
      </c>
      <c r="B2598" t="s">
        <v>107</v>
      </c>
      <c r="C2598" t="s">
        <v>190</v>
      </c>
      <c r="D2598">
        <v>0</v>
      </c>
      <c r="E2598">
        <v>0</v>
      </c>
      <c r="F2598">
        <v>5668.64</v>
      </c>
      <c r="G2598">
        <v>45109</v>
      </c>
      <c r="H2598" t="s">
        <v>108</v>
      </c>
      <c r="I2598" t="s">
        <v>4625</v>
      </c>
      <c r="J2598" t="s">
        <v>109</v>
      </c>
      <c r="K2598">
        <v>1061.5430711610488</v>
      </c>
      <c r="L2598" t="s">
        <v>4626</v>
      </c>
      <c r="M2598" t="s">
        <v>108</v>
      </c>
      <c r="N2598" t="s">
        <v>252</v>
      </c>
      <c r="O2598" t="s">
        <v>1102</v>
      </c>
      <c r="P2598" t="str">
        <f>_xlfn.IFNA(VLOOKUP(C2598,Statusy!A:B,2,0),"Do wyrzucenia")</f>
        <v>Alza</v>
      </c>
      <c r="Q2598" t="str">
        <f t="shared" si="168"/>
        <v>Alza</v>
      </c>
      <c r="R2598" t="str">
        <f t="shared" si="169"/>
        <v>Vida</v>
      </c>
    </row>
    <row r="2599" spans="1:18" x14ac:dyDescent="0.25">
      <c r="A2599">
        <v>558000647</v>
      </c>
      <c r="B2599" t="s">
        <v>107</v>
      </c>
      <c r="C2599" t="s">
        <v>337</v>
      </c>
      <c r="D2599">
        <v>0</v>
      </c>
      <c r="E2599">
        <v>59</v>
      </c>
      <c r="F2599">
        <v>559</v>
      </c>
      <c r="G2599">
        <v>45109</v>
      </c>
      <c r="H2599" t="s">
        <v>108</v>
      </c>
      <c r="I2599" t="s">
        <v>197</v>
      </c>
      <c r="J2599" t="s">
        <v>109</v>
      </c>
      <c r="K2599">
        <v>104.68164794007491</v>
      </c>
      <c r="L2599" t="s">
        <v>4627</v>
      </c>
      <c r="M2599" t="s">
        <v>108</v>
      </c>
      <c r="N2599" t="s">
        <v>106</v>
      </c>
      <c r="O2599" t="s">
        <v>1101</v>
      </c>
      <c r="P2599" t="str">
        <f>_xlfn.IFNA(VLOOKUP(C2599,Statusy!A:B,2,0),"Do wyrzucenia")</f>
        <v>Extra</v>
      </c>
      <c r="Q2599" t="str">
        <f t="shared" si="168"/>
        <v>Extrastore</v>
      </c>
      <c r="R2599" t="str">
        <f t="shared" si="169"/>
        <v>aw</v>
      </c>
    </row>
    <row r="2600" spans="1:18" x14ac:dyDescent="0.25">
      <c r="A2600">
        <v>558000646</v>
      </c>
      <c r="B2600" t="s">
        <v>107</v>
      </c>
      <c r="C2600" t="s">
        <v>337</v>
      </c>
      <c r="D2600">
        <v>0</v>
      </c>
      <c r="E2600">
        <v>98</v>
      </c>
      <c r="F2600">
        <v>598</v>
      </c>
      <c r="G2600">
        <v>45109</v>
      </c>
      <c r="H2600" t="s">
        <v>108</v>
      </c>
      <c r="I2600" t="s">
        <v>4628</v>
      </c>
      <c r="J2600" t="s">
        <v>109</v>
      </c>
      <c r="K2600">
        <v>111.98501872659176</v>
      </c>
      <c r="L2600" t="s">
        <v>4629</v>
      </c>
      <c r="M2600" t="s">
        <v>108</v>
      </c>
      <c r="N2600" t="s">
        <v>106</v>
      </c>
      <c r="O2600" t="s">
        <v>1101</v>
      </c>
      <c r="P2600" t="str">
        <f>_xlfn.IFNA(VLOOKUP(C2600,Statusy!A:B,2,0),"Do wyrzucenia")</f>
        <v>Extra</v>
      </c>
      <c r="Q2600" t="str">
        <f t="shared" si="168"/>
        <v>Extrastore</v>
      </c>
      <c r="R2600" t="str">
        <f t="shared" si="169"/>
        <v>aw</v>
      </c>
    </row>
    <row r="2601" spans="1:18" x14ac:dyDescent="0.25">
      <c r="A2601">
        <v>557998583</v>
      </c>
      <c r="B2601" t="s">
        <v>107</v>
      </c>
      <c r="C2601" t="s">
        <v>153</v>
      </c>
      <c r="D2601">
        <v>1</v>
      </c>
      <c r="E2601">
        <v>0</v>
      </c>
      <c r="F2601">
        <v>653.65</v>
      </c>
      <c r="G2601">
        <v>45109</v>
      </c>
      <c r="H2601" t="s">
        <v>108</v>
      </c>
      <c r="I2601" t="s">
        <v>4630</v>
      </c>
      <c r="J2601" t="s">
        <v>109</v>
      </c>
      <c r="K2601">
        <v>122.40636704119851</v>
      </c>
      <c r="L2601" t="s">
        <v>4631</v>
      </c>
      <c r="M2601" t="s">
        <v>108</v>
      </c>
      <c r="N2601" t="s">
        <v>22</v>
      </c>
      <c r="O2601" t="s">
        <v>1102</v>
      </c>
      <c r="P2601" t="str">
        <f>_xlfn.IFNA(VLOOKUP(C2601,Statusy!A:B,2,0),"Do wyrzucenia")</f>
        <v>Alza</v>
      </c>
      <c r="Q2601" t="str">
        <f t="shared" si="168"/>
        <v>Alza</v>
      </c>
      <c r="R2601" t="str">
        <f t="shared" si="169"/>
        <v>Vida</v>
      </c>
    </row>
    <row r="2602" spans="1:18" x14ac:dyDescent="0.25">
      <c r="A2602">
        <v>557998582</v>
      </c>
      <c r="B2602" t="s">
        <v>107</v>
      </c>
      <c r="C2602" t="s">
        <v>190</v>
      </c>
      <c r="D2602">
        <v>0</v>
      </c>
      <c r="E2602">
        <v>0</v>
      </c>
      <c r="F2602">
        <v>517.65</v>
      </c>
      <c r="G2602">
        <v>45109</v>
      </c>
      <c r="H2602" t="s">
        <v>108</v>
      </c>
      <c r="I2602" t="s">
        <v>588</v>
      </c>
      <c r="J2602" t="s">
        <v>109</v>
      </c>
      <c r="K2602">
        <v>96.938202247191015</v>
      </c>
      <c r="L2602" t="s">
        <v>4632</v>
      </c>
      <c r="M2602" t="s">
        <v>108</v>
      </c>
      <c r="N2602" t="s">
        <v>22</v>
      </c>
      <c r="O2602" t="s">
        <v>1102</v>
      </c>
      <c r="P2602" t="str">
        <f>_xlfn.IFNA(VLOOKUP(C2602,Statusy!A:B,2,0),"Do wyrzucenia")</f>
        <v>Alza</v>
      </c>
      <c r="Q2602" t="str">
        <f t="shared" si="168"/>
        <v>Alza</v>
      </c>
      <c r="R2602" t="str">
        <f t="shared" si="169"/>
        <v>Vida</v>
      </c>
    </row>
    <row r="2603" spans="1:18" x14ac:dyDescent="0.25">
      <c r="A2603">
        <v>557998581</v>
      </c>
      <c r="B2603" t="s">
        <v>107</v>
      </c>
      <c r="C2603" t="s">
        <v>153</v>
      </c>
      <c r="D2603">
        <v>1</v>
      </c>
      <c r="E2603">
        <v>0</v>
      </c>
      <c r="F2603">
        <v>1316.65</v>
      </c>
      <c r="G2603">
        <v>45109</v>
      </c>
      <c r="H2603" t="s">
        <v>108</v>
      </c>
      <c r="I2603" t="s">
        <v>600</v>
      </c>
      <c r="J2603" t="s">
        <v>109</v>
      </c>
      <c r="K2603">
        <v>246.56367041198504</v>
      </c>
      <c r="L2603" t="s">
        <v>4633</v>
      </c>
      <c r="M2603" t="s">
        <v>108</v>
      </c>
      <c r="N2603" t="s">
        <v>22</v>
      </c>
      <c r="O2603" t="s">
        <v>1102</v>
      </c>
      <c r="P2603" t="str">
        <f>_xlfn.IFNA(VLOOKUP(C2603,Statusy!A:B,2,0),"Do wyrzucenia")</f>
        <v>Alza</v>
      </c>
      <c r="Q2603" t="str">
        <f t="shared" si="168"/>
        <v>Alza</v>
      </c>
      <c r="R2603" t="str">
        <f t="shared" si="169"/>
        <v>Vida</v>
      </c>
    </row>
    <row r="2604" spans="1:18" x14ac:dyDescent="0.25">
      <c r="A2604">
        <v>557998577</v>
      </c>
      <c r="B2604" t="s">
        <v>107</v>
      </c>
      <c r="C2604" t="s">
        <v>190</v>
      </c>
      <c r="D2604">
        <v>0</v>
      </c>
      <c r="E2604">
        <v>0</v>
      </c>
      <c r="F2604">
        <v>1724.65</v>
      </c>
      <c r="G2604">
        <v>45109</v>
      </c>
      <c r="H2604" t="s">
        <v>108</v>
      </c>
      <c r="I2604" t="s">
        <v>4634</v>
      </c>
      <c r="J2604" t="s">
        <v>109</v>
      </c>
      <c r="K2604">
        <v>322.96816479400752</v>
      </c>
      <c r="L2604" t="s">
        <v>4635</v>
      </c>
      <c r="M2604" t="s">
        <v>108</v>
      </c>
      <c r="N2604" t="s">
        <v>252</v>
      </c>
      <c r="O2604" t="s">
        <v>1102</v>
      </c>
      <c r="P2604" t="str">
        <f>_xlfn.IFNA(VLOOKUP(C2604,Statusy!A:B,2,0),"Do wyrzucenia")</f>
        <v>Alza</v>
      </c>
      <c r="Q2604" t="str">
        <f t="shared" si="168"/>
        <v>Alza</v>
      </c>
      <c r="R2604" t="str">
        <f t="shared" si="169"/>
        <v>Vida</v>
      </c>
    </row>
    <row r="2605" spans="1:18" x14ac:dyDescent="0.25">
      <c r="A2605">
        <v>557995969</v>
      </c>
      <c r="B2605" t="s">
        <v>107</v>
      </c>
      <c r="C2605" t="s">
        <v>114</v>
      </c>
      <c r="D2605">
        <v>0</v>
      </c>
      <c r="E2605">
        <v>129</v>
      </c>
      <c r="F2605">
        <v>1657</v>
      </c>
      <c r="G2605">
        <v>45109</v>
      </c>
      <c r="H2605" t="s">
        <v>108</v>
      </c>
      <c r="I2605" t="s">
        <v>4636</v>
      </c>
      <c r="J2605" t="s">
        <v>109</v>
      </c>
      <c r="K2605">
        <v>310.29962546816483</v>
      </c>
      <c r="L2605" t="s">
        <v>4637</v>
      </c>
      <c r="M2605" t="s">
        <v>108</v>
      </c>
      <c r="N2605" t="s">
        <v>22</v>
      </c>
      <c r="O2605" t="s">
        <v>225</v>
      </c>
      <c r="P2605" t="str">
        <f>_xlfn.IFNA(VLOOKUP(C2605,Statusy!A:B,2,0),"Do wyrzucenia")</f>
        <v>Greatstore</v>
      </c>
      <c r="Q2605" t="str">
        <f t="shared" si="168"/>
        <v>Mall</v>
      </c>
      <c r="R2605" t="str">
        <f t="shared" si="169"/>
        <v>Vida</v>
      </c>
    </row>
    <row r="2606" spans="1:18" x14ac:dyDescent="0.25">
      <c r="A2606">
        <v>557995964</v>
      </c>
      <c r="B2606" t="s">
        <v>107</v>
      </c>
      <c r="C2606" t="s">
        <v>114</v>
      </c>
      <c r="D2606">
        <v>0</v>
      </c>
      <c r="E2606">
        <v>19</v>
      </c>
      <c r="F2606">
        <v>101</v>
      </c>
      <c r="G2606">
        <v>45109</v>
      </c>
      <c r="H2606" t="s">
        <v>108</v>
      </c>
      <c r="I2606" t="s">
        <v>2876</v>
      </c>
      <c r="J2606" t="s">
        <v>110</v>
      </c>
      <c r="K2606">
        <v>451.46999999999997</v>
      </c>
      <c r="L2606" t="s">
        <v>4638</v>
      </c>
      <c r="M2606" t="s">
        <v>108</v>
      </c>
      <c r="N2606" t="s">
        <v>49</v>
      </c>
      <c r="O2606" t="s">
        <v>225</v>
      </c>
      <c r="P2606" t="str">
        <f>_xlfn.IFNA(VLOOKUP(C2606,Statusy!A:B,2,0),"Do wyrzucenia")</f>
        <v>Greatstore</v>
      </c>
      <c r="Q2606" t="str">
        <f t="shared" si="168"/>
        <v>Mall</v>
      </c>
      <c r="R2606" t="str">
        <f t="shared" si="169"/>
        <v>Vida</v>
      </c>
    </row>
    <row r="2607" spans="1:18" x14ac:dyDescent="0.25">
      <c r="A2607">
        <v>557995963</v>
      </c>
      <c r="B2607" t="s">
        <v>107</v>
      </c>
      <c r="C2607" t="s">
        <v>114</v>
      </c>
      <c r="D2607">
        <v>0</v>
      </c>
      <c r="E2607">
        <v>13</v>
      </c>
      <c r="F2607">
        <v>72</v>
      </c>
      <c r="G2607">
        <v>45109</v>
      </c>
      <c r="H2607" t="s">
        <v>108</v>
      </c>
      <c r="I2607" t="s">
        <v>1054</v>
      </c>
      <c r="J2607" t="s">
        <v>110</v>
      </c>
      <c r="K2607">
        <v>321.83999999999997</v>
      </c>
      <c r="L2607" t="s">
        <v>1055</v>
      </c>
      <c r="M2607" t="s">
        <v>108</v>
      </c>
      <c r="N2607" t="s">
        <v>49</v>
      </c>
      <c r="O2607" t="s">
        <v>225</v>
      </c>
      <c r="P2607" t="str">
        <f>_xlfn.IFNA(VLOOKUP(C2607,Statusy!A:B,2,0),"Do wyrzucenia")</f>
        <v>Greatstore</v>
      </c>
      <c r="Q2607" t="str">
        <f t="shared" si="168"/>
        <v>Mall</v>
      </c>
      <c r="R2607" t="str">
        <f t="shared" si="169"/>
        <v>aw</v>
      </c>
    </row>
    <row r="2608" spans="1:18" x14ac:dyDescent="0.25">
      <c r="A2608">
        <v>557995962</v>
      </c>
      <c r="B2608" t="s">
        <v>107</v>
      </c>
      <c r="C2608" t="s">
        <v>114</v>
      </c>
      <c r="D2608">
        <v>0</v>
      </c>
      <c r="E2608">
        <v>19</v>
      </c>
      <c r="F2608">
        <v>101</v>
      </c>
      <c r="G2608">
        <v>45109</v>
      </c>
      <c r="H2608" t="s">
        <v>108</v>
      </c>
      <c r="I2608" t="s">
        <v>4639</v>
      </c>
      <c r="J2608" t="s">
        <v>110</v>
      </c>
      <c r="K2608">
        <v>451.46999999999997</v>
      </c>
      <c r="L2608" t="s">
        <v>4640</v>
      </c>
      <c r="M2608" t="s">
        <v>108</v>
      </c>
      <c r="N2608" t="s">
        <v>49</v>
      </c>
      <c r="O2608" t="s">
        <v>225</v>
      </c>
      <c r="P2608" t="str">
        <f>_xlfn.IFNA(VLOOKUP(C2608,Statusy!A:B,2,0),"Do wyrzucenia")</f>
        <v>Greatstore</v>
      </c>
      <c r="Q2608" t="str">
        <f t="shared" si="168"/>
        <v>Mall</v>
      </c>
      <c r="R2608" t="str">
        <f t="shared" si="169"/>
        <v>Vida</v>
      </c>
    </row>
    <row r="2609" spans="1:18" x14ac:dyDescent="0.25">
      <c r="A2609">
        <v>557995948</v>
      </c>
      <c r="B2609" t="s">
        <v>107</v>
      </c>
      <c r="C2609" t="s">
        <v>114</v>
      </c>
      <c r="D2609">
        <v>0</v>
      </c>
      <c r="E2609">
        <v>28</v>
      </c>
      <c r="F2609">
        <v>166</v>
      </c>
      <c r="G2609">
        <v>45109</v>
      </c>
      <c r="H2609" t="s">
        <v>108</v>
      </c>
      <c r="I2609" t="s">
        <v>744</v>
      </c>
      <c r="J2609" t="s">
        <v>110</v>
      </c>
      <c r="K2609">
        <v>742.02</v>
      </c>
      <c r="L2609" t="s">
        <v>976</v>
      </c>
      <c r="M2609" t="s">
        <v>108</v>
      </c>
      <c r="N2609" t="s">
        <v>49</v>
      </c>
      <c r="O2609" t="s">
        <v>225</v>
      </c>
      <c r="P2609" t="str">
        <f>_xlfn.IFNA(VLOOKUP(C2609,Statusy!A:B,2,0),"Do wyrzucenia")</f>
        <v>Greatstore</v>
      </c>
      <c r="Q2609" t="str">
        <f t="shared" si="168"/>
        <v>Mall</v>
      </c>
      <c r="R2609" t="str">
        <f t="shared" si="169"/>
        <v>Vida</v>
      </c>
    </row>
    <row r="2610" spans="1:18" x14ac:dyDescent="0.25">
      <c r="A2610">
        <v>557995942</v>
      </c>
      <c r="B2610" t="s">
        <v>107</v>
      </c>
      <c r="C2610" t="s">
        <v>114</v>
      </c>
      <c r="D2610">
        <v>0</v>
      </c>
      <c r="E2610">
        <v>13</v>
      </c>
      <c r="F2610">
        <v>66.19</v>
      </c>
      <c r="G2610">
        <v>45109</v>
      </c>
      <c r="H2610" t="s">
        <v>108</v>
      </c>
      <c r="I2610" t="s">
        <v>4641</v>
      </c>
      <c r="J2610" t="s">
        <v>110</v>
      </c>
      <c r="K2610">
        <v>295.86929999999995</v>
      </c>
      <c r="L2610" t="s">
        <v>4642</v>
      </c>
      <c r="M2610" t="s">
        <v>108</v>
      </c>
      <c r="N2610" t="s">
        <v>49</v>
      </c>
      <c r="O2610" t="s">
        <v>225</v>
      </c>
      <c r="P2610" t="str">
        <f>_xlfn.IFNA(VLOOKUP(C2610,Statusy!A:B,2,0),"Do wyrzucenia")</f>
        <v>Greatstore</v>
      </c>
      <c r="Q2610" t="str">
        <f t="shared" si="168"/>
        <v>Mall</v>
      </c>
      <c r="R2610" t="str">
        <f t="shared" si="169"/>
        <v>vidapl</v>
      </c>
    </row>
    <row r="2611" spans="1:18" x14ac:dyDescent="0.25">
      <c r="A2611">
        <v>557995922</v>
      </c>
      <c r="B2611" t="s">
        <v>107</v>
      </c>
      <c r="C2611" t="s">
        <v>114</v>
      </c>
      <c r="D2611">
        <v>0</v>
      </c>
      <c r="E2611">
        <v>16</v>
      </c>
      <c r="F2611">
        <v>78</v>
      </c>
      <c r="G2611">
        <v>45109</v>
      </c>
      <c r="H2611" t="s">
        <v>108</v>
      </c>
      <c r="I2611" t="s">
        <v>936</v>
      </c>
      <c r="J2611" t="s">
        <v>110</v>
      </c>
      <c r="K2611">
        <v>348.65999999999997</v>
      </c>
      <c r="L2611" t="s">
        <v>937</v>
      </c>
      <c r="M2611" t="s">
        <v>108</v>
      </c>
      <c r="N2611" t="s">
        <v>48</v>
      </c>
      <c r="O2611" t="s">
        <v>225</v>
      </c>
      <c r="P2611" t="str">
        <f>_xlfn.IFNA(VLOOKUP(C2611,Statusy!A:B,2,0),"Do wyrzucenia")</f>
        <v>Greatstore</v>
      </c>
      <c r="Q2611" t="str">
        <f t="shared" si="168"/>
        <v>Mall</v>
      </c>
      <c r="R2611" t="str">
        <f t="shared" si="169"/>
        <v>Vida</v>
      </c>
    </row>
    <row r="2612" spans="1:18" x14ac:dyDescent="0.25">
      <c r="A2612">
        <v>557995616</v>
      </c>
      <c r="B2612" t="s">
        <v>107</v>
      </c>
      <c r="C2612" t="s">
        <v>190</v>
      </c>
      <c r="D2612">
        <v>0</v>
      </c>
      <c r="E2612">
        <v>0</v>
      </c>
      <c r="F2612">
        <v>1197.6500000000001</v>
      </c>
      <c r="G2612">
        <v>45109</v>
      </c>
      <c r="H2612" t="s">
        <v>108</v>
      </c>
      <c r="I2612" t="s">
        <v>1241</v>
      </c>
      <c r="J2612" t="s">
        <v>109</v>
      </c>
      <c r="K2612">
        <v>224.27902621722851</v>
      </c>
      <c r="L2612" t="s">
        <v>4643</v>
      </c>
      <c r="M2612" t="s">
        <v>108</v>
      </c>
      <c r="N2612" t="s">
        <v>252</v>
      </c>
      <c r="O2612" t="s">
        <v>1102</v>
      </c>
      <c r="P2612" t="str">
        <f>_xlfn.IFNA(VLOOKUP(C2612,Statusy!A:B,2,0),"Do wyrzucenia")</f>
        <v>Alza</v>
      </c>
      <c r="Q2612" t="str">
        <f t="shared" si="168"/>
        <v>Alza</v>
      </c>
      <c r="R2612" t="str">
        <f t="shared" si="169"/>
        <v>Vida</v>
      </c>
    </row>
    <row r="2613" spans="1:18" x14ac:dyDescent="0.25">
      <c r="A2613">
        <v>557995548</v>
      </c>
      <c r="B2613" t="s">
        <v>107</v>
      </c>
      <c r="C2613" t="s">
        <v>195</v>
      </c>
      <c r="D2613">
        <v>0</v>
      </c>
      <c r="E2613">
        <v>0</v>
      </c>
      <c r="F2613">
        <v>90</v>
      </c>
      <c r="G2613">
        <v>45109</v>
      </c>
      <c r="H2613" t="s">
        <v>108</v>
      </c>
      <c r="I2613" t="s">
        <v>2049</v>
      </c>
      <c r="J2613" t="s">
        <v>110</v>
      </c>
      <c r="K2613">
        <v>402.29999999999995</v>
      </c>
      <c r="L2613" t="s">
        <v>2050</v>
      </c>
      <c r="M2613" t="s">
        <v>108</v>
      </c>
      <c r="N2613" t="s">
        <v>49</v>
      </c>
      <c r="O2613" t="s">
        <v>224</v>
      </c>
      <c r="P2613" t="str">
        <f>_xlfn.IFNA(VLOOKUP(C2613,Statusy!A:B,2,0),"Do wyrzucenia")</f>
        <v>Shumee</v>
      </c>
      <c r="Q2613" t="str">
        <f t="shared" si="168"/>
        <v>Mall</v>
      </c>
      <c r="R2613" t="str">
        <f t="shared" si="169"/>
        <v>Vida</v>
      </c>
    </row>
    <row r="2614" spans="1:18" x14ac:dyDescent="0.25">
      <c r="A2614">
        <v>557995511</v>
      </c>
      <c r="B2614" t="s">
        <v>107</v>
      </c>
      <c r="C2614" t="s">
        <v>153</v>
      </c>
      <c r="D2614">
        <v>1</v>
      </c>
      <c r="E2614">
        <v>0</v>
      </c>
      <c r="F2614">
        <v>466.65</v>
      </c>
      <c r="G2614">
        <v>45109</v>
      </c>
      <c r="H2614" t="s">
        <v>108</v>
      </c>
      <c r="I2614" t="s">
        <v>4644</v>
      </c>
      <c r="J2614" t="s">
        <v>109</v>
      </c>
      <c r="K2614">
        <v>87.387640449438209</v>
      </c>
      <c r="L2614" t="s">
        <v>4645</v>
      </c>
      <c r="M2614" t="s">
        <v>108</v>
      </c>
      <c r="N2614" t="s">
        <v>22</v>
      </c>
      <c r="O2614" t="s">
        <v>1102</v>
      </c>
      <c r="P2614" t="str">
        <f>_xlfn.IFNA(VLOOKUP(C2614,Statusy!A:B,2,0),"Do wyrzucenia")</f>
        <v>Alza</v>
      </c>
      <c r="Q2614" t="str">
        <f t="shared" si="168"/>
        <v>Alza</v>
      </c>
      <c r="R2614" t="str">
        <f t="shared" si="169"/>
        <v>Vida</v>
      </c>
    </row>
    <row r="2615" spans="1:18" x14ac:dyDescent="0.25">
      <c r="A2615">
        <v>557995506</v>
      </c>
      <c r="B2615" t="s">
        <v>107</v>
      </c>
      <c r="C2615" t="s">
        <v>195</v>
      </c>
      <c r="D2615">
        <v>0</v>
      </c>
      <c r="E2615">
        <v>13</v>
      </c>
      <c r="F2615">
        <v>53</v>
      </c>
      <c r="G2615">
        <v>45109</v>
      </c>
      <c r="H2615" t="s">
        <v>108</v>
      </c>
      <c r="I2615" t="s">
        <v>423</v>
      </c>
      <c r="J2615" t="s">
        <v>110</v>
      </c>
      <c r="K2615">
        <v>236.91</v>
      </c>
      <c r="L2615" t="s">
        <v>184</v>
      </c>
      <c r="M2615" t="s">
        <v>108</v>
      </c>
      <c r="N2615" t="s">
        <v>49</v>
      </c>
      <c r="O2615" t="s">
        <v>224</v>
      </c>
      <c r="P2615" t="str">
        <f>_xlfn.IFNA(VLOOKUP(C2615,Statusy!A:B,2,0),"Do wyrzucenia")</f>
        <v>Shumee</v>
      </c>
      <c r="Q2615" t="str">
        <f t="shared" si="168"/>
        <v>Mall</v>
      </c>
      <c r="R2615" t="str">
        <f t="shared" si="169"/>
        <v>Vida</v>
      </c>
    </row>
    <row r="2616" spans="1:18" x14ac:dyDescent="0.25">
      <c r="A2616">
        <v>557995504</v>
      </c>
      <c r="B2616" t="s">
        <v>107</v>
      </c>
      <c r="C2616" t="s">
        <v>195</v>
      </c>
      <c r="D2616">
        <v>0</v>
      </c>
      <c r="E2616">
        <v>29</v>
      </c>
      <c r="F2616">
        <v>288.94</v>
      </c>
      <c r="G2616">
        <v>45109</v>
      </c>
      <c r="H2616" t="s">
        <v>108</v>
      </c>
      <c r="I2616" t="s">
        <v>4646</v>
      </c>
      <c r="J2616" t="s">
        <v>110</v>
      </c>
      <c r="K2616">
        <v>1291.5617999999999</v>
      </c>
      <c r="L2616" t="s">
        <v>4647</v>
      </c>
      <c r="M2616" t="s">
        <v>108</v>
      </c>
      <c r="N2616" t="s">
        <v>49</v>
      </c>
      <c r="O2616" t="s">
        <v>224</v>
      </c>
      <c r="P2616" t="str">
        <f>_xlfn.IFNA(VLOOKUP(C2616,Statusy!A:B,2,0),"Do wyrzucenia")</f>
        <v>Shumee</v>
      </c>
      <c r="Q2616" t="str">
        <f t="shared" si="168"/>
        <v>Mall</v>
      </c>
      <c r="R2616" t="str">
        <f t="shared" si="169"/>
        <v>vidapl</v>
      </c>
    </row>
    <row r="2617" spans="1:18" x14ac:dyDescent="0.25">
      <c r="A2617">
        <v>557995503</v>
      </c>
      <c r="B2617" t="s">
        <v>107</v>
      </c>
      <c r="C2617" t="s">
        <v>195</v>
      </c>
      <c r="D2617">
        <v>0</v>
      </c>
      <c r="E2617">
        <v>29</v>
      </c>
      <c r="F2617">
        <v>288.94</v>
      </c>
      <c r="G2617">
        <v>45109</v>
      </c>
      <c r="H2617" t="s">
        <v>108</v>
      </c>
      <c r="I2617" t="s">
        <v>4646</v>
      </c>
      <c r="J2617" t="s">
        <v>110</v>
      </c>
      <c r="K2617">
        <v>1291.5617999999999</v>
      </c>
      <c r="L2617" t="s">
        <v>4647</v>
      </c>
      <c r="M2617" t="s">
        <v>108</v>
      </c>
      <c r="N2617" t="s">
        <v>49</v>
      </c>
      <c r="O2617" t="s">
        <v>224</v>
      </c>
      <c r="P2617" t="str">
        <f>_xlfn.IFNA(VLOOKUP(C2617,Statusy!A:B,2,0),"Do wyrzucenia")</f>
        <v>Shumee</v>
      </c>
      <c r="Q2617" t="str">
        <f t="shared" si="168"/>
        <v>Mall</v>
      </c>
      <c r="R2617" t="str">
        <f t="shared" si="169"/>
        <v>vidapl</v>
      </c>
    </row>
    <row r="2618" spans="1:18" x14ac:dyDescent="0.25">
      <c r="A2618">
        <v>557995411</v>
      </c>
      <c r="B2618" t="s">
        <v>107</v>
      </c>
      <c r="C2618" t="s">
        <v>153</v>
      </c>
      <c r="D2618">
        <v>1</v>
      </c>
      <c r="E2618">
        <v>0</v>
      </c>
      <c r="F2618">
        <v>934.14</v>
      </c>
      <c r="G2618">
        <v>45109</v>
      </c>
      <c r="H2618" t="s">
        <v>108</v>
      </c>
      <c r="I2618" t="s">
        <v>885</v>
      </c>
      <c r="J2618" t="s">
        <v>109</v>
      </c>
      <c r="K2618">
        <v>174.93258426966293</v>
      </c>
      <c r="L2618" t="s">
        <v>4648</v>
      </c>
      <c r="M2618" t="s">
        <v>108</v>
      </c>
      <c r="N2618" t="s">
        <v>22</v>
      </c>
      <c r="O2618" t="s">
        <v>1102</v>
      </c>
      <c r="P2618" t="str">
        <f>_xlfn.IFNA(VLOOKUP(C2618,Statusy!A:B,2,0),"Do wyrzucenia")</f>
        <v>Alza</v>
      </c>
      <c r="Q2618" t="str">
        <f t="shared" si="168"/>
        <v>Alza</v>
      </c>
      <c r="R2618" t="str">
        <f t="shared" si="169"/>
        <v>Vida</v>
      </c>
    </row>
    <row r="2619" spans="1:18" x14ac:dyDescent="0.25">
      <c r="A2619">
        <v>557995407</v>
      </c>
      <c r="B2619" t="s">
        <v>107</v>
      </c>
      <c r="C2619" t="s">
        <v>120</v>
      </c>
      <c r="D2619">
        <v>1</v>
      </c>
      <c r="E2619">
        <v>8</v>
      </c>
      <c r="F2619">
        <v>36</v>
      </c>
      <c r="G2619">
        <v>45109</v>
      </c>
      <c r="H2619" t="s">
        <v>108</v>
      </c>
      <c r="I2619" t="s">
        <v>4649</v>
      </c>
      <c r="J2619" t="s">
        <v>110</v>
      </c>
      <c r="K2619">
        <v>160.91999999999999</v>
      </c>
      <c r="L2619" t="s">
        <v>4650</v>
      </c>
      <c r="M2619" t="s">
        <v>108</v>
      </c>
      <c r="N2619" t="s">
        <v>48</v>
      </c>
      <c r="O2619" t="s">
        <v>224</v>
      </c>
      <c r="P2619" t="str">
        <f>_xlfn.IFNA(VLOOKUP(C2619,Statusy!A:B,2,0),"Do wyrzucenia")</f>
        <v>Shumee</v>
      </c>
      <c r="Q2619" t="str">
        <f t="shared" ref="Q2619:Q2636" si="170">IF(P2619="alza","Alza",IF(P2619="Extra","Extrastore","Mall"))</f>
        <v>Mall</v>
      </c>
      <c r="R2619" t="str">
        <f t="shared" ref="R2619:R2636" si="171">IF(AND(LEN(I2619)&lt;=7,ISERROR(FIND("_",I2619))),"Vida",IFERROR(LEFT(I2619,FIND("_",I2619)-1),"Kinghoff"))</f>
        <v>Vida</v>
      </c>
    </row>
    <row r="2620" spans="1:18" x14ac:dyDescent="0.25">
      <c r="A2620">
        <v>557995399</v>
      </c>
      <c r="B2620" t="s">
        <v>107</v>
      </c>
      <c r="C2620" t="s">
        <v>153</v>
      </c>
      <c r="D2620">
        <v>1</v>
      </c>
      <c r="E2620">
        <v>0</v>
      </c>
      <c r="F2620">
        <v>3746.8</v>
      </c>
      <c r="G2620">
        <v>45109</v>
      </c>
      <c r="H2620" t="s">
        <v>108</v>
      </c>
      <c r="I2620" t="s">
        <v>692</v>
      </c>
      <c r="J2620" t="s">
        <v>109</v>
      </c>
      <c r="K2620">
        <v>701.6479400749065</v>
      </c>
      <c r="L2620" t="s">
        <v>4651</v>
      </c>
      <c r="M2620" t="s">
        <v>108</v>
      </c>
      <c r="N2620" t="s">
        <v>22</v>
      </c>
      <c r="O2620" t="s">
        <v>1102</v>
      </c>
      <c r="P2620" t="str">
        <f>_xlfn.IFNA(VLOOKUP(C2620,Statusy!A:B,2,0),"Do wyrzucenia")</f>
        <v>Alza</v>
      </c>
      <c r="Q2620" t="str">
        <f t="shared" si="170"/>
        <v>Alza</v>
      </c>
      <c r="R2620" t="str">
        <f t="shared" si="171"/>
        <v>Vida</v>
      </c>
    </row>
    <row r="2621" spans="1:18" x14ac:dyDescent="0.25">
      <c r="A2621">
        <v>557995390</v>
      </c>
      <c r="B2621" t="s">
        <v>107</v>
      </c>
      <c r="C2621" t="s">
        <v>153</v>
      </c>
      <c r="D2621">
        <v>1</v>
      </c>
      <c r="E2621">
        <v>0</v>
      </c>
      <c r="F2621">
        <v>755.65</v>
      </c>
      <c r="G2621">
        <v>45109</v>
      </c>
      <c r="H2621" t="s">
        <v>108</v>
      </c>
      <c r="I2621" t="s">
        <v>1058</v>
      </c>
      <c r="J2621" t="s">
        <v>109</v>
      </c>
      <c r="K2621">
        <v>141.50749063670412</v>
      </c>
      <c r="L2621" t="s">
        <v>4652</v>
      </c>
      <c r="M2621" t="s">
        <v>108</v>
      </c>
      <c r="N2621" t="s">
        <v>22</v>
      </c>
      <c r="O2621" t="s">
        <v>1102</v>
      </c>
      <c r="P2621" t="str">
        <f>_xlfn.IFNA(VLOOKUP(C2621,Statusy!A:B,2,0),"Do wyrzucenia")</f>
        <v>Alza</v>
      </c>
      <c r="Q2621" t="str">
        <f t="shared" si="170"/>
        <v>Alza</v>
      </c>
      <c r="R2621" t="str">
        <f t="shared" si="171"/>
        <v>Vida</v>
      </c>
    </row>
    <row r="2622" spans="1:18" x14ac:dyDescent="0.25">
      <c r="A2622">
        <v>557995389</v>
      </c>
      <c r="B2622" t="s">
        <v>107</v>
      </c>
      <c r="C2622" t="s">
        <v>153</v>
      </c>
      <c r="D2622">
        <v>1</v>
      </c>
      <c r="E2622">
        <v>0</v>
      </c>
      <c r="F2622">
        <v>1478.15</v>
      </c>
      <c r="G2622">
        <v>45109</v>
      </c>
      <c r="H2622" t="s">
        <v>108</v>
      </c>
      <c r="I2622" t="s">
        <v>2066</v>
      </c>
      <c r="J2622" t="s">
        <v>109</v>
      </c>
      <c r="K2622">
        <v>276.80711610486895</v>
      </c>
      <c r="L2622" t="s">
        <v>4653</v>
      </c>
      <c r="M2622" t="s">
        <v>108</v>
      </c>
      <c r="N2622" t="s">
        <v>22</v>
      </c>
      <c r="O2622" t="s">
        <v>1102</v>
      </c>
      <c r="P2622" t="str">
        <f>_xlfn.IFNA(VLOOKUP(C2622,Statusy!A:B,2,0),"Do wyrzucenia")</f>
        <v>Alza</v>
      </c>
      <c r="Q2622" t="str">
        <f t="shared" si="170"/>
        <v>Alza</v>
      </c>
      <c r="R2622" t="str">
        <f t="shared" si="171"/>
        <v>Vida</v>
      </c>
    </row>
    <row r="2623" spans="1:18" x14ac:dyDescent="0.25">
      <c r="A2623">
        <v>557982930</v>
      </c>
      <c r="B2623" t="s">
        <v>107</v>
      </c>
      <c r="C2623" t="s">
        <v>114</v>
      </c>
      <c r="D2623">
        <v>0</v>
      </c>
      <c r="E2623">
        <v>83</v>
      </c>
      <c r="F2623">
        <v>233</v>
      </c>
      <c r="G2623">
        <v>45108</v>
      </c>
      <c r="H2623" t="s">
        <v>108</v>
      </c>
      <c r="I2623" t="s">
        <v>4654</v>
      </c>
      <c r="J2623" t="s">
        <v>110</v>
      </c>
      <c r="K2623">
        <v>1041.51</v>
      </c>
      <c r="L2623" t="s">
        <v>4655</v>
      </c>
      <c r="M2623" t="s">
        <v>108</v>
      </c>
      <c r="N2623" t="s">
        <v>49</v>
      </c>
      <c r="O2623" t="s">
        <v>225</v>
      </c>
      <c r="P2623" t="str">
        <f>_xlfn.IFNA(VLOOKUP(C2623,Statusy!A:B,2,0),"Do wyrzucenia")</f>
        <v>Greatstore</v>
      </c>
      <c r="Q2623" t="str">
        <f t="shared" si="170"/>
        <v>Mall</v>
      </c>
      <c r="R2623" t="str">
        <f t="shared" si="171"/>
        <v>Vida</v>
      </c>
    </row>
    <row r="2624" spans="1:18" x14ac:dyDescent="0.25">
      <c r="A2624">
        <v>557976237</v>
      </c>
      <c r="B2624" t="s">
        <v>107</v>
      </c>
      <c r="C2624" t="s">
        <v>153</v>
      </c>
      <c r="D2624">
        <v>1</v>
      </c>
      <c r="E2624">
        <v>0</v>
      </c>
      <c r="F2624">
        <v>1393.15</v>
      </c>
      <c r="G2624">
        <v>45108</v>
      </c>
      <c r="H2624" t="s">
        <v>108</v>
      </c>
      <c r="I2624" t="s">
        <v>4597</v>
      </c>
      <c r="J2624" t="s">
        <v>109</v>
      </c>
      <c r="K2624">
        <v>260.88951310861427</v>
      </c>
      <c r="L2624" t="s">
        <v>4656</v>
      </c>
      <c r="M2624" t="s">
        <v>108</v>
      </c>
      <c r="N2624" t="s">
        <v>22</v>
      </c>
      <c r="O2624" t="s">
        <v>1102</v>
      </c>
      <c r="P2624" t="str">
        <f>_xlfn.IFNA(VLOOKUP(C2624,Statusy!A:B,2,0),"Do wyrzucenia")</f>
        <v>Alza</v>
      </c>
      <c r="Q2624" t="str">
        <f t="shared" si="170"/>
        <v>Alza</v>
      </c>
      <c r="R2624" t="str">
        <f t="shared" si="171"/>
        <v>Vida</v>
      </c>
    </row>
    <row r="2625" spans="1:18" x14ac:dyDescent="0.25">
      <c r="A2625">
        <v>557976235</v>
      </c>
      <c r="B2625" t="s">
        <v>107</v>
      </c>
      <c r="C2625" t="s">
        <v>153</v>
      </c>
      <c r="D2625">
        <v>1</v>
      </c>
      <c r="E2625">
        <v>0</v>
      </c>
      <c r="F2625">
        <v>2345.15</v>
      </c>
      <c r="G2625">
        <v>45108</v>
      </c>
      <c r="H2625" t="s">
        <v>108</v>
      </c>
      <c r="I2625" t="s">
        <v>903</v>
      </c>
      <c r="J2625" t="s">
        <v>109</v>
      </c>
      <c r="K2625">
        <v>439.16666666666674</v>
      </c>
      <c r="L2625" t="s">
        <v>4657</v>
      </c>
      <c r="M2625" t="s">
        <v>108</v>
      </c>
      <c r="N2625" t="s">
        <v>22</v>
      </c>
      <c r="O2625" t="s">
        <v>1102</v>
      </c>
      <c r="P2625" t="str">
        <f>_xlfn.IFNA(VLOOKUP(C2625,Statusy!A:B,2,0),"Do wyrzucenia")</f>
        <v>Alza</v>
      </c>
      <c r="Q2625" t="str">
        <f t="shared" si="170"/>
        <v>Alza</v>
      </c>
      <c r="R2625" t="str">
        <f t="shared" si="171"/>
        <v>Vida</v>
      </c>
    </row>
    <row r="2626" spans="1:18" x14ac:dyDescent="0.25">
      <c r="A2626">
        <v>557969756</v>
      </c>
      <c r="B2626" t="s">
        <v>107</v>
      </c>
      <c r="C2626" t="s">
        <v>190</v>
      </c>
      <c r="D2626">
        <v>0</v>
      </c>
      <c r="E2626">
        <v>0</v>
      </c>
      <c r="F2626">
        <v>40252.6</v>
      </c>
      <c r="G2626">
        <v>45108</v>
      </c>
      <c r="H2626" t="s">
        <v>108</v>
      </c>
      <c r="I2626" t="s">
        <v>4658</v>
      </c>
      <c r="J2626" t="s">
        <v>109</v>
      </c>
      <c r="K2626">
        <v>7537.940074906367</v>
      </c>
      <c r="L2626" t="s">
        <v>4659</v>
      </c>
      <c r="M2626" t="s">
        <v>108</v>
      </c>
      <c r="N2626" t="s">
        <v>252</v>
      </c>
      <c r="O2626" t="s">
        <v>1102</v>
      </c>
      <c r="P2626" t="str">
        <f>_xlfn.IFNA(VLOOKUP(C2626,Statusy!A:B,2,0),"Do wyrzucenia")</f>
        <v>Alza</v>
      </c>
      <c r="Q2626" t="str">
        <f t="shared" si="170"/>
        <v>Alza</v>
      </c>
      <c r="R2626" t="str">
        <f t="shared" si="171"/>
        <v>Vida</v>
      </c>
    </row>
    <row r="2627" spans="1:18" x14ac:dyDescent="0.25">
      <c r="A2627">
        <v>557969749</v>
      </c>
      <c r="B2627" t="s">
        <v>107</v>
      </c>
      <c r="C2627" t="s">
        <v>153</v>
      </c>
      <c r="D2627">
        <v>1</v>
      </c>
      <c r="E2627">
        <v>0</v>
      </c>
      <c r="F2627">
        <v>568.65</v>
      </c>
      <c r="G2627">
        <v>45108</v>
      </c>
      <c r="H2627" t="s">
        <v>108</v>
      </c>
      <c r="I2627" t="s">
        <v>4660</v>
      </c>
      <c r="J2627" t="s">
        <v>109</v>
      </c>
      <c r="K2627">
        <v>106.48876404494382</v>
      </c>
      <c r="L2627" t="s">
        <v>4661</v>
      </c>
      <c r="M2627" t="s">
        <v>108</v>
      </c>
      <c r="N2627" t="s">
        <v>22</v>
      </c>
      <c r="O2627" t="s">
        <v>1102</v>
      </c>
      <c r="P2627" t="str">
        <f>_xlfn.IFNA(VLOOKUP(C2627,Statusy!A:B,2,0),"Do wyrzucenia")</f>
        <v>Alza</v>
      </c>
      <c r="Q2627" t="str">
        <f t="shared" si="170"/>
        <v>Alza</v>
      </c>
      <c r="R2627" t="str">
        <f t="shared" si="171"/>
        <v>Vida</v>
      </c>
    </row>
    <row r="2628" spans="1:18" x14ac:dyDescent="0.25">
      <c r="A2628">
        <v>557969746</v>
      </c>
      <c r="B2628" t="s">
        <v>107</v>
      </c>
      <c r="C2628" t="s">
        <v>120</v>
      </c>
      <c r="D2628">
        <v>1</v>
      </c>
      <c r="E2628">
        <v>63</v>
      </c>
      <c r="F2628">
        <v>156</v>
      </c>
      <c r="G2628">
        <v>45108</v>
      </c>
      <c r="H2628" t="s">
        <v>108</v>
      </c>
      <c r="I2628" t="s">
        <v>4662</v>
      </c>
      <c r="J2628" t="s">
        <v>110</v>
      </c>
      <c r="K2628">
        <v>697.31999999999994</v>
      </c>
      <c r="L2628" t="s">
        <v>4663</v>
      </c>
      <c r="M2628" t="s">
        <v>108</v>
      </c>
      <c r="N2628" t="s">
        <v>49</v>
      </c>
      <c r="O2628" t="s">
        <v>224</v>
      </c>
      <c r="P2628" t="str">
        <f>_xlfn.IFNA(VLOOKUP(C2628,Statusy!A:B,2,0),"Do wyrzucenia")</f>
        <v>Shumee</v>
      </c>
      <c r="Q2628" t="str">
        <f t="shared" si="170"/>
        <v>Mall</v>
      </c>
      <c r="R2628" t="str">
        <f t="shared" si="171"/>
        <v>Vida</v>
      </c>
    </row>
    <row r="2629" spans="1:18" x14ac:dyDescent="0.25">
      <c r="A2629">
        <v>557964350</v>
      </c>
      <c r="B2629" t="s">
        <v>107</v>
      </c>
      <c r="C2629" t="s">
        <v>118</v>
      </c>
      <c r="D2629">
        <v>1</v>
      </c>
      <c r="E2629">
        <v>38</v>
      </c>
      <c r="F2629">
        <v>68</v>
      </c>
      <c r="G2629">
        <v>45108</v>
      </c>
      <c r="H2629" t="s">
        <v>108</v>
      </c>
      <c r="I2629" t="s">
        <v>4664</v>
      </c>
      <c r="J2629" t="s">
        <v>110</v>
      </c>
      <c r="K2629">
        <v>303.95999999999998</v>
      </c>
      <c r="L2629" t="s">
        <v>4665</v>
      </c>
      <c r="M2629" t="s">
        <v>108</v>
      </c>
      <c r="N2629" t="s">
        <v>49</v>
      </c>
      <c r="O2629" t="s">
        <v>225</v>
      </c>
      <c r="P2629" t="str">
        <f>_xlfn.IFNA(VLOOKUP(C2629,Statusy!A:B,2,0),"Do wyrzucenia")</f>
        <v>Greatstore</v>
      </c>
      <c r="Q2629" t="str">
        <f t="shared" si="170"/>
        <v>Mall</v>
      </c>
      <c r="R2629" t="str">
        <f t="shared" si="171"/>
        <v>Vida</v>
      </c>
    </row>
    <row r="2630" spans="1:18" x14ac:dyDescent="0.25">
      <c r="A2630">
        <v>557962434</v>
      </c>
      <c r="B2630" t="s">
        <v>107</v>
      </c>
      <c r="C2630" t="s">
        <v>153</v>
      </c>
      <c r="D2630">
        <v>1</v>
      </c>
      <c r="E2630">
        <v>0</v>
      </c>
      <c r="F2630">
        <v>1129.6600000000001</v>
      </c>
      <c r="G2630">
        <v>45108</v>
      </c>
      <c r="H2630" t="s">
        <v>108</v>
      </c>
      <c r="I2630" t="s">
        <v>686</v>
      </c>
      <c r="J2630" t="s">
        <v>109</v>
      </c>
      <c r="K2630">
        <v>211.54681647940077</v>
      </c>
      <c r="L2630" t="s">
        <v>4666</v>
      </c>
      <c r="M2630" t="s">
        <v>108</v>
      </c>
      <c r="N2630" t="s">
        <v>22</v>
      </c>
      <c r="O2630" t="s">
        <v>1102</v>
      </c>
      <c r="P2630" t="str">
        <f>_xlfn.IFNA(VLOOKUP(C2630,Statusy!A:B,2,0),"Do wyrzucenia")</f>
        <v>Alza</v>
      </c>
      <c r="Q2630" t="str">
        <f t="shared" si="170"/>
        <v>Alza</v>
      </c>
      <c r="R2630" t="str">
        <f t="shared" si="171"/>
        <v>Vida</v>
      </c>
    </row>
    <row r="2631" spans="1:18" x14ac:dyDescent="0.25">
      <c r="A2631">
        <v>557962429</v>
      </c>
      <c r="B2631" t="s">
        <v>107</v>
      </c>
      <c r="C2631" t="s">
        <v>153</v>
      </c>
      <c r="D2631">
        <v>1</v>
      </c>
      <c r="E2631">
        <v>0</v>
      </c>
      <c r="F2631">
        <v>2387.64</v>
      </c>
      <c r="G2631">
        <v>45108</v>
      </c>
      <c r="H2631" t="s">
        <v>108</v>
      </c>
      <c r="I2631" t="s">
        <v>4667</v>
      </c>
      <c r="J2631" t="s">
        <v>109</v>
      </c>
      <c r="K2631">
        <v>447.12359550561797</v>
      </c>
      <c r="L2631" t="s">
        <v>4668</v>
      </c>
      <c r="M2631" t="s">
        <v>108</v>
      </c>
      <c r="N2631" t="s">
        <v>22</v>
      </c>
      <c r="O2631" t="s">
        <v>1102</v>
      </c>
      <c r="P2631" t="str">
        <f>_xlfn.IFNA(VLOOKUP(C2631,Statusy!A:B,2,0),"Do wyrzucenia")</f>
        <v>Alza</v>
      </c>
      <c r="Q2631" t="str">
        <f t="shared" si="170"/>
        <v>Alza</v>
      </c>
      <c r="R2631" t="str">
        <f t="shared" si="171"/>
        <v>Vida</v>
      </c>
    </row>
    <row r="2632" spans="1:18" x14ac:dyDescent="0.25">
      <c r="A2632">
        <v>557954490</v>
      </c>
      <c r="B2632" t="s">
        <v>107</v>
      </c>
      <c r="C2632" t="s">
        <v>153</v>
      </c>
      <c r="D2632">
        <v>1</v>
      </c>
      <c r="E2632">
        <v>0</v>
      </c>
      <c r="F2632">
        <v>3314.15</v>
      </c>
      <c r="G2632">
        <v>45108</v>
      </c>
      <c r="H2632" t="s">
        <v>108</v>
      </c>
      <c r="I2632" t="s">
        <v>328</v>
      </c>
      <c r="J2632" t="s">
        <v>109</v>
      </c>
      <c r="K2632">
        <v>620.62734082397014</v>
      </c>
      <c r="L2632" t="s">
        <v>4669</v>
      </c>
      <c r="M2632" t="s">
        <v>108</v>
      </c>
      <c r="N2632" t="s">
        <v>22</v>
      </c>
      <c r="O2632" t="s">
        <v>1102</v>
      </c>
      <c r="P2632" t="str">
        <f>_xlfn.IFNA(VLOOKUP(C2632,Statusy!A:B,2,0),"Do wyrzucenia")</f>
        <v>Alza</v>
      </c>
      <c r="Q2632" t="str">
        <f t="shared" si="170"/>
        <v>Alza</v>
      </c>
      <c r="R2632" t="str">
        <f t="shared" si="171"/>
        <v>Vida</v>
      </c>
    </row>
    <row r="2633" spans="1:18" x14ac:dyDescent="0.25">
      <c r="A2633">
        <v>557954482</v>
      </c>
      <c r="B2633" t="s">
        <v>107</v>
      </c>
      <c r="C2633" t="s">
        <v>153</v>
      </c>
      <c r="D2633">
        <v>1</v>
      </c>
      <c r="E2633">
        <v>0</v>
      </c>
      <c r="F2633">
        <v>798.15</v>
      </c>
      <c r="G2633">
        <v>45108</v>
      </c>
      <c r="H2633" t="s">
        <v>108</v>
      </c>
      <c r="I2633" t="s">
        <v>292</v>
      </c>
      <c r="J2633" t="s">
        <v>109</v>
      </c>
      <c r="K2633">
        <v>149.46629213483146</v>
      </c>
      <c r="L2633" t="s">
        <v>4670</v>
      </c>
      <c r="M2633" t="s">
        <v>108</v>
      </c>
      <c r="N2633" t="s">
        <v>22</v>
      </c>
      <c r="O2633" t="s">
        <v>1102</v>
      </c>
      <c r="P2633" t="str">
        <f>_xlfn.IFNA(VLOOKUP(C2633,Statusy!A:B,2,0),"Do wyrzucenia")</f>
        <v>Alza</v>
      </c>
      <c r="Q2633" t="str">
        <f t="shared" si="170"/>
        <v>Alza</v>
      </c>
      <c r="R2633" t="str">
        <f t="shared" si="171"/>
        <v>Vida</v>
      </c>
    </row>
    <row r="2634" spans="1:18" x14ac:dyDescent="0.25">
      <c r="A2634">
        <v>557948707</v>
      </c>
      <c r="B2634" t="s">
        <v>107</v>
      </c>
      <c r="C2634" t="s">
        <v>118</v>
      </c>
      <c r="D2634">
        <v>1</v>
      </c>
      <c r="E2634">
        <v>7</v>
      </c>
      <c r="F2634">
        <v>38</v>
      </c>
      <c r="G2634">
        <v>45108</v>
      </c>
      <c r="H2634" t="s">
        <v>108</v>
      </c>
      <c r="I2634" t="s">
        <v>4671</v>
      </c>
      <c r="J2634" t="s">
        <v>110</v>
      </c>
      <c r="K2634">
        <v>169.85999999999999</v>
      </c>
      <c r="L2634" t="s">
        <v>4672</v>
      </c>
      <c r="M2634" t="s">
        <v>108</v>
      </c>
      <c r="N2634" t="s">
        <v>48</v>
      </c>
      <c r="O2634" t="s">
        <v>225</v>
      </c>
      <c r="P2634" t="str">
        <f>_xlfn.IFNA(VLOOKUP(C2634,Statusy!A:B,2,0),"Do wyrzucenia")</f>
        <v>Greatstore</v>
      </c>
      <c r="Q2634" t="str">
        <f t="shared" si="170"/>
        <v>Mall</v>
      </c>
      <c r="R2634" t="str">
        <f t="shared" si="171"/>
        <v>Vida</v>
      </c>
    </row>
    <row r="2635" spans="1:18" x14ac:dyDescent="0.25">
      <c r="A2635">
        <v>557948706</v>
      </c>
      <c r="B2635" t="s">
        <v>107</v>
      </c>
      <c r="C2635" t="s">
        <v>118</v>
      </c>
      <c r="D2635">
        <v>1</v>
      </c>
      <c r="E2635">
        <v>419</v>
      </c>
      <c r="F2635">
        <v>5669</v>
      </c>
      <c r="G2635">
        <v>45108</v>
      </c>
      <c r="H2635" t="s">
        <v>108</v>
      </c>
      <c r="I2635" t="s">
        <v>1209</v>
      </c>
      <c r="J2635" t="s">
        <v>109</v>
      </c>
      <c r="K2635">
        <v>1061.6104868913858</v>
      </c>
      <c r="L2635" t="s">
        <v>1210</v>
      </c>
      <c r="M2635" t="s">
        <v>108</v>
      </c>
      <c r="N2635" t="s">
        <v>22</v>
      </c>
      <c r="O2635" t="s">
        <v>225</v>
      </c>
      <c r="P2635" t="str">
        <f>_xlfn.IFNA(VLOOKUP(C2635,Statusy!A:B,2,0),"Do wyrzucenia")</f>
        <v>Greatstore</v>
      </c>
      <c r="Q2635" t="str">
        <f t="shared" si="170"/>
        <v>Mall</v>
      </c>
      <c r="R2635" t="str">
        <f t="shared" si="171"/>
        <v>Vida</v>
      </c>
    </row>
    <row r="2636" spans="1:18" x14ac:dyDescent="0.25">
      <c r="A2636">
        <v>557941354</v>
      </c>
      <c r="B2636" t="s">
        <v>107</v>
      </c>
      <c r="C2636" t="s">
        <v>118</v>
      </c>
      <c r="D2636">
        <v>1</v>
      </c>
      <c r="E2636">
        <v>24</v>
      </c>
      <c r="F2636">
        <v>138</v>
      </c>
      <c r="G2636">
        <v>45108</v>
      </c>
      <c r="H2636" t="s">
        <v>108</v>
      </c>
      <c r="I2636" t="s">
        <v>4673</v>
      </c>
      <c r="J2636" t="s">
        <v>110</v>
      </c>
      <c r="K2636">
        <v>616.86</v>
      </c>
      <c r="L2636" t="s">
        <v>4674</v>
      </c>
      <c r="M2636" t="s">
        <v>108</v>
      </c>
      <c r="N2636" t="s">
        <v>49</v>
      </c>
      <c r="O2636" t="s">
        <v>225</v>
      </c>
      <c r="P2636" t="str">
        <f>_xlfn.IFNA(VLOOKUP(C2636,Statusy!A:B,2,0),"Do wyrzucenia")</f>
        <v>Greatstore</v>
      </c>
      <c r="Q2636" t="str">
        <f t="shared" si="170"/>
        <v>Mall</v>
      </c>
      <c r="R2636" t="str">
        <f t="shared" si="171"/>
        <v>Vida</v>
      </c>
    </row>
    <row r="2637" spans="1:18" x14ac:dyDescent="0.25">
      <c r="A2637">
        <v>557941352</v>
      </c>
      <c r="B2637" t="s">
        <v>107</v>
      </c>
      <c r="C2637" t="s">
        <v>118</v>
      </c>
      <c r="D2637">
        <v>1</v>
      </c>
      <c r="E2637">
        <v>129</v>
      </c>
      <c r="F2637">
        <v>1100</v>
      </c>
      <c r="G2637">
        <v>45108</v>
      </c>
      <c r="H2637" t="s">
        <v>108</v>
      </c>
      <c r="I2637" t="s">
        <v>4675</v>
      </c>
      <c r="J2637" t="s">
        <v>109</v>
      </c>
      <c r="K2637">
        <v>205.99250936329588</v>
      </c>
      <c r="L2637" t="s">
        <v>4676</v>
      </c>
      <c r="M2637" t="s">
        <v>108</v>
      </c>
      <c r="N2637" t="s">
        <v>22</v>
      </c>
      <c r="O2637" t="s">
        <v>225</v>
      </c>
      <c r="P2637" t="str">
        <f>_xlfn.IFNA(VLOOKUP(C2637,Statusy!A:B,2,0),"Do wyrzucenia")</f>
        <v>Greatstore</v>
      </c>
      <c r="Q2637" t="str">
        <f t="shared" ref="Q2637:Q2660" si="172">IF(P2637="alza","Alza",IF(P2637="Extra","Extrastore","Mall"))</f>
        <v>Mall</v>
      </c>
      <c r="R2637" t="str">
        <f t="shared" ref="R2637:R2660" si="173">IF(AND(LEN(I2637)&lt;=7,ISERROR(FIND("_",I2637))),"Vida",IFERROR(LEFT(I2637,FIND("_",I2637)-1),"Kinghoff"))</f>
        <v>Vida</v>
      </c>
    </row>
    <row r="2638" spans="1:18" x14ac:dyDescent="0.25">
      <c r="A2638">
        <v>557938980</v>
      </c>
      <c r="B2638" t="s">
        <v>107</v>
      </c>
      <c r="C2638" t="s">
        <v>190</v>
      </c>
      <c r="D2638">
        <v>0</v>
      </c>
      <c r="E2638">
        <v>0</v>
      </c>
      <c r="F2638">
        <v>7571.79</v>
      </c>
      <c r="G2638">
        <v>45108</v>
      </c>
      <c r="H2638" t="s">
        <v>108</v>
      </c>
      <c r="I2638" t="s">
        <v>4677</v>
      </c>
      <c r="J2638" t="s">
        <v>109</v>
      </c>
      <c r="K2638">
        <v>1417.9382022471912</v>
      </c>
      <c r="L2638" t="s">
        <v>4678</v>
      </c>
      <c r="M2638" t="s">
        <v>108</v>
      </c>
      <c r="N2638" t="s">
        <v>252</v>
      </c>
      <c r="O2638" t="s">
        <v>1102</v>
      </c>
      <c r="P2638" t="str">
        <f>_xlfn.IFNA(VLOOKUP(C2638,Statusy!A:B,2,0),"Do wyrzucenia")</f>
        <v>Alza</v>
      </c>
      <c r="Q2638" t="str">
        <f t="shared" si="172"/>
        <v>Alza</v>
      </c>
      <c r="R2638" t="str">
        <f t="shared" si="173"/>
        <v>Vida</v>
      </c>
    </row>
    <row r="2639" spans="1:18" x14ac:dyDescent="0.25">
      <c r="A2639">
        <v>557938977</v>
      </c>
      <c r="B2639" t="s">
        <v>107</v>
      </c>
      <c r="C2639" t="s">
        <v>153</v>
      </c>
      <c r="D2639">
        <v>1</v>
      </c>
      <c r="E2639">
        <v>0</v>
      </c>
      <c r="F2639">
        <v>3296.3</v>
      </c>
      <c r="G2639">
        <v>45108</v>
      </c>
      <c r="H2639" t="s">
        <v>108</v>
      </c>
      <c r="I2639" t="s">
        <v>4679</v>
      </c>
      <c r="J2639" t="s">
        <v>109</v>
      </c>
      <c r="K2639">
        <v>617.28464419475665</v>
      </c>
      <c r="L2639" t="s">
        <v>4680</v>
      </c>
      <c r="M2639" t="s">
        <v>108</v>
      </c>
      <c r="N2639" t="s">
        <v>22</v>
      </c>
      <c r="O2639" t="s">
        <v>1102</v>
      </c>
      <c r="P2639" t="str">
        <f>_xlfn.IFNA(VLOOKUP(C2639,Statusy!A:B,2,0),"Do wyrzucenia")</f>
        <v>Alza</v>
      </c>
      <c r="Q2639" t="str">
        <f t="shared" si="172"/>
        <v>Alza</v>
      </c>
      <c r="R2639" t="str">
        <f t="shared" si="173"/>
        <v>Vida</v>
      </c>
    </row>
    <row r="2640" spans="1:18" x14ac:dyDescent="0.25">
      <c r="A2640">
        <v>557938970</v>
      </c>
      <c r="B2640" t="s">
        <v>107</v>
      </c>
      <c r="C2640" t="s">
        <v>153</v>
      </c>
      <c r="D2640">
        <v>1</v>
      </c>
      <c r="E2640">
        <v>0</v>
      </c>
      <c r="F2640">
        <v>1716.16</v>
      </c>
      <c r="G2640">
        <v>45108</v>
      </c>
      <c r="H2640" t="s">
        <v>108</v>
      </c>
      <c r="I2640" t="s">
        <v>4681</v>
      </c>
      <c r="J2640" t="s">
        <v>109</v>
      </c>
      <c r="K2640">
        <v>321.37827715355809</v>
      </c>
      <c r="L2640" t="s">
        <v>4682</v>
      </c>
      <c r="M2640" t="s">
        <v>108</v>
      </c>
      <c r="N2640" t="s">
        <v>22</v>
      </c>
      <c r="O2640" t="s">
        <v>1102</v>
      </c>
      <c r="P2640" t="str">
        <f>_xlfn.IFNA(VLOOKUP(C2640,Statusy!A:B,2,0),"Do wyrzucenia")</f>
        <v>Alza</v>
      </c>
      <c r="Q2640" t="str">
        <f t="shared" si="172"/>
        <v>Alza</v>
      </c>
      <c r="R2640" t="str">
        <f t="shared" si="173"/>
        <v>Vida</v>
      </c>
    </row>
    <row r="2641" spans="1:18" x14ac:dyDescent="0.25">
      <c r="A2641">
        <v>557932440</v>
      </c>
      <c r="B2641" t="s">
        <v>107</v>
      </c>
      <c r="C2641" t="s">
        <v>153</v>
      </c>
      <c r="D2641">
        <v>1</v>
      </c>
      <c r="E2641">
        <v>0</v>
      </c>
      <c r="F2641">
        <v>577.15</v>
      </c>
      <c r="G2641">
        <v>45108</v>
      </c>
      <c r="H2641" t="s">
        <v>108</v>
      </c>
      <c r="I2641" t="s">
        <v>474</v>
      </c>
      <c r="J2641" t="s">
        <v>109</v>
      </c>
      <c r="K2641">
        <v>108.0805243445693</v>
      </c>
      <c r="L2641" t="s">
        <v>4683</v>
      </c>
      <c r="M2641" t="s">
        <v>108</v>
      </c>
      <c r="N2641" t="s">
        <v>22</v>
      </c>
      <c r="O2641" t="s">
        <v>1102</v>
      </c>
      <c r="P2641" t="str">
        <f>_xlfn.IFNA(VLOOKUP(C2641,Statusy!A:B,2,0),"Do wyrzucenia")</f>
        <v>Alza</v>
      </c>
      <c r="Q2641" t="str">
        <f t="shared" si="172"/>
        <v>Alza</v>
      </c>
      <c r="R2641" t="str">
        <f t="shared" si="173"/>
        <v>Vida</v>
      </c>
    </row>
    <row r="2642" spans="1:18" x14ac:dyDescent="0.25">
      <c r="A2642">
        <v>557932439</v>
      </c>
      <c r="B2642" t="s">
        <v>107</v>
      </c>
      <c r="C2642" t="s">
        <v>153</v>
      </c>
      <c r="D2642">
        <v>1</v>
      </c>
      <c r="E2642">
        <v>0</v>
      </c>
      <c r="F2642">
        <v>662.15</v>
      </c>
      <c r="G2642">
        <v>45108</v>
      </c>
      <c r="H2642" t="s">
        <v>108</v>
      </c>
      <c r="I2642" t="s">
        <v>983</v>
      </c>
      <c r="J2642" t="s">
        <v>109</v>
      </c>
      <c r="K2642">
        <v>123.99812734082397</v>
      </c>
      <c r="L2642" t="s">
        <v>4684</v>
      </c>
      <c r="M2642" t="s">
        <v>108</v>
      </c>
      <c r="N2642" t="s">
        <v>22</v>
      </c>
      <c r="O2642" t="s">
        <v>1102</v>
      </c>
      <c r="P2642" t="str">
        <f>_xlfn.IFNA(VLOOKUP(C2642,Statusy!A:B,2,0),"Do wyrzucenia")</f>
        <v>Alza</v>
      </c>
      <c r="Q2642" t="str">
        <f t="shared" si="172"/>
        <v>Alza</v>
      </c>
      <c r="R2642" t="str">
        <f t="shared" si="173"/>
        <v>Vida</v>
      </c>
    </row>
    <row r="2643" spans="1:18" x14ac:dyDescent="0.25">
      <c r="A2643">
        <v>557932437</v>
      </c>
      <c r="B2643" t="s">
        <v>107</v>
      </c>
      <c r="C2643" t="s">
        <v>120</v>
      </c>
      <c r="D2643">
        <v>1</v>
      </c>
      <c r="E2643">
        <v>14</v>
      </c>
      <c r="F2643">
        <v>56</v>
      </c>
      <c r="G2643">
        <v>45108</v>
      </c>
      <c r="H2643" t="s">
        <v>108</v>
      </c>
      <c r="I2643" t="s">
        <v>4685</v>
      </c>
      <c r="J2643" t="s">
        <v>110</v>
      </c>
      <c r="K2643">
        <v>250.32</v>
      </c>
      <c r="L2643" t="s">
        <v>4686</v>
      </c>
      <c r="M2643" t="s">
        <v>108</v>
      </c>
      <c r="N2643" t="s">
        <v>48</v>
      </c>
      <c r="O2643" t="s">
        <v>224</v>
      </c>
      <c r="P2643" t="str">
        <f>_xlfn.IFNA(VLOOKUP(C2643,Statusy!A:B,2,0),"Do wyrzucenia")</f>
        <v>Shumee</v>
      </c>
      <c r="Q2643" t="str">
        <f t="shared" si="172"/>
        <v>Mall</v>
      </c>
      <c r="R2643" t="str">
        <f t="shared" si="173"/>
        <v>Vida</v>
      </c>
    </row>
    <row r="2644" spans="1:18" x14ac:dyDescent="0.25">
      <c r="A2644">
        <v>557932434</v>
      </c>
      <c r="B2644" t="s">
        <v>107</v>
      </c>
      <c r="C2644" t="s">
        <v>120</v>
      </c>
      <c r="D2644">
        <v>1</v>
      </c>
      <c r="E2644">
        <v>47</v>
      </c>
      <c r="F2644">
        <v>130</v>
      </c>
      <c r="G2644">
        <v>45108</v>
      </c>
      <c r="H2644" t="s">
        <v>108</v>
      </c>
      <c r="I2644" t="s">
        <v>277</v>
      </c>
      <c r="J2644" t="s">
        <v>110</v>
      </c>
      <c r="K2644">
        <v>581.1</v>
      </c>
      <c r="L2644" t="s">
        <v>146</v>
      </c>
      <c r="M2644" t="s">
        <v>108</v>
      </c>
      <c r="N2644" t="s">
        <v>48</v>
      </c>
      <c r="O2644" t="s">
        <v>224</v>
      </c>
      <c r="P2644" t="str">
        <f>_xlfn.IFNA(VLOOKUP(C2644,Statusy!A:B,2,0),"Do wyrzucenia")</f>
        <v>Shumee</v>
      </c>
      <c r="Q2644" t="str">
        <f t="shared" si="172"/>
        <v>Mall</v>
      </c>
      <c r="R2644" t="str">
        <f t="shared" si="173"/>
        <v>Vida</v>
      </c>
    </row>
    <row r="2645" spans="1:18" x14ac:dyDescent="0.25">
      <c r="A2645">
        <v>557925946</v>
      </c>
      <c r="B2645" t="s">
        <v>107</v>
      </c>
      <c r="C2645" t="s">
        <v>153</v>
      </c>
      <c r="D2645">
        <v>1</v>
      </c>
      <c r="E2645">
        <v>0</v>
      </c>
      <c r="F2645">
        <v>492.16</v>
      </c>
      <c r="G2645">
        <v>45108</v>
      </c>
      <c r="H2645" t="s">
        <v>108</v>
      </c>
      <c r="I2645" t="s">
        <v>390</v>
      </c>
      <c r="J2645" t="s">
        <v>109</v>
      </c>
      <c r="K2645">
        <v>92.164794007490642</v>
      </c>
      <c r="L2645" t="s">
        <v>4687</v>
      </c>
      <c r="M2645" t="s">
        <v>108</v>
      </c>
      <c r="N2645" t="s">
        <v>22</v>
      </c>
      <c r="O2645" t="s">
        <v>1102</v>
      </c>
      <c r="P2645" t="str">
        <f>_xlfn.IFNA(VLOOKUP(C2645,Statusy!A:B,2,0),"Do wyrzucenia")</f>
        <v>Alza</v>
      </c>
      <c r="Q2645" t="str">
        <f t="shared" si="172"/>
        <v>Alza</v>
      </c>
      <c r="R2645" t="str">
        <f t="shared" si="173"/>
        <v>Vida</v>
      </c>
    </row>
    <row r="2646" spans="1:18" x14ac:dyDescent="0.25">
      <c r="A2646">
        <v>557925945</v>
      </c>
      <c r="B2646" t="s">
        <v>107</v>
      </c>
      <c r="C2646" t="s">
        <v>153</v>
      </c>
      <c r="D2646">
        <v>1</v>
      </c>
      <c r="E2646">
        <v>0</v>
      </c>
      <c r="F2646">
        <v>772.65</v>
      </c>
      <c r="G2646">
        <v>45108</v>
      </c>
      <c r="H2646" t="s">
        <v>108</v>
      </c>
      <c r="I2646" t="s">
        <v>4688</v>
      </c>
      <c r="J2646" t="s">
        <v>109</v>
      </c>
      <c r="K2646">
        <v>144.69101123595507</v>
      </c>
      <c r="L2646" t="s">
        <v>4689</v>
      </c>
      <c r="M2646" t="s">
        <v>108</v>
      </c>
      <c r="N2646" t="s">
        <v>22</v>
      </c>
      <c r="O2646" t="s">
        <v>1102</v>
      </c>
      <c r="P2646" t="str">
        <f>_xlfn.IFNA(VLOOKUP(C2646,Statusy!A:B,2,0),"Do wyrzucenia")</f>
        <v>Alza</v>
      </c>
      <c r="Q2646" t="str">
        <f t="shared" si="172"/>
        <v>Alza</v>
      </c>
      <c r="R2646" t="str">
        <f t="shared" si="173"/>
        <v>Vida</v>
      </c>
    </row>
    <row r="2647" spans="1:18" x14ac:dyDescent="0.25">
      <c r="A2647">
        <v>557925944</v>
      </c>
      <c r="B2647" t="s">
        <v>107</v>
      </c>
      <c r="C2647" t="s">
        <v>153</v>
      </c>
      <c r="D2647">
        <v>1</v>
      </c>
      <c r="E2647">
        <v>0</v>
      </c>
      <c r="F2647">
        <v>602.65</v>
      </c>
      <c r="G2647">
        <v>45108</v>
      </c>
      <c r="H2647" t="s">
        <v>108</v>
      </c>
      <c r="I2647" t="s">
        <v>4690</v>
      </c>
      <c r="J2647" t="s">
        <v>109</v>
      </c>
      <c r="K2647">
        <v>112.8558052434457</v>
      </c>
      <c r="L2647" t="s">
        <v>4691</v>
      </c>
      <c r="M2647" t="s">
        <v>108</v>
      </c>
      <c r="N2647" t="s">
        <v>48</v>
      </c>
      <c r="O2647" t="s">
        <v>1102</v>
      </c>
      <c r="P2647" t="str">
        <f>_xlfn.IFNA(VLOOKUP(C2647,Statusy!A:B,2,0),"Do wyrzucenia")</f>
        <v>Alza</v>
      </c>
      <c r="Q2647" t="str">
        <f t="shared" si="172"/>
        <v>Alza</v>
      </c>
      <c r="R2647" t="str">
        <f t="shared" si="173"/>
        <v>Vida</v>
      </c>
    </row>
    <row r="2648" spans="1:18" x14ac:dyDescent="0.25">
      <c r="A2648">
        <v>557921757</v>
      </c>
      <c r="B2648" t="s">
        <v>107</v>
      </c>
      <c r="C2648" t="s">
        <v>118</v>
      </c>
      <c r="D2648">
        <v>1</v>
      </c>
      <c r="E2648">
        <v>0</v>
      </c>
      <c r="F2648">
        <v>24</v>
      </c>
      <c r="G2648">
        <v>45108</v>
      </c>
      <c r="H2648" t="s">
        <v>108</v>
      </c>
      <c r="I2648" t="s">
        <v>4692</v>
      </c>
      <c r="J2648" t="s">
        <v>110</v>
      </c>
      <c r="K2648">
        <v>107.28</v>
      </c>
      <c r="L2648" t="s">
        <v>4693</v>
      </c>
      <c r="M2648" t="s">
        <v>108</v>
      </c>
      <c r="N2648" t="s">
        <v>106</v>
      </c>
      <c r="O2648" t="s">
        <v>225</v>
      </c>
      <c r="P2648" t="str">
        <f>_xlfn.IFNA(VLOOKUP(C2648,Statusy!A:B,2,0),"Do wyrzucenia")</f>
        <v>Greatstore</v>
      </c>
      <c r="Q2648" t="str">
        <f t="shared" si="172"/>
        <v>Mall</v>
      </c>
      <c r="R2648" t="str">
        <f t="shared" si="173"/>
        <v>Kinghoff</v>
      </c>
    </row>
    <row r="2649" spans="1:18" x14ac:dyDescent="0.25">
      <c r="A2649">
        <v>557920101</v>
      </c>
      <c r="B2649" t="s">
        <v>107</v>
      </c>
      <c r="C2649" t="s">
        <v>120</v>
      </c>
      <c r="D2649">
        <v>1</v>
      </c>
      <c r="E2649">
        <v>20</v>
      </c>
      <c r="F2649">
        <v>82</v>
      </c>
      <c r="G2649">
        <v>45108</v>
      </c>
      <c r="H2649" t="s">
        <v>108</v>
      </c>
      <c r="I2649" t="s">
        <v>4694</v>
      </c>
      <c r="J2649" t="s">
        <v>110</v>
      </c>
      <c r="K2649">
        <v>366.53999999999996</v>
      </c>
      <c r="L2649" t="s">
        <v>4695</v>
      </c>
      <c r="M2649" t="s">
        <v>108</v>
      </c>
      <c r="N2649" t="s">
        <v>49</v>
      </c>
      <c r="O2649" t="s">
        <v>224</v>
      </c>
      <c r="P2649" t="str">
        <f>_xlfn.IFNA(VLOOKUP(C2649,Statusy!A:B,2,0),"Do wyrzucenia")</f>
        <v>Shumee</v>
      </c>
      <c r="Q2649" t="str">
        <f t="shared" si="172"/>
        <v>Mall</v>
      </c>
      <c r="R2649" t="str">
        <f t="shared" si="173"/>
        <v>Vida</v>
      </c>
    </row>
    <row r="2650" spans="1:18" x14ac:dyDescent="0.25">
      <c r="A2650">
        <v>557920100</v>
      </c>
      <c r="B2650" t="s">
        <v>107</v>
      </c>
      <c r="C2650" t="s">
        <v>153</v>
      </c>
      <c r="D2650">
        <v>1</v>
      </c>
      <c r="E2650">
        <v>0</v>
      </c>
      <c r="F2650">
        <v>653.65</v>
      </c>
      <c r="G2650">
        <v>45108</v>
      </c>
      <c r="H2650" t="s">
        <v>108</v>
      </c>
      <c r="I2650" t="s">
        <v>1083</v>
      </c>
      <c r="J2650" t="s">
        <v>109</v>
      </c>
      <c r="K2650">
        <v>122.40636704119851</v>
      </c>
      <c r="L2650" t="s">
        <v>4696</v>
      </c>
      <c r="M2650" t="s">
        <v>108</v>
      </c>
      <c r="N2650" t="s">
        <v>22</v>
      </c>
      <c r="O2650" t="s">
        <v>1102</v>
      </c>
      <c r="P2650" t="str">
        <f>_xlfn.IFNA(VLOOKUP(C2650,Statusy!A:B,2,0),"Do wyrzucenia")</f>
        <v>Alza</v>
      </c>
      <c r="Q2650" t="str">
        <f t="shared" si="172"/>
        <v>Alza</v>
      </c>
      <c r="R2650" t="str">
        <f t="shared" si="173"/>
        <v>Vida</v>
      </c>
    </row>
    <row r="2651" spans="1:18" x14ac:dyDescent="0.25">
      <c r="A2651">
        <v>557913514</v>
      </c>
      <c r="B2651" t="s">
        <v>107</v>
      </c>
      <c r="C2651" t="s">
        <v>153</v>
      </c>
      <c r="D2651">
        <v>1</v>
      </c>
      <c r="E2651">
        <v>0</v>
      </c>
      <c r="F2651">
        <v>437.75</v>
      </c>
      <c r="G2651">
        <v>45108</v>
      </c>
      <c r="H2651" t="s">
        <v>108</v>
      </c>
      <c r="I2651" t="s">
        <v>930</v>
      </c>
      <c r="J2651" t="s">
        <v>109</v>
      </c>
      <c r="K2651">
        <v>81.975655430711612</v>
      </c>
      <c r="L2651" t="s">
        <v>4697</v>
      </c>
      <c r="M2651" t="s">
        <v>108</v>
      </c>
      <c r="N2651" t="s">
        <v>22</v>
      </c>
      <c r="O2651" t="s">
        <v>1102</v>
      </c>
      <c r="P2651" t="str">
        <f>_xlfn.IFNA(VLOOKUP(C2651,Statusy!A:B,2,0),"Do wyrzucenia")</f>
        <v>Alza</v>
      </c>
      <c r="Q2651" t="str">
        <f t="shared" si="172"/>
        <v>Alza</v>
      </c>
      <c r="R2651" t="str">
        <f t="shared" si="173"/>
        <v>ikonka</v>
      </c>
    </row>
    <row r="2652" spans="1:18" x14ac:dyDescent="0.25">
      <c r="A2652">
        <v>557907331</v>
      </c>
      <c r="B2652" t="s">
        <v>107</v>
      </c>
      <c r="C2652" t="s">
        <v>153</v>
      </c>
      <c r="D2652">
        <v>1</v>
      </c>
      <c r="E2652">
        <v>0</v>
      </c>
      <c r="F2652">
        <v>772.65</v>
      </c>
      <c r="G2652">
        <v>45108</v>
      </c>
      <c r="H2652" t="s">
        <v>108</v>
      </c>
      <c r="I2652" t="s">
        <v>864</v>
      </c>
      <c r="J2652" t="s">
        <v>109</v>
      </c>
      <c r="K2652">
        <v>144.69101123595507</v>
      </c>
      <c r="L2652" t="s">
        <v>4698</v>
      </c>
      <c r="M2652" t="s">
        <v>108</v>
      </c>
      <c r="N2652" t="s">
        <v>22</v>
      </c>
      <c r="O2652" t="s">
        <v>1102</v>
      </c>
      <c r="P2652" t="str">
        <f>_xlfn.IFNA(VLOOKUP(C2652,Statusy!A:B,2,0),"Do wyrzucenia")</f>
        <v>Alza</v>
      </c>
      <c r="Q2652" t="str">
        <f t="shared" si="172"/>
        <v>Alza</v>
      </c>
      <c r="R2652" t="str">
        <f t="shared" si="173"/>
        <v>Vida</v>
      </c>
    </row>
    <row r="2653" spans="1:18" x14ac:dyDescent="0.25">
      <c r="A2653">
        <v>557907330</v>
      </c>
      <c r="B2653" t="s">
        <v>107</v>
      </c>
      <c r="C2653" t="s">
        <v>120</v>
      </c>
      <c r="D2653">
        <v>1</v>
      </c>
      <c r="E2653">
        <v>9</v>
      </c>
      <c r="F2653">
        <v>39</v>
      </c>
      <c r="G2653">
        <v>45108</v>
      </c>
      <c r="H2653" t="s">
        <v>108</v>
      </c>
      <c r="I2653" t="s">
        <v>269</v>
      </c>
      <c r="J2653" t="s">
        <v>110</v>
      </c>
      <c r="K2653">
        <v>174.32999999999998</v>
      </c>
      <c r="L2653" t="s">
        <v>917</v>
      </c>
      <c r="M2653" t="s">
        <v>108</v>
      </c>
      <c r="N2653" t="s">
        <v>49</v>
      </c>
      <c r="O2653" t="s">
        <v>224</v>
      </c>
      <c r="P2653" t="str">
        <f>_xlfn.IFNA(VLOOKUP(C2653,Statusy!A:B,2,0),"Do wyrzucenia")</f>
        <v>Shumee</v>
      </c>
      <c r="Q2653" t="str">
        <f t="shared" si="172"/>
        <v>Mall</v>
      </c>
      <c r="R2653" t="str">
        <f t="shared" si="173"/>
        <v>Vida</v>
      </c>
    </row>
    <row r="2654" spans="1:18" x14ac:dyDescent="0.25">
      <c r="A2654">
        <v>557907329</v>
      </c>
      <c r="B2654" t="s">
        <v>107</v>
      </c>
      <c r="C2654" t="s">
        <v>153</v>
      </c>
      <c r="D2654">
        <v>1</v>
      </c>
      <c r="E2654">
        <v>0</v>
      </c>
      <c r="F2654">
        <v>11752.95</v>
      </c>
      <c r="G2654">
        <v>45108</v>
      </c>
      <c r="H2654" t="s">
        <v>108</v>
      </c>
      <c r="I2654" t="s">
        <v>4699</v>
      </c>
      <c r="J2654" t="s">
        <v>109</v>
      </c>
      <c r="K2654">
        <v>2200.9269662921351</v>
      </c>
      <c r="L2654" t="s">
        <v>4700</v>
      </c>
      <c r="M2654" t="s">
        <v>108</v>
      </c>
      <c r="N2654" t="s">
        <v>22</v>
      </c>
      <c r="O2654" t="s">
        <v>1102</v>
      </c>
      <c r="P2654" t="str">
        <f>_xlfn.IFNA(VLOOKUP(C2654,Statusy!A:B,2,0),"Do wyrzucenia")</f>
        <v>Alza</v>
      </c>
      <c r="Q2654" t="str">
        <f t="shared" si="172"/>
        <v>Alza</v>
      </c>
      <c r="R2654" t="str">
        <f t="shared" si="173"/>
        <v>Vida</v>
      </c>
    </row>
    <row r="2655" spans="1:18" x14ac:dyDescent="0.25">
      <c r="A2655">
        <v>557903123</v>
      </c>
      <c r="B2655" t="s">
        <v>107</v>
      </c>
      <c r="C2655" t="s">
        <v>118</v>
      </c>
      <c r="D2655">
        <v>1</v>
      </c>
      <c r="E2655">
        <v>59</v>
      </c>
      <c r="F2655">
        <v>813</v>
      </c>
      <c r="G2655">
        <v>45108</v>
      </c>
      <c r="H2655" t="s">
        <v>108</v>
      </c>
      <c r="I2655" t="s">
        <v>125</v>
      </c>
      <c r="J2655" t="s">
        <v>109</v>
      </c>
      <c r="K2655">
        <v>152.24719101123597</v>
      </c>
      <c r="L2655" t="s">
        <v>165</v>
      </c>
      <c r="M2655" t="s">
        <v>108</v>
      </c>
      <c r="N2655" t="s">
        <v>106</v>
      </c>
      <c r="O2655" t="s">
        <v>225</v>
      </c>
      <c r="P2655" t="str">
        <f>_xlfn.IFNA(VLOOKUP(C2655,Statusy!A:B,2,0),"Do wyrzucenia")</f>
        <v>Greatstore</v>
      </c>
      <c r="Q2655" t="str">
        <f t="shared" si="172"/>
        <v>Mall</v>
      </c>
      <c r="R2655" t="str">
        <f t="shared" si="173"/>
        <v>ikonka</v>
      </c>
    </row>
    <row r="2656" spans="1:18" x14ac:dyDescent="0.25">
      <c r="A2656">
        <v>557901175</v>
      </c>
      <c r="B2656" t="s">
        <v>107</v>
      </c>
      <c r="C2656" t="s">
        <v>153</v>
      </c>
      <c r="D2656">
        <v>1</v>
      </c>
      <c r="E2656">
        <v>0</v>
      </c>
      <c r="F2656">
        <v>3603.15</v>
      </c>
      <c r="G2656">
        <v>45108</v>
      </c>
      <c r="H2656" t="s">
        <v>108</v>
      </c>
      <c r="I2656" t="s">
        <v>4701</v>
      </c>
      <c r="J2656" t="s">
        <v>109</v>
      </c>
      <c r="K2656">
        <v>674.74719101123605</v>
      </c>
      <c r="L2656" t="s">
        <v>4702</v>
      </c>
      <c r="M2656" t="s">
        <v>108</v>
      </c>
      <c r="N2656" t="s">
        <v>22</v>
      </c>
      <c r="O2656" t="s">
        <v>1102</v>
      </c>
      <c r="P2656" t="str">
        <f>_xlfn.IFNA(VLOOKUP(C2656,Statusy!A:B,2,0),"Do wyrzucenia")</f>
        <v>Alza</v>
      </c>
      <c r="Q2656" t="str">
        <f t="shared" si="172"/>
        <v>Alza</v>
      </c>
      <c r="R2656" t="str">
        <f t="shared" si="173"/>
        <v>Vida</v>
      </c>
    </row>
    <row r="2657" spans="1:18" x14ac:dyDescent="0.25">
      <c r="A2657">
        <v>557896995</v>
      </c>
      <c r="B2657" t="s">
        <v>107</v>
      </c>
      <c r="C2657" t="s">
        <v>118</v>
      </c>
      <c r="D2657">
        <v>1</v>
      </c>
      <c r="E2657">
        <v>6</v>
      </c>
      <c r="F2657">
        <v>21</v>
      </c>
      <c r="G2657">
        <v>45108</v>
      </c>
      <c r="H2657" t="s">
        <v>108</v>
      </c>
      <c r="I2657" t="s">
        <v>1379</v>
      </c>
      <c r="J2657" t="s">
        <v>110</v>
      </c>
      <c r="K2657">
        <v>93.86999999999999</v>
      </c>
      <c r="L2657" t="s">
        <v>4703</v>
      </c>
      <c r="M2657" t="s">
        <v>108</v>
      </c>
      <c r="N2657" t="s">
        <v>49</v>
      </c>
      <c r="O2657" t="s">
        <v>225</v>
      </c>
      <c r="P2657" t="str">
        <f>_xlfn.IFNA(VLOOKUP(C2657,Statusy!A:B,2,0),"Do wyrzucenia")</f>
        <v>Greatstore</v>
      </c>
      <c r="Q2657" t="str">
        <f t="shared" si="172"/>
        <v>Mall</v>
      </c>
      <c r="R2657" t="str">
        <f t="shared" si="173"/>
        <v>Vida</v>
      </c>
    </row>
    <row r="2658" spans="1:18" x14ac:dyDescent="0.25">
      <c r="A2658">
        <v>557894982</v>
      </c>
      <c r="B2658" t="s">
        <v>107</v>
      </c>
      <c r="C2658" t="s">
        <v>153</v>
      </c>
      <c r="D2658">
        <v>1</v>
      </c>
      <c r="E2658">
        <v>0</v>
      </c>
      <c r="F2658">
        <v>985.15</v>
      </c>
      <c r="G2658">
        <v>45108</v>
      </c>
      <c r="H2658" t="s">
        <v>108</v>
      </c>
      <c r="I2658" t="s">
        <v>4704</v>
      </c>
      <c r="J2658" t="s">
        <v>109</v>
      </c>
      <c r="K2658">
        <v>184.48501872659176</v>
      </c>
      <c r="L2658" t="s">
        <v>4705</v>
      </c>
      <c r="M2658" t="s">
        <v>108</v>
      </c>
      <c r="N2658" t="s">
        <v>22</v>
      </c>
      <c r="O2658" t="s">
        <v>1102</v>
      </c>
      <c r="P2658" t="str">
        <f>_xlfn.IFNA(VLOOKUP(C2658,Statusy!A:B,2,0),"Do wyrzucenia")</f>
        <v>Alza</v>
      </c>
      <c r="Q2658" t="str">
        <f t="shared" si="172"/>
        <v>Alza</v>
      </c>
      <c r="R2658" t="str">
        <f t="shared" si="173"/>
        <v>Vida</v>
      </c>
    </row>
    <row r="2659" spans="1:18" x14ac:dyDescent="0.25">
      <c r="A2659">
        <v>557894981</v>
      </c>
      <c r="B2659" t="s">
        <v>107</v>
      </c>
      <c r="C2659" t="s">
        <v>120</v>
      </c>
      <c r="D2659">
        <v>1</v>
      </c>
      <c r="E2659">
        <v>270</v>
      </c>
      <c r="F2659">
        <v>3769</v>
      </c>
      <c r="G2659">
        <v>45108</v>
      </c>
      <c r="H2659" t="s">
        <v>108</v>
      </c>
      <c r="I2659" t="s">
        <v>412</v>
      </c>
      <c r="J2659" t="s">
        <v>109</v>
      </c>
      <c r="K2659">
        <v>705.80524344569289</v>
      </c>
      <c r="L2659" t="s">
        <v>4706</v>
      </c>
      <c r="M2659" t="s">
        <v>108</v>
      </c>
      <c r="N2659" t="s">
        <v>22</v>
      </c>
      <c r="O2659" t="s">
        <v>224</v>
      </c>
      <c r="P2659" t="str">
        <f>_xlfn.IFNA(VLOOKUP(C2659,Statusy!A:B,2,0),"Do wyrzucenia")</f>
        <v>Shumee</v>
      </c>
      <c r="Q2659" t="str">
        <f t="shared" si="172"/>
        <v>Mall</v>
      </c>
      <c r="R2659" t="str">
        <f t="shared" si="173"/>
        <v>Vida</v>
      </c>
    </row>
    <row r="2660" spans="1:18" x14ac:dyDescent="0.25">
      <c r="A2660">
        <v>557888693</v>
      </c>
      <c r="B2660" t="s">
        <v>107</v>
      </c>
      <c r="C2660" t="s">
        <v>153</v>
      </c>
      <c r="D2660">
        <v>1</v>
      </c>
      <c r="E2660">
        <v>0</v>
      </c>
      <c r="F2660">
        <v>1860.65</v>
      </c>
      <c r="G2660">
        <v>45108</v>
      </c>
      <c r="H2660" t="s">
        <v>108</v>
      </c>
      <c r="I2660" t="s">
        <v>685</v>
      </c>
      <c r="J2660" t="s">
        <v>109</v>
      </c>
      <c r="K2660">
        <v>348.43632958801504</v>
      </c>
      <c r="L2660" t="s">
        <v>4707</v>
      </c>
      <c r="M2660" t="s">
        <v>108</v>
      </c>
      <c r="N2660" t="s">
        <v>22</v>
      </c>
      <c r="O2660" t="s">
        <v>1102</v>
      </c>
      <c r="P2660" t="str">
        <f>_xlfn.IFNA(VLOOKUP(C2660,Statusy!A:B,2,0),"Do wyrzucenia")</f>
        <v>Alza</v>
      </c>
      <c r="Q2660" t="str">
        <f t="shared" si="172"/>
        <v>Alza</v>
      </c>
      <c r="R2660" t="str">
        <f t="shared" si="173"/>
        <v>Vida</v>
      </c>
    </row>
    <row r="2661" spans="1:18" x14ac:dyDescent="0.25">
      <c r="A2661">
        <v>557884388</v>
      </c>
      <c r="B2661" t="s">
        <v>107</v>
      </c>
      <c r="C2661" t="s">
        <v>118</v>
      </c>
      <c r="D2661">
        <v>1</v>
      </c>
      <c r="E2661">
        <v>789</v>
      </c>
      <c r="F2661">
        <v>4167</v>
      </c>
      <c r="G2661">
        <v>45108</v>
      </c>
      <c r="H2661" t="s">
        <v>108</v>
      </c>
      <c r="I2661" t="s">
        <v>678</v>
      </c>
      <c r="J2661" t="s">
        <v>109</v>
      </c>
      <c r="K2661">
        <v>780.33707865168549</v>
      </c>
      <c r="L2661" t="s">
        <v>4708</v>
      </c>
      <c r="M2661" t="s">
        <v>108</v>
      </c>
      <c r="N2661" t="s">
        <v>22</v>
      </c>
      <c r="O2661" t="s">
        <v>225</v>
      </c>
      <c r="P2661" t="str">
        <f>_xlfn.IFNA(VLOOKUP(C2661,Statusy!A:B,2,0),"Do wyrzucenia")</f>
        <v>Greatstore</v>
      </c>
      <c r="Q2661" t="str">
        <f t="shared" ref="Q2661:Q2693" si="174">IF(P2661="alza","Alza",IF(P2661="Extra","Extrastore","Mall"))</f>
        <v>Mall</v>
      </c>
      <c r="R2661" t="str">
        <f t="shared" ref="R2661:R2693" si="175">IF(AND(LEN(I2661)&lt;=7,ISERROR(FIND("_",I2661))),"Vida",IFERROR(LEFT(I2661,FIND("_",I2661)-1),"Kinghoff"))</f>
        <v>Vida</v>
      </c>
    </row>
    <row r="2662" spans="1:18" x14ac:dyDescent="0.25">
      <c r="A2662">
        <v>557884384</v>
      </c>
      <c r="B2662" t="s">
        <v>107</v>
      </c>
      <c r="C2662" t="s">
        <v>118</v>
      </c>
      <c r="D2662">
        <v>1</v>
      </c>
      <c r="E2662">
        <v>112</v>
      </c>
      <c r="F2662">
        <v>442</v>
      </c>
      <c r="G2662">
        <v>45108</v>
      </c>
      <c r="H2662" t="s">
        <v>108</v>
      </c>
      <c r="I2662" t="s">
        <v>480</v>
      </c>
      <c r="J2662" t="s">
        <v>110</v>
      </c>
      <c r="K2662">
        <v>1975.7399999999998</v>
      </c>
      <c r="L2662" t="s">
        <v>4709</v>
      </c>
      <c r="M2662" t="s">
        <v>108</v>
      </c>
      <c r="N2662" t="s">
        <v>49</v>
      </c>
      <c r="O2662" t="s">
        <v>225</v>
      </c>
      <c r="P2662" t="str">
        <f>_xlfn.IFNA(VLOOKUP(C2662,Statusy!A:B,2,0),"Do wyrzucenia")</f>
        <v>Greatstore</v>
      </c>
      <c r="Q2662" t="str">
        <f t="shared" si="174"/>
        <v>Mall</v>
      </c>
      <c r="R2662" t="str">
        <f t="shared" si="175"/>
        <v>Vida</v>
      </c>
    </row>
    <row r="2663" spans="1:18" x14ac:dyDescent="0.25">
      <c r="A2663">
        <v>557884379</v>
      </c>
      <c r="B2663" t="s">
        <v>107</v>
      </c>
      <c r="C2663" t="s">
        <v>118</v>
      </c>
      <c r="D2663">
        <v>1</v>
      </c>
      <c r="E2663">
        <v>0</v>
      </c>
      <c r="F2663">
        <v>102628</v>
      </c>
      <c r="G2663">
        <v>45108</v>
      </c>
      <c r="H2663" t="s">
        <v>108</v>
      </c>
      <c r="I2663" t="s">
        <v>4710</v>
      </c>
      <c r="J2663" t="s">
        <v>116</v>
      </c>
      <c r="K2663">
        <v>1231.5360000000001</v>
      </c>
      <c r="L2663" t="s">
        <v>4711</v>
      </c>
      <c r="M2663" t="s">
        <v>108</v>
      </c>
      <c r="N2663" t="s">
        <v>50</v>
      </c>
      <c r="O2663" t="s">
        <v>225</v>
      </c>
      <c r="P2663" t="str">
        <f>_xlfn.IFNA(VLOOKUP(C2663,Statusy!A:B,2,0),"Do wyrzucenia")</f>
        <v>Greatstore</v>
      </c>
      <c r="Q2663" t="str">
        <f t="shared" si="174"/>
        <v>Mall</v>
      </c>
      <c r="R2663" t="str">
        <f t="shared" si="175"/>
        <v>Vida</v>
      </c>
    </row>
    <row r="2664" spans="1:18" x14ac:dyDescent="0.25">
      <c r="A2664">
        <v>557884376</v>
      </c>
      <c r="B2664" t="s">
        <v>107</v>
      </c>
      <c r="C2664" t="s">
        <v>118</v>
      </c>
      <c r="D2664">
        <v>1</v>
      </c>
      <c r="E2664">
        <v>33</v>
      </c>
      <c r="F2664">
        <v>72</v>
      </c>
      <c r="G2664">
        <v>45108</v>
      </c>
      <c r="H2664" t="s">
        <v>108</v>
      </c>
      <c r="I2664" t="s">
        <v>4712</v>
      </c>
      <c r="J2664" t="s">
        <v>110</v>
      </c>
      <c r="K2664">
        <v>321.83999999999997</v>
      </c>
      <c r="L2664" t="s">
        <v>4713</v>
      </c>
      <c r="M2664" t="s">
        <v>108</v>
      </c>
      <c r="N2664" t="s">
        <v>49</v>
      </c>
      <c r="O2664" t="s">
        <v>225</v>
      </c>
      <c r="P2664" t="str">
        <f>_xlfn.IFNA(VLOOKUP(C2664,Statusy!A:B,2,0),"Do wyrzucenia")</f>
        <v>Greatstore</v>
      </c>
      <c r="Q2664" t="str">
        <f t="shared" si="174"/>
        <v>Mall</v>
      </c>
      <c r="R2664" t="str">
        <f t="shared" si="175"/>
        <v>aw</v>
      </c>
    </row>
    <row r="2665" spans="1:18" x14ac:dyDescent="0.25">
      <c r="A2665">
        <v>557882547</v>
      </c>
      <c r="B2665" t="s">
        <v>107</v>
      </c>
      <c r="C2665" t="s">
        <v>153</v>
      </c>
      <c r="D2665">
        <v>1</v>
      </c>
      <c r="E2665">
        <v>0</v>
      </c>
      <c r="F2665">
        <v>2226.15</v>
      </c>
      <c r="G2665">
        <v>45108</v>
      </c>
      <c r="H2665" t="s">
        <v>108</v>
      </c>
      <c r="I2665" t="s">
        <v>518</v>
      </c>
      <c r="J2665" t="s">
        <v>109</v>
      </c>
      <c r="K2665">
        <v>416.88202247191015</v>
      </c>
      <c r="L2665" t="s">
        <v>4714</v>
      </c>
      <c r="M2665" t="s">
        <v>108</v>
      </c>
      <c r="N2665" t="s">
        <v>22</v>
      </c>
      <c r="O2665" t="s">
        <v>1102</v>
      </c>
      <c r="P2665" t="str">
        <f>_xlfn.IFNA(VLOOKUP(C2665,Statusy!A:B,2,0),"Do wyrzucenia")</f>
        <v>Alza</v>
      </c>
      <c r="Q2665" t="str">
        <f t="shared" si="174"/>
        <v>Alza</v>
      </c>
      <c r="R2665" t="str">
        <f t="shared" si="175"/>
        <v>Vida</v>
      </c>
    </row>
    <row r="2666" spans="1:18" x14ac:dyDescent="0.25">
      <c r="A2666">
        <v>557882545</v>
      </c>
      <c r="B2666" t="s">
        <v>107</v>
      </c>
      <c r="C2666" t="s">
        <v>153</v>
      </c>
      <c r="D2666">
        <v>1</v>
      </c>
      <c r="E2666">
        <v>0</v>
      </c>
      <c r="F2666">
        <v>1690.65</v>
      </c>
      <c r="G2666">
        <v>45108</v>
      </c>
      <c r="H2666" t="s">
        <v>108</v>
      </c>
      <c r="I2666" t="s">
        <v>927</v>
      </c>
      <c r="J2666" t="s">
        <v>109</v>
      </c>
      <c r="K2666">
        <v>316.60112359550567</v>
      </c>
      <c r="L2666" t="s">
        <v>4715</v>
      </c>
      <c r="M2666" t="s">
        <v>108</v>
      </c>
      <c r="N2666" t="s">
        <v>22</v>
      </c>
      <c r="O2666" t="s">
        <v>1102</v>
      </c>
      <c r="P2666" t="str">
        <f>_xlfn.IFNA(VLOOKUP(C2666,Statusy!A:B,2,0),"Do wyrzucenia")</f>
        <v>Alza</v>
      </c>
      <c r="Q2666" t="str">
        <f t="shared" si="174"/>
        <v>Alza</v>
      </c>
      <c r="R2666" t="str">
        <f t="shared" si="175"/>
        <v>Vida</v>
      </c>
    </row>
    <row r="2667" spans="1:18" x14ac:dyDescent="0.25">
      <c r="A2667">
        <v>557882543</v>
      </c>
      <c r="B2667" t="s">
        <v>107</v>
      </c>
      <c r="C2667" t="s">
        <v>153</v>
      </c>
      <c r="D2667">
        <v>1</v>
      </c>
      <c r="E2667">
        <v>0</v>
      </c>
      <c r="F2667">
        <v>1427.15</v>
      </c>
      <c r="G2667">
        <v>45108</v>
      </c>
      <c r="H2667" t="s">
        <v>108</v>
      </c>
      <c r="I2667" t="s">
        <v>4716</v>
      </c>
      <c r="J2667" t="s">
        <v>109</v>
      </c>
      <c r="K2667">
        <v>267.25655430711612</v>
      </c>
      <c r="L2667" t="s">
        <v>4717</v>
      </c>
      <c r="M2667" t="s">
        <v>108</v>
      </c>
      <c r="N2667" t="s">
        <v>22</v>
      </c>
      <c r="O2667" t="s">
        <v>1102</v>
      </c>
      <c r="P2667" t="str">
        <f>_xlfn.IFNA(VLOOKUP(C2667,Statusy!A:B,2,0),"Do wyrzucenia")</f>
        <v>Alza</v>
      </c>
      <c r="Q2667" t="str">
        <f t="shared" si="174"/>
        <v>Alza</v>
      </c>
      <c r="R2667" t="str">
        <f t="shared" si="175"/>
        <v>Vida</v>
      </c>
    </row>
    <row r="2668" spans="1:18" x14ac:dyDescent="0.25">
      <c r="A2668">
        <v>557882542</v>
      </c>
      <c r="B2668" t="s">
        <v>107</v>
      </c>
      <c r="C2668" t="s">
        <v>153</v>
      </c>
      <c r="D2668">
        <v>1</v>
      </c>
      <c r="E2668">
        <v>0</v>
      </c>
      <c r="F2668">
        <v>3603.15</v>
      </c>
      <c r="G2668">
        <v>45108</v>
      </c>
      <c r="H2668" t="s">
        <v>108</v>
      </c>
      <c r="I2668" t="s">
        <v>2774</v>
      </c>
      <c r="J2668" t="s">
        <v>109</v>
      </c>
      <c r="K2668">
        <v>674.74719101123605</v>
      </c>
      <c r="L2668" t="s">
        <v>4718</v>
      </c>
      <c r="M2668" t="s">
        <v>108</v>
      </c>
      <c r="N2668" t="s">
        <v>22</v>
      </c>
      <c r="O2668" t="s">
        <v>1102</v>
      </c>
      <c r="P2668" t="str">
        <f>_xlfn.IFNA(VLOOKUP(C2668,Statusy!A:B,2,0),"Do wyrzucenia")</f>
        <v>Alza</v>
      </c>
      <c r="Q2668" t="str">
        <f t="shared" si="174"/>
        <v>Alza</v>
      </c>
      <c r="R2668" t="str">
        <f t="shared" si="175"/>
        <v>Vida</v>
      </c>
    </row>
    <row r="2669" spans="1:18" x14ac:dyDescent="0.25">
      <c r="A2669">
        <v>557882541</v>
      </c>
      <c r="B2669" t="s">
        <v>107</v>
      </c>
      <c r="C2669" t="s">
        <v>153</v>
      </c>
      <c r="D2669">
        <v>1</v>
      </c>
      <c r="E2669">
        <v>0</v>
      </c>
      <c r="F2669">
        <v>636.65</v>
      </c>
      <c r="G2669">
        <v>45108</v>
      </c>
      <c r="H2669" t="s">
        <v>108</v>
      </c>
      <c r="I2669" t="s">
        <v>926</v>
      </c>
      <c r="J2669" t="s">
        <v>109</v>
      </c>
      <c r="K2669">
        <v>119.22284644194757</v>
      </c>
      <c r="L2669" t="s">
        <v>4719</v>
      </c>
      <c r="M2669" t="s">
        <v>108</v>
      </c>
      <c r="N2669" t="s">
        <v>22</v>
      </c>
      <c r="O2669" t="s">
        <v>1102</v>
      </c>
      <c r="P2669" t="str">
        <f>_xlfn.IFNA(VLOOKUP(C2669,Statusy!A:B,2,0),"Do wyrzucenia")</f>
        <v>Alza</v>
      </c>
      <c r="Q2669" t="str">
        <f t="shared" si="174"/>
        <v>Alza</v>
      </c>
      <c r="R2669" t="str">
        <f t="shared" si="175"/>
        <v>Vida</v>
      </c>
    </row>
    <row r="2670" spans="1:18" x14ac:dyDescent="0.25">
      <c r="A2670">
        <v>557882540</v>
      </c>
      <c r="B2670" t="s">
        <v>107</v>
      </c>
      <c r="C2670" t="s">
        <v>153</v>
      </c>
      <c r="D2670">
        <v>1</v>
      </c>
      <c r="E2670">
        <v>0</v>
      </c>
      <c r="F2670">
        <v>1265.6500000000001</v>
      </c>
      <c r="G2670">
        <v>45108</v>
      </c>
      <c r="H2670" t="s">
        <v>108</v>
      </c>
      <c r="I2670" t="s">
        <v>4720</v>
      </c>
      <c r="J2670" t="s">
        <v>109</v>
      </c>
      <c r="K2670">
        <v>237.01310861423224</v>
      </c>
      <c r="L2670" t="s">
        <v>4721</v>
      </c>
      <c r="M2670" t="s">
        <v>108</v>
      </c>
      <c r="N2670" t="s">
        <v>22</v>
      </c>
      <c r="O2670" t="s">
        <v>1102</v>
      </c>
      <c r="P2670" t="str">
        <f>_xlfn.IFNA(VLOOKUP(C2670,Statusy!A:B,2,0),"Do wyrzucenia")</f>
        <v>Alza</v>
      </c>
      <c r="Q2670" t="str">
        <f t="shared" si="174"/>
        <v>Alza</v>
      </c>
      <c r="R2670" t="str">
        <f t="shared" si="175"/>
        <v>Vida</v>
      </c>
    </row>
    <row r="2671" spans="1:18" x14ac:dyDescent="0.25">
      <c r="A2671">
        <v>557882539</v>
      </c>
      <c r="B2671" t="s">
        <v>107</v>
      </c>
      <c r="C2671" t="s">
        <v>120</v>
      </c>
      <c r="D2671">
        <v>1</v>
      </c>
      <c r="E2671">
        <v>0</v>
      </c>
      <c r="F2671">
        <v>1809</v>
      </c>
      <c r="G2671">
        <v>45108</v>
      </c>
      <c r="H2671" t="s">
        <v>108</v>
      </c>
      <c r="I2671" t="s">
        <v>4722</v>
      </c>
      <c r="J2671" t="s">
        <v>109</v>
      </c>
      <c r="K2671">
        <v>338.76404494382024</v>
      </c>
      <c r="L2671" t="s">
        <v>4723</v>
      </c>
      <c r="M2671" t="s">
        <v>108</v>
      </c>
      <c r="N2671" t="s">
        <v>22</v>
      </c>
      <c r="O2671" t="s">
        <v>224</v>
      </c>
      <c r="P2671" t="str">
        <f>_xlfn.IFNA(VLOOKUP(C2671,Statusy!A:B,2,0),"Do wyrzucenia")</f>
        <v>Shumee</v>
      </c>
      <c r="Q2671" t="str">
        <f t="shared" si="174"/>
        <v>Mall</v>
      </c>
      <c r="R2671" t="str">
        <f t="shared" si="175"/>
        <v>Vida</v>
      </c>
    </row>
    <row r="2672" spans="1:18" x14ac:dyDescent="0.25">
      <c r="A2672">
        <v>557882538</v>
      </c>
      <c r="B2672" t="s">
        <v>107</v>
      </c>
      <c r="C2672" t="s">
        <v>153</v>
      </c>
      <c r="D2672">
        <v>1</v>
      </c>
      <c r="E2672">
        <v>0</v>
      </c>
      <c r="F2672">
        <v>645.15</v>
      </c>
      <c r="G2672">
        <v>45108</v>
      </c>
      <c r="H2672" t="s">
        <v>108</v>
      </c>
      <c r="I2672" t="s">
        <v>4724</v>
      </c>
      <c r="J2672" t="s">
        <v>109</v>
      </c>
      <c r="K2672">
        <v>120.81460674157304</v>
      </c>
      <c r="L2672" t="s">
        <v>4725</v>
      </c>
      <c r="M2672" t="s">
        <v>108</v>
      </c>
      <c r="N2672" t="s">
        <v>22</v>
      </c>
      <c r="O2672" t="s">
        <v>1102</v>
      </c>
      <c r="P2672" t="str">
        <f>_xlfn.IFNA(VLOOKUP(C2672,Statusy!A:B,2,0),"Do wyrzucenia")</f>
        <v>Alza</v>
      </c>
      <c r="Q2672" t="str">
        <f t="shared" si="174"/>
        <v>Alza</v>
      </c>
      <c r="R2672" t="str">
        <f t="shared" si="175"/>
        <v>Vida</v>
      </c>
    </row>
    <row r="2673" spans="1:18" x14ac:dyDescent="0.25">
      <c r="A2673">
        <v>557882536</v>
      </c>
      <c r="B2673" t="s">
        <v>107</v>
      </c>
      <c r="C2673" t="s">
        <v>153</v>
      </c>
      <c r="D2673">
        <v>1</v>
      </c>
      <c r="E2673">
        <v>0</v>
      </c>
      <c r="F2673">
        <v>676.6</v>
      </c>
      <c r="G2673">
        <v>45108</v>
      </c>
      <c r="H2673" t="s">
        <v>108</v>
      </c>
      <c r="I2673" t="s">
        <v>4726</v>
      </c>
      <c r="J2673" t="s">
        <v>109</v>
      </c>
      <c r="K2673">
        <v>126.70411985018728</v>
      </c>
      <c r="L2673" t="s">
        <v>4727</v>
      </c>
      <c r="M2673" t="s">
        <v>108</v>
      </c>
      <c r="N2673" t="s">
        <v>22</v>
      </c>
      <c r="O2673" t="s">
        <v>1102</v>
      </c>
      <c r="P2673" t="str">
        <f>_xlfn.IFNA(VLOOKUP(C2673,Statusy!A:B,2,0),"Do wyrzucenia")</f>
        <v>Alza</v>
      </c>
      <c r="Q2673" t="str">
        <f t="shared" si="174"/>
        <v>Alza</v>
      </c>
      <c r="R2673" t="str">
        <f t="shared" si="175"/>
        <v>ikonka</v>
      </c>
    </row>
    <row r="2674" spans="1:18" x14ac:dyDescent="0.25">
      <c r="A2674">
        <v>557882535</v>
      </c>
      <c r="B2674" t="s">
        <v>107</v>
      </c>
      <c r="C2674" t="s">
        <v>153</v>
      </c>
      <c r="D2674">
        <v>1</v>
      </c>
      <c r="E2674">
        <v>0</v>
      </c>
      <c r="F2674">
        <v>849.15</v>
      </c>
      <c r="G2674">
        <v>45108</v>
      </c>
      <c r="H2674" t="s">
        <v>108</v>
      </c>
      <c r="I2674" t="s">
        <v>1942</v>
      </c>
      <c r="J2674" t="s">
        <v>109</v>
      </c>
      <c r="K2674">
        <v>159.01685393258427</v>
      </c>
      <c r="L2674" t="s">
        <v>4728</v>
      </c>
      <c r="M2674" t="s">
        <v>108</v>
      </c>
      <c r="N2674" t="s">
        <v>22</v>
      </c>
      <c r="O2674" t="s">
        <v>1102</v>
      </c>
      <c r="P2674" t="str">
        <f>_xlfn.IFNA(VLOOKUP(C2674,Statusy!A:B,2,0),"Do wyrzucenia")</f>
        <v>Alza</v>
      </c>
      <c r="Q2674" t="str">
        <f t="shared" si="174"/>
        <v>Alza</v>
      </c>
      <c r="R2674" t="str">
        <f t="shared" si="175"/>
        <v>Vida</v>
      </c>
    </row>
    <row r="2675" spans="1:18" x14ac:dyDescent="0.25">
      <c r="A2675">
        <v>557882534</v>
      </c>
      <c r="B2675" t="s">
        <v>107</v>
      </c>
      <c r="C2675" t="s">
        <v>153</v>
      </c>
      <c r="D2675">
        <v>1</v>
      </c>
      <c r="E2675">
        <v>0</v>
      </c>
      <c r="F2675">
        <v>492.16</v>
      </c>
      <c r="G2675">
        <v>45108</v>
      </c>
      <c r="H2675" t="s">
        <v>108</v>
      </c>
      <c r="I2675" t="s">
        <v>1176</v>
      </c>
      <c r="J2675" t="s">
        <v>109</v>
      </c>
      <c r="K2675">
        <v>92.164794007490642</v>
      </c>
      <c r="L2675" t="s">
        <v>4729</v>
      </c>
      <c r="M2675" t="s">
        <v>108</v>
      </c>
      <c r="N2675" t="s">
        <v>22</v>
      </c>
      <c r="O2675" t="s">
        <v>1102</v>
      </c>
      <c r="P2675" t="str">
        <f>_xlfn.IFNA(VLOOKUP(C2675,Statusy!A:B,2,0),"Do wyrzucenia")</f>
        <v>Alza</v>
      </c>
      <c r="Q2675" t="str">
        <f t="shared" si="174"/>
        <v>Alza</v>
      </c>
      <c r="R2675" t="str">
        <f t="shared" si="175"/>
        <v>Vida</v>
      </c>
    </row>
    <row r="2676" spans="1:18" x14ac:dyDescent="0.25">
      <c r="A2676">
        <v>557882533</v>
      </c>
      <c r="B2676" t="s">
        <v>107</v>
      </c>
      <c r="C2676" t="s">
        <v>153</v>
      </c>
      <c r="D2676">
        <v>1</v>
      </c>
      <c r="E2676">
        <v>0</v>
      </c>
      <c r="F2676">
        <v>379.11</v>
      </c>
      <c r="G2676">
        <v>45108</v>
      </c>
      <c r="H2676" t="s">
        <v>108</v>
      </c>
      <c r="I2676" t="s">
        <v>388</v>
      </c>
      <c r="J2676" t="s">
        <v>109</v>
      </c>
      <c r="K2676">
        <v>70.994382022471925</v>
      </c>
      <c r="L2676" t="s">
        <v>4730</v>
      </c>
      <c r="M2676" t="s">
        <v>108</v>
      </c>
      <c r="N2676" t="s">
        <v>48</v>
      </c>
      <c r="O2676" t="s">
        <v>1102</v>
      </c>
      <c r="P2676" t="str">
        <f>_xlfn.IFNA(VLOOKUP(C2676,Statusy!A:B,2,0),"Do wyrzucenia")</f>
        <v>Alza</v>
      </c>
      <c r="Q2676" t="str">
        <f t="shared" si="174"/>
        <v>Alza</v>
      </c>
      <c r="R2676" t="str">
        <f t="shared" si="175"/>
        <v>Kinghoff</v>
      </c>
    </row>
    <row r="2677" spans="1:18" x14ac:dyDescent="0.25">
      <c r="A2677">
        <v>557882532</v>
      </c>
      <c r="B2677" t="s">
        <v>107</v>
      </c>
      <c r="C2677" t="s">
        <v>153</v>
      </c>
      <c r="D2677">
        <v>1</v>
      </c>
      <c r="E2677">
        <v>0</v>
      </c>
      <c r="F2677">
        <v>798.15</v>
      </c>
      <c r="G2677">
        <v>45108</v>
      </c>
      <c r="H2677" t="s">
        <v>108</v>
      </c>
      <c r="I2677" t="s">
        <v>292</v>
      </c>
      <c r="J2677" t="s">
        <v>109</v>
      </c>
      <c r="K2677">
        <v>149.46629213483146</v>
      </c>
      <c r="L2677" t="s">
        <v>4731</v>
      </c>
      <c r="M2677" t="s">
        <v>108</v>
      </c>
      <c r="N2677" t="s">
        <v>22</v>
      </c>
      <c r="O2677" t="s">
        <v>1102</v>
      </c>
      <c r="P2677" t="str">
        <f>_xlfn.IFNA(VLOOKUP(C2677,Statusy!A:B,2,0),"Do wyrzucenia")</f>
        <v>Alza</v>
      </c>
      <c r="Q2677" t="str">
        <f t="shared" si="174"/>
        <v>Alza</v>
      </c>
      <c r="R2677" t="str">
        <f t="shared" si="175"/>
        <v>Vida</v>
      </c>
    </row>
    <row r="2678" spans="1:18" x14ac:dyDescent="0.25">
      <c r="A2678">
        <v>557882531</v>
      </c>
      <c r="B2678" t="s">
        <v>107</v>
      </c>
      <c r="C2678" t="s">
        <v>120</v>
      </c>
      <c r="D2678">
        <v>1</v>
      </c>
      <c r="E2678">
        <v>95</v>
      </c>
      <c r="F2678">
        <v>491</v>
      </c>
      <c r="G2678">
        <v>45108</v>
      </c>
      <c r="H2678" t="s">
        <v>108</v>
      </c>
      <c r="I2678" t="s">
        <v>4732</v>
      </c>
      <c r="J2678" t="s">
        <v>110</v>
      </c>
      <c r="K2678">
        <v>2194.77</v>
      </c>
      <c r="L2678" t="s">
        <v>4733</v>
      </c>
      <c r="M2678" t="s">
        <v>108</v>
      </c>
      <c r="N2678" t="s">
        <v>48</v>
      </c>
      <c r="O2678" t="s">
        <v>224</v>
      </c>
      <c r="P2678" t="str">
        <f>_xlfn.IFNA(VLOOKUP(C2678,Statusy!A:B,2,0),"Do wyrzucenia")</f>
        <v>Shumee</v>
      </c>
      <c r="Q2678" t="str">
        <f t="shared" si="174"/>
        <v>Mall</v>
      </c>
      <c r="R2678" t="str">
        <f t="shared" si="175"/>
        <v>Vida</v>
      </c>
    </row>
    <row r="2679" spans="1:18" x14ac:dyDescent="0.25">
      <c r="A2679">
        <v>557864953</v>
      </c>
      <c r="B2679" t="s">
        <v>107</v>
      </c>
      <c r="C2679" t="s">
        <v>118</v>
      </c>
      <c r="D2679">
        <v>1</v>
      </c>
      <c r="E2679">
        <v>6</v>
      </c>
      <c r="F2679">
        <v>37</v>
      </c>
      <c r="G2679">
        <v>45108</v>
      </c>
      <c r="H2679" t="s">
        <v>108</v>
      </c>
      <c r="I2679" t="s">
        <v>556</v>
      </c>
      <c r="J2679" t="s">
        <v>110</v>
      </c>
      <c r="K2679">
        <v>165.39</v>
      </c>
      <c r="L2679" t="s">
        <v>557</v>
      </c>
      <c r="M2679" t="s">
        <v>108</v>
      </c>
      <c r="N2679" t="s">
        <v>49</v>
      </c>
      <c r="O2679" t="s">
        <v>225</v>
      </c>
      <c r="P2679" t="str">
        <f>_xlfn.IFNA(VLOOKUP(C2679,Statusy!A:B,2,0),"Do wyrzucenia")</f>
        <v>Greatstore</v>
      </c>
      <c r="Q2679" t="str">
        <f t="shared" si="174"/>
        <v>Mall</v>
      </c>
      <c r="R2679" t="str">
        <f t="shared" si="175"/>
        <v>aw</v>
      </c>
    </row>
    <row r="2680" spans="1:18" x14ac:dyDescent="0.25">
      <c r="A2680">
        <v>557864951</v>
      </c>
      <c r="B2680" t="s">
        <v>107</v>
      </c>
      <c r="C2680" t="s">
        <v>118</v>
      </c>
      <c r="D2680">
        <v>1</v>
      </c>
      <c r="E2680">
        <v>649</v>
      </c>
      <c r="F2680">
        <v>3058</v>
      </c>
      <c r="G2680">
        <v>45108</v>
      </c>
      <c r="H2680" t="s">
        <v>108</v>
      </c>
      <c r="I2680" t="s">
        <v>897</v>
      </c>
      <c r="J2680" t="s">
        <v>109</v>
      </c>
      <c r="K2680">
        <v>572.65917602996262</v>
      </c>
      <c r="L2680" t="s">
        <v>998</v>
      </c>
      <c r="M2680" t="s">
        <v>108</v>
      </c>
      <c r="N2680" t="s">
        <v>22</v>
      </c>
      <c r="O2680" t="s">
        <v>225</v>
      </c>
      <c r="P2680" t="str">
        <f>_xlfn.IFNA(VLOOKUP(C2680,Statusy!A:B,2,0),"Do wyrzucenia")</f>
        <v>Greatstore</v>
      </c>
      <c r="Q2680" t="str">
        <f t="shared" si="174"/>
        <v>Mall</v>
      </c>
      <c r="R2680" t="str">
        <f t="shared" si="175"/>
        <v>Vida</v>
      </c>
    </row>
    <row r="2681" spans="1:18" x14ac:dyDescent="0.25">
      <c r="A2681">
        <v>557864949</v>
      </c>
      <c r="B2681" t="s">
        <v>107</v>
      </c>
      <c r="C2681" t="s">
        <v>118</v>
      </c>
      <c r="D2681">
        <v>1</v>
      </c>
      <c r="E2681">
        <v>59</v>
      </c>
      <c r="F2681">
        <v>139</v>
      </c>
      <c r="G2681">
        <v>45108</v>
      </c>
      <c r="H2681" t="s">
        <v>108</v>
      </c>
      <c r="I2681" t="s">
        <v>4734</v>
      </c>
      <c r="J2681" t="s">
        <v>110</v>
      </c>
      <c r="K2681">
        <v>621.32999999999993</v>
      </c>
      <c r="L2681" t="s">
        <v>4735</v>
      </c>
      <c r="M2681" t="s">
        <v>108</v>
      </c>
      <c r="N2681" t="s">
        <v>49</v>
      </c>
      <c r="O2681" t="s">
        <v>225</v>
      </c>
      <c r="P2681" t="str">
        <f>_xlfn.IFNA(VLOOKUP(C2681,Statusy!A:B,2,0),"Do wyrzucenia")</f>
        <v>Greatstore</v>
      </c>
      <c r="Q2681" t="str">
        <f t="shared" si="174"/>
        <v>Mall</v>
      </c>
      <c r="R2681" t="str">
        <f t="shared" si="175"/>
        <v>Vida</v>
      </c>
    </row>
    <row r="2682" spans="1:18" x14ac:dyDescent="0.25">
      <c r="A2682">
        <v>557864948</v>
      </c>
      <c r="B2682" t="s">
        <v>107</v>
      </c>
      <c r="C2682" t="s">
        <v>114</v>
      </c>
      <c r="D2682">
        <v>0</v>
      </c>
      <c r="E2682">
        <v>10</v>
      </c>
      <c r="F2682">
        <v>42</v>
      </c>
      <c r="G2682">
        <v>45108</v>
      </c>
      <c r="H2682" t="s">
        <v>108</v>
      </c>
      <c r="I2682" t="s">
        <v>4736</v>
      </c>
      <c r="J2682" t="s">
        <v>110</v>
      </c>
      <c r="K2682">
        <v>187.73999999999998</v>
      </c>
      <c r="L2682" t="s">
        <v>4737</v>
      </c>
      <c r="M2682" t="s">
        <v>108</v>
      </c>
      <c r="N2682" t="s">
        <v>49</v>
      </c>
      <c r="O2682" t="s">
        <v>225</v>
      </c>
      <c r="P2682" t="str">
        <f>_xlfn.IFNA(VLOOKUP(C2682,Statusy!A:B,2,0),"Do wyrzucenia")</f>
        <v>Greatstore</v>
      </c>
      <c r="Q2682" t="str">
        <f t="shared" si="174"/>
        <v>Mall</v>
      </c>
      <c r="R2682" t="str">
        <f t="shared" si="175"/>
        <v>Vida</v>
      </c>
    </row>
    <row r="2683" spans="1:18" x14ac:dyDescent="0.25">
      <c r="A2683">
        <v>557864332</v>
      </c>
      <c r="B2683" t="s">
        <v>107</v>
      </c>
      <c r="C2683" t="s">
        <v>120</v>
      </c>
      <c r="D2683">
        <v>1</v>
      </c>
      <c r="E2683">
        <v>29</v>
      </c>
      <c r="F2683">
        <v>280</v>
      </c>
      <c r="G2683">
        <v>45108</v>
      </c>
      <c r="H2683" t="s">
        <v>108</v>
      </c>
      <c r="I2683" t="s">
        <v>4738</v>
      </c>
      <c r="J2683" t="s">
        <v>110</v>
      </c>
      <c r="K2683">
        <v>1251.5999999999999</v>
      </c>
      <c r="L2683" t="s">
        <v>4739</v>
      </c>
      <c r="M2683" t="s">
        <v>108</v>
      </c>
      <c r="N2683" t="s">
        <v>49</v>
      </c>
      <c r="O2683" t="s">
        <v>224</v>
      </c>
      <c r="P2683" t="str">
        <f>_xlfn.IFNA(VLOOKUP(C2683,Statusy!A:B,2,0),"Do wyrzucenia")</f>
        <v>Shumee</v>
      </c>
      <c r="Q2683" t="str">
        <f t="shared" si="174"/>
        <v>Mall</v>
      </c>
      <c r="R2683" t="str">
        <f t="shared" si="175"/>
        <v>Vida</v>
      </c>
    </row>
    <row r="2684" spans="1:18" x14ac:dyDescent="0.25">
      <c r="A2684">
        <v>557863091</v>
      </c>
      <c r="B2684" t="s">
        <v>107</v>
      </c>
      <c r="C2684" t="s">
        <v>113</v>
      </c>
      <c r="D2684">
        <v>1</v>
      </c>
      <c r="E2684">
        <v>13</v>
      </c>
      <c r="F2684">
        <v>59</v>
      </c>
      <c r="G2684">
        <v>45108</v>
      </c>
      <c r="H2684" t="s">
        <v>108</v>
      </c>
      <c r="I2684" t="s">
        <v>466</v>
      </c>
      <c r="J2684" t="s">
        <v>110</v>
      </c>
      <c r="K2684">
        <v>263.72999999999996</v>
      </c>
      <c r="L2684" t="s">
        <v>4740</v>
      </c>
      <c r="M2684" t="s">
        <v>108</v>
      </c>
      <c r="N2684" t="s">
        <v>49</v>
      </c>
      <c r="O2684" t="s">
        <v>224</v>
      </c>
      <c r="P2684" t="str">
        <f>_xlfn.IFNA(VLOOKUP(C2684,Statusy!A:B,2,0),"Do wyrzucenia")</f>
        <v>Shumee</v>
      </c>
      <c r="Q2684" t="str">
        <f t="shared" si="174"/>
        <v>Mall</v>
      </c>
      <c r="R2684" t="str">
        <f t="shared" si="175"/>
        <v>Vida</v>
      </c>
    </row>
    <row r="2685" spans="1:18" x14ac:dyDescent="0.25">
      <c r="A2685">
        <v>557862893</v>
      </c>
      <c r="B2685" t="s">
        <v>107</v>
      </c>
      <c r="C2685" t="s">
        <v>153</v>
      </c>
      <c r="D2685">
        <v>1</v>
      </c>
      <c r="E2685">
        <v>0</v>
      </c>
      <c r="F2685">
        <v>1690.65</v>
      </c>
      <c r="G2685">
        <v>45108</v>
      </c>
      <c r="H2685" t="s">
        <v>108</v>
      </c>
      <c r="I2685" t="s">
        <v>4741</v>
      </c>
      <c r="J2685" t="s">
        <v>109</v>
      </c>
      <c r="K2685">
        <v>316.60112359550567</v>
      </c>
      <c r="L2685" t="s">
        <v>4742</v>
      </c>
      <c r="M2685" t="s">
        <v>108</v>
      </c>
      <c r="N2685" t="s">
        <v>22</v>
      </c>
      <c r="O2685" t="s">
        <v>1102</v>
      </c>
      <c r="P2685" t="str">
        <f>_xlfn.IFNA(VLOOKUP(C2685,Statusy!A:B,2,0),"Do wyrzucenia")</f>
        <v>Alza</v>
      </c>
      <c r="Q2685" t="str">
        <f t="shared" si="174"/>
        <v>Alza</v>
      </c>
      <c r="R2685" t="str">
        <f t="shared" si="175"/>
        <v>Vida</v>
      </c>
    </row>
    <row r="2686" spans="1:18" x14ac:dyDescent="0.25">
      <c r="A2686">
        <v>557862892</v>
      </c>
      <c r="B2686" t="s">
        <v>107</v>
      </c>
      <c r="C2686" t="s">
        <v>153</v>
      </c>
      <c r="D2686">
        <v>1</v>
      </c>
      <c r="E2686">
        <v>0</v>
      </c>
      <c r="F2686">
        <v>934.14</v>
      </c>
      <c r="G2686">
        <v>45108</v>
      </c>
      <c r="H2686" t="s">
        <v>108</v>
      </c>
      <c r="I2686" t="s">
        <v>299</v>
      </c>
      <c r="J2686" t="s">
        <v>109</v>
      </c>
      <c r="K2686">
        <v>174.93258426966293</v>
      </c>
      <c r="L2686" t="s">
        <v>4743</v>
      </c>
      <c r="M2686" t="s">
        <v>108</v>
      </c>
      <c r="N2686" t="s">
        <v>22</v>
      </c>
      <c r="O2686" t="s">
        <v>1102</v>
      </c>
      <c r="P2686" t="str">
        <f>_xlfn.IFNA(VLOOKUP(C2686,Statusy!A:B,2,0),"Do wyrzucenia")</f>
        <v>Alza</v>
      </c>
      <c r="Q2686" t="str">
        <f t="shared" si="174"/>
        <v>Alza</v>
      </c>
      <c r="R2686" t="str">
        <f t="shared" si="175"/>
        <v>Vida</v>
      </c>
    </row>
    <row r="2687" spans="1:18" x14ac:dyDescent="0.25">
      <c r="A2687">
        <v>557858302</v>
      </c>
      <c r="B2687" t="s">
        <v>107</v>
      </c>
      <c r="C2687" t="s">
        <v>118</v>
      </c>
      <c r="D2687">
        <v>1</v>
      </c>
      <c r="E2687">
        <v>10</v>
      </c>
      <c r="F2687">
        <v>46</v>
      </c>
      <c r="G2687">
        <v>45108</v>
      </c>
      <c r="H2687" t="s">
        <v>108</v>
      </c>
      <c r="I2687" t="s">
        <v>290</v>
      </c>
      <c r="J2687" t="s">
        <v>110</v>
      </c>
      <c r="K2687">
        <v>205.61999999999998</v>
      </c>
      <c r="L2687" t="s">
        <v>828</v>
      </c>
      <c r="M2687" t="s">
        <v>108</v>
      </c>
      <c r="N2687" t="s">
        <v>49</v>
      </c>
      <c r="O2687" t="s">
        <v>225</v>
      </c>
      <c r="P2687" t="str">
        <f>_xlfn.IFNA(VLOOKUP(C2687,Statusy!A:B,2,0),"Do wyrzucenia")</f>
        <v>Greatstore</v>
      </c>
      <c r="Q2687" t="str">
        <f t="shared" si="174"/>
        <v>Mall</v>
      </c>
      <c r="R2687" t="str">
        <f t="shared" si="175"/>
        <v>Vida</v>
      </c>
    </row>
    <row r="2688" spans="1:18" x14ac:dyDescent="0.25">
      <c r="A2688">
        <v>557858186</v>
      </c>
      <c r="B2688" t="s">
        <v>107</v>
      </c>
      <c r="C2688" t="s">
        <v>118</v>
      </c>
      <c r="D2688">
        <v>1</v>
      </c>
      <c r="E2688">
        <v>28</v>
      </c>
      <c r="F2688">
        <v>190</v>
      </c>
      <c r="G2688">
        <v>45108</v>
      </c>
      <c r="H2688" t="s">
        <v>108</v>
      </c>
      <c r="I2688" t="s">
        <v>4744</v>
      </c>
      <c r="J2688" t="s">
        <v>110</v>
      </c>
      <c r="K2688">
        <v>849.3</v>
      </c>
      <c r="L2688" t="s">
        <v>4745</v>
      </c>
      <c r="M2688" t="s">
        <v>108</v>
      </c>
      <c r="N2688" t="s">
        <v>49</v>
      </c>
      <c r="O2688" t="s">
        <v>225</v>
      </c>
      <c r="P2688" t="str">
        <f>_xlfn.IFNA(VLOOKUP(C2688,Statusy!A:B,2,0),"Do wyrzucenia")</f>
        <v>Greatstore</v>
      </c>
      <c r="Q2688" t="str">
        <f t="shared" si="174"/>
        <v>Mall</v>
      </c>
      <c r="R2688" t="str">
        <f t="shared" si="175"/>
        <v>Vida</v>
      </c>
    </row>
    <row r="2689" spans="1:18" x14ac:dyDescent="0.25">
      <c r="A2689">
        <v>557858185</v>
      </c>
      <c r="B2689" t="s">
        <v>107</v>
      </c>
      <c r="C2689" t="s">
        <v>118</v>
      </c>
      <c r="D2689">
        <v>1</v>
      </c>
      <c r="E2689">
        <v>33</v>
      </c>
      <c r="F2689">
        <v>76</v>
      </c>
      <c r="G2689">
        <v>45108</v>
      </c>
      <c r="H2689" t="s">
        <v>108</v>
      </c>
      <c r="I2689" t="s">
        <v>4746</v>
      </c>
      <c r="J2689" t="s">
        <v>110</v>
      </c>
      <c r="K2689">
        <v>339.71999999999997</v>
      </c>
      <c r="L2689" t="s">
        <v>4747</v>
      </c>
      <c r="M2689" t="s">
        <v>108</v>
      </c>
      <c r="N2689" t="s">
        <v>49</v>
      </c>
      <c r="O2689" t="s">
        <v>225</v>
      </c>
      <c r="P2689" t="str">
        <f>_xlfn.IFNA(VLOOKUP(C2689,Statusy!A:B,2,0),"Do wyrzucenia")</f>
        <v>Greatstore</v>
      </c>
      <c r="Q2689" t="str">
        <f t="shared" si="174"/>
        <v>Mall</v>
      </c>
      <c r="R2689" t="str">
        <f t="shared" si="175"/>
        <v>aw</v>
      </c>
    </row>
    <row r="2690" spans="1:18" x14ac:dyDescent="0.25">
      <c r="A2690">
        <v>557856059</v>
      </c>
      <c r="B2690" t="s">
        <v>107</v>
      </c>
      <c r="C2690" t="s">
        <v>190</v>
      </c>
      <c r="D2690">
        <v>0</v>
      </c>
      <c r="E2690">
        <v>0</v>
      </c>
      <c r="F2690">
        <v>385.91</v>
      </c>
      <c r="G2690">
        <v>45108</v>
      </c>
      <c r="H2690" t="s">
        <v>108</v>
      </c>
      <c r="I2690" t="s">
        <v>1180</v>
      </c>
      <c r="J2690" t="s">
        <v>109</v>
      </c>
      <c r="K2690">
        <v>72.267790262172298</v>
      </c>
      <c r="L2690" t="s">
        <v>4748</v>
      </c>
      <c r="M2690" t="s">
        <v>108</v>
      </c>
      <c r="N2690" t="s">
        <v>252</v>
      </c>
      <c r="O2690" t="s">
        <v>1102</v>
      </c>
      <c r="P2690" t="str">
        <f>_xlfn.IFNA(VLOOKUP(C2690,Statusy!A:B,2,0),"Do wyrzucenia")</f>
        <v>Alza</v>
      </c>
      <c r="Q2690" t="str">
        <f t="shared" si="174"/>
        <v>Alza</v>
      </c>
      <c r="R2690" t="str">
        <f t="shared" si="175"/>
        <v>Kinghoff</v>
      </c>
    </row>
    <row r="2691" spans="1:18" x14ac:dyDescent="0.25">
      <c r="A2691">
        <v>557851291</v>
      </c>
      <c r="B2691" t="s">
        <v>107</v>
      </c>
      <c r="C2691" t="s">
        <v>118</v>
      </c>
      <c r="D2691">
        <v>1</v>
      </c>
      <c r="E2691">
        <v>13</v>
      </c>
      <c r="F2691">
        <v>70</v>
      </c>
      <c r="G2691">
        <v>45108</v>
      </c>
      <c r="H2691" t="s">
        <v>108</v>
      </c>
      <c r="I2691" t="s">
        <v>3641</v>
      </c>
      <c r="J2691" t="s">
        <v>110</v>
      </c>
      <c r="K2691">
        <v>312.89999999999998</v>
      </c>
      <c r="L2691" t="s">
        <v>4749</v>
      </c>
      <c r="M2691" t="s">
        <v>108</v>
      </c>
      <c r="N2691" t="s">
        <v>49</v>
      </c>
      <c r="O2691" t="s">
        <v>225</v>
      </c>
      <c r="P2691" t="str">
        <f>_xlfn.IFNA(VLOOKUP(C2691,Statusy!A:B,2,0),"Do wyrzucenia")</f>
        <v>Greatstore</v>
      </c>
      <c r="Q2691" t="str">
        <f t="shared" si="174"/>
        <v>Mall</v>
      </c>
      <c r="R2691" t="str">
        <f t="shared" si="175"/>
        <v>Vida</v>
      </c>
    </row>
    <row r="2692" spans="1:18" x14ac:dyDescent="0.25">
      <c r="A2692">
        <v>557851284</v>
      </c>
      <c r="B2692" t="s">
        <v>107</v>
      </c>
      <c r="C2692" t="s">
        <v>118</v>
      </c>
      <c r="D2692">
        <v>1</v>
      </c>
      <c r="E2692">
        <v>36</v>
      </c>
      <c r="F2692">
        <v>243</v>
      </c>
      <c r="G2692">
        <v>45108</v>
      </c>
      <c r="H2692" t="s">
        <v>108</v>
      </c>
      <c r="I2692" t="s">
        <v>4750</v>
      </c>
      <c r="J2692" t="s">
        <v>110</v>
      </c>
      <c r="K2692">
        <v>1086.21</v>
      </c>
      <c r="L2692" t="s">
        <v>4751</v>
      </c>
      <c r="M2692" t="s">
        <v>108</v>
      </c>
      <c r="N2692" t="s">
        <v>49</v>
      </c>
      <c r="O2692" t="s">
        <v>225</v>
      </c>
      <c r="P2692" t="str">
        <f>_xlfn.IFNA(VLOOKUP(C2692,Statusy!A:B,2,0),"Do wyrzucenia")</f>
        <v>Greatstore</v>
      </c>
      <c r="Q2692" t="str">
        <f t="shared" si="174"/>
        <v>Mall</v>
      </c>
      <c r="R2692" t="str">
        <f t="shared" si="175"/>
        <v>Vida</v>
      </c>
    </row>
    <row r="2693" spans="1:18" x14ac:dyDescent="0.25">
      <c r="A2693">
        <v>557851184</v>
      </c>
      <c r="B2693" t="s">
        <v>107</v>
      </c>
      <c r="C2693" t="s">
        <v>118</v>
      </c>
      <c r="D2693">
        <v>1</v>
      </c>
      <c r="E2693">
        <v>28</v>
      </c>
      <c r="F2693">
        <v>191</v>
      </c>
      <c r="G2693">
        <v>45108</v>
      </c>
      <c r="H2693" t="s">
        <v>108</v>
      </c>
      <c r="I2693" t="s">
        <v>4752</v>
      </c>
      <c r="J2693" t="s">
        <v>110</v>
      </c>
      <c r="K2693">
        <v>853.77</v>
      </c>
      <c r="L2693" t="s">
        <v>4753</v>
      </c>
      <c r="M2693" t="s">
        <v>108</v>
      </c>
      <c r="N2693" t="s">
        <v>49</v>
      </c>
      <c r="O2693" t="s">
        <v>225</v>
      </c>
      <c r="P2693" t="str">
        <f>_xlfn.IFNA(VLOOKUP(C2693,Statusy!A:B,2,0),"Do wyrzucenia")</f>
        <v>Greatstore</v>
      </c>
      <c r="Q2693" t="str">
        <f t="shared" si="174"/>
        <v>Mall</v>
      </c>
      <c r="R2693" t="str">
        <f t="shared" si="175"/>
        <v>Vida</v>
      </c>
    </row>
    <row r="2694" spans="1:18" x14ac:dyDescent="0.25">
      <c r="A2694">
        <v>557851144</v>
      </c>
      <c r="B2694" t="s">
        <v>107</v>
      </c>
      <c r="C2694" t="s">
        <v>118</v>
      </c>
      <c r="D2694">
        <v>1</v>
      </c>
      <c r="E2694">
        <v>43</v>
      </c>
      <c r="F2694">
        <v>411</v>
      </c>
      <c r="G2694">
        <v>45108</v>
      </c>
      <c r="H2694" t="s">
        <v>108</v>
      </c>
      <c r="I2694" t="s">
        <v>4754</v>
      </c>
      <c r="J2694" t="s">
        <v>110</v>
      </c>
      <c r="K2694">
        <v>1837.1699999999998</v>
      </c>
      <c r="L2694" t="s">
        <v>4755</v>
      </c>
      <c r="M2694" t="s">
        <v>108</v>
      </c>
      <c r="N2694" t="s">
        <v>49</v>
      </c>
      <c r="O2694" t="s">
        <v>225</v>
      </c>
      <c r="P2694" t="str">
        <f>_xlfn.IFNA(VLOOKUP(C2694,Statusy!A:B,2,0),"Do wyrzucenia")</f>
        <v>Greatstore</v>
      </c>
      <c r="Q2694" t="str">
        <f t="shared" ref="Q2694:Q2725" si="176">IF(P2694="alza","Alza",IF(P2694="Extra","Extrastore","Mall"))</f>
        <v>Mall</v>
      </c>
      <c r="R2694" t="str">
        <f t="shared" ref="R2694:R2725" si="177">IF(AND(LEN(I2694)&lt;=7,ISERROR(FIND("_",I2694))),"Vida",IFERROR(LEFT(I2694,FIND("_",I2694)-1),"Kinghoff"))</f>
        <v>Vida</v>
      </c>
    </row>
    <row r="2695" spans="1:18" x14ac:dyDescent="0.25">
      <c r="A2695">
        <v>557850131</v>
      </c>
      <c r="B2695" t="s">
        <v>107</v>
      </c>
      <c r="C2695" t="s">
        <v>120</v>
      </c>
      <c r="D2695">
        <v>1</v>
      </c>
      <c r="E2695">
        <v>27</v>
      </c>
      <c r="F2695">
        <v>182</v>
      </c>
      <c r="G2695">
        <v>45108</v>
      </c>
      <c r="H2695" t="s">
        <v>108</v>
      </c>
      <c r="I2695" t="s">
        <v>4189</v>
      </c>
      <c r="J2695" t="s">
        <v>110</v>
      </c>
      <c r="K2695">
        <v>813.54</v>
      </c>
      <c r="L2695" t="s">
        <v>4756</v>
      </c>
      <c r="M2695" t="s">
        <v>108</v>
      </c>
      <c r="N2695" t="s">
        <v>49</v>
      </c>
      <c r="O2695" t="s">
        <v>224</v>
      </c>
      <c r="P2695" t="str">
        <f>_xlfn.IFNA(VLOOKUP(C2695,Statusy!A:B,2,0),"Do wyrzucenia")</f>
        <v>Shumee</v>
      </c>
      <c r="Q2695" t="str">
        <f t="shared" si="176"/>
        <v>Mall</v>
      </c>
      <c r="R2695" t="str">
        <f t="shared" si="177"/>
        <v>Vida</v>
      </c>
    </row>
    <row r="2696" spans="1:18" x14ac:dyDescent="0.25">
      <c r="A2696">
        <v>557849731</v>
      </c>
      <c r="B2696" t="s">
        <v>107</v>
      </c>
      <c r="C2696" t="s">
        <v>120</v>
      </c>
      <c r="D2696">
        <v>1</v>
      </c>
      <c r="E2696">
        <v>27</v>
      </c>
      <c r="F2696">
        <v>176</v>
      </c>
      <c r="G2696">
        <v>45108</v>
      </c>
      <c r="H2696" t="s">
        <v>108</v>
      </c>
      <c r="I2696" t="s">
        <v>585</v>
      </c>
      <c r="J2696" t="s">
        <v>110</v>
      </c>
      <c r="K2696">
        <v>786.71999999999991</v>
      </c>
      <c r="L2696" t="s">
        <v>586</v>
      </c>
      <c r="M2696" t="s">
        <v>108</v>
      </c>
      <c r="N2696" t="s">
        <v>49</v>
      </c>
      <c r="O2696" t="s">
        <v>224</v>
      </c>
      <c r="P2696" t="str">
        <f>_xlfn.IFNA(VLOOKUP(C2696,Statusy!A:B,2,0),"Do wyrzucenia")</f>
        <v>Shumee</v>
      </c>
      <c r="Q2696" t="str">
        <f t="shared" si="176"/>
        <v>Mall</v>
      </c>
      <c r="R2696" t="str">
        <f t="shared" si="177"/>
        <v>Vida</v>
      </c>
    </row>
    <row r="2697" spans="1:18" x14ac:dyDescent="0.25">
      <c r="A2697">
        <v>557848840</v>
      </c>
      <c r="B2697" t="s">
        <v>107</v>
      </c>
      <c r="C2697" t="s">
        <v>153</v>
      </c>
      <c r="D2697">
        <v>1</v>
      </c>
      <c r="E2697">
        <v>0</v>
      </c>
      <c r="F2697">
        <v>602.65</v>
      </c>
      <c r="G2697">
        <v>45108</v>
      </c>
      <c r="H2697" t="s">
        <v>108</v>
      </c>
      <c r="I2697" t="s">
        <v>4757</v>
      </c>
      <c r="J2697" t="s">
        <v>109</v>
      </c>
      <c r="K2697">
        <v>112.8558052434457</v>
      </c>
      <c r="L2697" t="s">
        <v>4758</v>
      </c>
      <c r="M2697" t="s">
        <v>108</v>
      </c>
      <c r="N2697" t="s">
        <v>22</v>
      </c>
      <c r="O2697" t="s">
        <v>1102</v>
      </c>
      <c r="P2697" t="str">
        <f>_xlfn.IFNA(VLOOKUP(C2697,Statusy!A:B,2,0),"Do wyrzucenia")</f>
        <v>Alza</v>
      </c>
      <c r="Q2697" t="str">
        <f t="shared" si="176"/>
        <v>Alza</v>
      </c>
      <c r="R2697" t="str">
        <f t="shared" si="177"/>
        <v>Vida</v>
      </c>
    </row>
    <row r="2698" spans="1:18" x14ac:dyDescent="0.25">
      <c r="A2698">
        <v>557848839</v>
      </c>
      <c r="B2698" t="s">
        <v>107</v>
      </c>
      <c r="C2698" t="s">
        <v>120</v>
      </c>
      <c r="D2698">
        <v>1</v>
      </c>
      <c r="E2698">
        <v>20</v>
      </c>
      <c r="F2698">
        <v>74</v>
      </c>
      <c r="G2698">
        <v>45108</v>
      </c>
      <c r="H2698" t="s">
        <v>108</v>
      </c>
      <c r="I2698" t="s">
        <v>519</v>
      </c>
      <c r="J2698" t="s">
        <v>110</v>
      </c>
      <c r="K2698">
        <v>330.78</v>
      </c>
      <c r="L2698" t="s">
        <v>4759</v>
      </c>
      <c r="M2698" t="s">
        <v>108</v>
      </c>
      <c r="N2698" t="s">
        <v>49</v>
      </c>
      <c r="O2698" t="s">
        <v>224</v>
      </c>
      <c r="P2698" t="str">
        <f>_xlfn.IFNA(VLOOKUP(C2698,Statusy!A:B,2,0),"Do wyrzucenia")</f>
        <v>Shumee</v>
      </c>
      <c r="Q2698" t="str">
        <f t="shared" si="176"/>
        <v>Mall</v>
      </c>
      <c r="R2698" t="str">
        <f t="shared" si="177"/>
        <v>Vida</v>
      </c>
    </row>
    <row r="2699" spans="1:18" x14ac:dyDescent="0.25">
      <c r="A2699">
        <v>557848838</v>
      </c>
      <c r="B2699" t="s">
        <v>107</v>
      </c>
      <c r="C2699" t="s">
        <v>153</v>
      </c>
      <c r="D2699">
        <v>1</v>
      </c>
      <c r="E2699">
        <v>0</v>
      </c>
      <c r="F2699">
        <v>1537.66</v>
      </c>
      <c r="G2699">
        <v>45108</v>
      </c>
      <c r="H2699" t="s">
        <v>108</v>
      </c>
      <c r="I2699" t="s">
        <v>398</v>
      </c>
      <c r="J2699" t="s">
        <v>109</v>
      </c>
      <c r="K2699">
        <v>287.95131086142328</v>
      </c>
      <c r="L2699" t="s">
        <v>4760</v>
      </c>
      <c r="M2699" t="s">
        <v>108</v>
      </c>
      <c r="N2699" t="s">
        <v>22</v>
      </c>
      <c r="O2699" t="s">
        <v>1102</v>
      </c>
      <c r="P2699" t="str">
        <f>_xlfn.IFNA(VLOOKUP(C2699,Statusy!A:B,2,0),"Do wyrzucenia")</f>
        <v>Alza</v>
      </c>
      <c r="Q2699" t="str">
        <f t="shared" si="176"/>
        <v>Alza</v>
      </c>
      <c r="R2699" t="str">
        <f t="shared" si="177"/>
        <v>Vida</v>
      </c>
    </row>
    <row r="2700" spans="1:18" x14ac:dyDescent="0.25">
      <c r="A2700">
        <v>557848836</v>
      </c>
      <c r="B2700" t="s">
        <v>107</v>
      </c>
      <c r="C2700" t="s">
        <v>153</v>
      </c>
      <c r="D2700">
        <v>1</v>
      </c>
      <c r="E2700">
        <v>0</v>
      </c>
      <c r="F2700">
        <v>2013.65</v>
      </c>
      <c r="G2700">
        <v>45108</v>
      </c>
      <c r="H2700" t="s">
        <v>108</v>
      </c>
      <c r="I2700" t="s">
        <v>3545</v>
      </c>
      <c r="J2700" t="s">
        <v>109</v>
      </c>
      <c r="K2700">
        <v>377.08801498127343</v>
      </c>
      <c r="L2700" t="s">
        <v>4761</v>
      </c>
      <c r="M2700" t="s">
        <v>108</v>
      </c>
      <c r="N2700" t="s">
        <v>22</v>
      </c>
      <c r="O2700" t="s">
        <v>1102</v>
      </c>
      <c r="P2700" t="str">
        <f>_xlfn.IFNA(VLOOKUP(C2700,Statusy!A:B,2,0),"Do wyrzucenia")</f>
        <v>Alza</v>
      </c>
      <c r="Q2700" t="str">
        <f t="shared" si="176"/>
        <v>Alza</v>
      </c>
      <c r="R2700" t="str">
        <f t="shared" si="177"/>
        <v>Vida</v>
      </c>
    </row>
    <row r="2701" spans="1:18" x14ac:dyDescent="0.25">
      <c r="A2701">
        <v>557848835</v>
      </c>
      <c r="B2701" t="s">
        <v>107</v>
      </c>
      <c r="C2701" t="s">
        <v>153</v>
      </c>
      <c r="D2701">
        <v>1</v>
      </c>
      <c r="E2701">
        <v>0</v>
      </c>
      <c r="F2701">
        <v>721.66</v>
      </c>
      <c r="G2701">
        <v>45108</v>
      </c>
      <c r="H2701" t="s">
        <v>108</v>
      </c>
      <c r="I2701" t="s">
        <v>263</v>
      </c>
      <c r="J2701" t="s">
        <v>109</v>
      </c>
      <c r="K2701">
        <v>135.14232209737827</v>
      </c>
      <c r="L2701" t="s">
        <v>4762</v>
      </c>
      <c r="M2701" t="s">
        <v>108</v>
      </c>
      <c r="N2701" t="s">
        <v>22</v>
      </c>
      <c r="O2701" t="s">
        <v>1102</v>
      </c>
      <c r="P2701" t="str">
        <f>_xlfn.IFNA(VLOOKUP(C2701,Statusy!A:B,2,0),"Do wyrzucenia")</f>
        <v>Alza</v>
      </c>
      <c r="Q2701" t="str">
        <f t="shared" si="176"/>
        <v>Alza</v>
      </c>
      <c r="R2701" t="str">
        <f t="shared" si="177"/>
        <v>Vida</v>
      </c>
    </row>
    <row r="2702" spans="1:18" x14ac:dyDescent="0.25">
      <c r="A2702">
        <v>557848834</v>
      </c>
      <c r="B2702" t="s">
        <v>107</v>
      </c>
      <c r="C2702" t="s">
        <v>120</v>
      </c>
      <c r="D2702">
        <v>1</v>
      </c>
      <c r="E2702">
        <v>0</v>
      </c>
      <c r="F2702">
        <v>989</v>
      </c>
      <c r="G2702">
        <v>45108</v>
      </c>
      <c r="H2702" t="s">
        <v>108</v>
      </c>
      <c r="I2702" t="s">
        <v>3985</v>
      </c>
      <c r="J2702" t="s">
        <v>109</v>
      </c>
      <c r="K2702">
        <v>185.20599250936331</v>
      </c>
      <c r="L2702" t="s">
        <v>4763</v>
      </c>
      <c r="M2702" t="s">
        <v>108</v>
      </c>
      <c r="N2702" t="s">
        <v>22</v>
      </c>
      <c r="O2702" t="s">
        <v>224</v>
      </c>
      <c r="P2702" t="str">
        <f>_xlfn.IFNA(VLOOKUP(C2702,Statusy!A:B,2,0),"Do wyrzucenia")</f>
        <v>Shumee</v>
      </c>
      <c r="Q2702" t="str">
        <f t="shared" si="176"/>
        <v>Mall</v>
      </c>
      <c r="R2702" t="str">
        <f t="shared" si="177"/>
        <v>Vida</v>
      </c>
    </row>
    <row r="2703" spans="1:18" x14ac:dyDescent="0.25">
      <c r="A2703">
        <v>557843927</v>
      </c>
      <c r="B2703" t="s">
        <v>107</v>
      </c>
      <c r="C2703" t="s">
        <v>118</v>
      </c>
      <c r="D2703">
        <v>1</v>
      </c>
      <c r="E2703">
        <v>13</v>
      </c>
      <c r="F2703">
        <v>73</v>
      </c>
      <c r="G2703">
        <v>45108</v>
      </c>
      <c r="H2703" t="s">
        <v>108</v>
      </c>
      <c r="I2703" t="s">
        <v>991</v>
      </c>
      <c r="J2703" t="s">
        <v>110</v>
      </c>
      <c r="K2703">
        <v>326.31</v>
      </c>
      <c r="L2703" t="s">
        <v>992</v>
      </c>
      <c r="M2703" t="s">
        <v>108</v>
      </c>
      <c r="N2703" t="s">
        <v>49</v>
      </c>
      <c r="O2703" t="s">
        <v>225</v>
      </c>
      <c r="P2703" t="str">
        <f>_xlfn.IFNA(VLOOKUP(C2703,Statusy!A:B,2,0),"Do wyrzucenia")</f>
        <v>Greatstore</v>
      </c>
      <c r="Q2703" t="str">
        <f t="shared" si="176"/>
        <v>Mall</v>
      </c>
      <c r="R2703" t="str">
        <f t="shared" si="177"/>
        <v>Vida</v>
      </c>
    </row>
    <row r="2704" spans="1:18" x14ac:dyDescent="0.25">
      <c r="A2704">
        <v>557843663</v>
      </c>
      <c r="B2704" t="s">
        <v>107</v>
      </c>
      <c r="C2704" t="s">
        <v>190</v>
      </c>
      <c r="D2704">
        <v>0</v>
      </c>
      <c r="E2704">
        <v>0</v>
      </c>
      <c r="F2704">
        <v>6620.65</v>
      </c>
      <c r="G2704">
        <v>45108</v>
      </c>
      <c r="H2704" t="s">
        <v>108</v>
      </c>
      <c r="I2704" t="s">
        <v>4764</v>
      </c>
      <c r="J2704" t="s">
        <v>109</v>
      </c>
      <c r="K2704">
        <v>1239.8220973782772</v>
      </c>
      <c r="L2704" t="s">
        <v>4765</v>
      </c>
      <c r="M2704" t="s">
        <v>108</v>
      </c>
      <c r="N2704" t="s">
        <v>252</v>
      </c>
      <c r="O2704" t="s">
        <v>1102</v>
      </c>
      <c r="P2704" t="str">
        <f>_xlfn.IFNA(VLOOKUP(C2704,Statusy!A:B,2,0),"Do wyrzucenia")</f>
        <v>Alza</v>
      </c>
      <c r="Q2704" t="str">
        <f t="shared" si="176"/>
        <v>Alza</v>
      </c>
      <c r="R2704" t="str">
        <f t="shared" si="177"/>
        <v>Vida</v>
      </c>
    </row>
    <row r="2705" spans="1:18" x14ac:dyDescent="0.25">
      <c r="A2705">
        <v>557843657</v>
      </c>
      <c r="B2705" t="s">
        <v>107</v>
      </c>
      <c r="C2705" t="s">
        <v>190</v>
      </c>
      <c r="D2705">
        <v>0</v>
      </c>
      <c r="E2705">
        <v>0</v>
      </c>
      <c r="F2705">
        <v>883.15</v>
      </c>
      <c r="G2705">
        <v>45108</v>
      </c>
      <c r="H2705" t="s">
        <v>108</v>
      </c>
      <c r="I2705" t="s">
        <v>4766</v>
      </c>
      <c r="J2705" t="s">
        <v>109</v>
      </c>
      <c r="K2705">
        <v>165.38389513108615</v>
      </c>
      <c r="L2705" t="s">
        <v>4767</v>
      </c>
      <c r="M2705" t="s">
        <v>108</v>
      </c>
      <c r="N2705" t="s">
        <v>252</v>
      </c>
      <c r="O2705" t="s">
        <v>1102</v>
      </c>
      <c r="P2705" t="str">
        <f>_xlfn.IFNA(VLOOKUP(C2705,Statusy!A:B,2,0),"Do wyrzucenia")</f>
        <v>Alza</v>
      </c>
      <c r="Q2705" t="str">
        <f t="shared" si="176"/>
        <v>Alza</v>
      </c>
      <c r="R2705" t="str">
        <f t="shared" si="177"/>
        <v>Vida</v>
      </c>
    </row>
    <row r="2706" spans="1:18" x14ac:dyDescent="0.25">
      <c r="A2706">
        <v>557841838</v>
      </c>
      <c r="B2706" t="s">
        <v>107</v>
      </c>
      <c r="C2706" t="s">
        <v>153</v>
      </c>
      <c r="D2706">
        <v>1</v>
      </c>
      <c r="E2706">
        <v>0</v>
      </c>
      <c r="F2706">
        <v>1358.3</v>
      </c>
      <c r="G2706">
        <v>45108</v>
      </c>
      <c r="H2706" t="s">
        <v>108</v>
      </c>
      <c r="I2706" t="s">
        <v>399</v>
      </c>
      <c r="J2706" t="s">
        <v>109</v>
      </c>
      <c r="K2706">
        <v>254.36329588014982</v>
      </c>
      <c r="L2706" t="s">
        <v>4768</v>
      </c>
      <c r="M2706" t="s">
        <v>108</v>
      </c>
      <c r="N2706" t="s">
        <v>22</v>
      </c>
      <c r="O2706" t="s">
        <v>1102</v>
      </c>
      <c r="P2706" t="str">
        <f>_xlfn.IFNA(VLOOKUP(C2706,Statusy!A:B,2,0),"Do wyrzucenia")</f>
        <v>Alza</v>
      </c>
      <c r="Q2706" t="str">
        <f t="shared" si="176"/>
        <v>Alza</v>
      </c>
      <c r="R2706" t="str">
        <f t="shared" si="177"/>
        <v>Vida</v>
      </c>
    </row>
    <row r="2707" spans="1:18" x14ac:dyDescent="0.25">
      <c r="A2707">
        <v>557841837</v>
      </c>
      <c r="B2707" t="s">
        <v>107</v>
      </c>
      <c r="C2707" t="s">
        <v>153</v>
      </c>
      <c r="D2707">
        <v>1</v>
      </c>
      <c r="E2707">
        <v>0</v>
      </c>
      <c r="F2707">
        <v>662.15</v>
      </c>
      <c r="G2707">
        <v>45108</v>
      </c>
      <c r="H2707" t="s">
        <v>108</v>
      </c>
      <c r="I2707" t="s">
        <v>4769</v>
      </c>
      <c r="J2707" t="s">
        <v>109</v>
      </c>
      <c r="K2707">
        <v>123.99812734082397</v>
      </c>
      <c r="L2707" t="s">
        <v>4770</v>
      </c>
      <c r="M2707" t="s">
        <v>108</v>
      </c>
      <c r="N2707" t="s">
        <v>22</v>
      </c>
      <c r="O2707" t="s">
        <v>1102</v>
      </c>
      <c r="P2707" t="str">
        <f>_xlfn.IFNA(VLOOKUP(C2707,Statusy!A:B,2,0),"Do wyrzucenia")</f>
        <v>Alza</v>
      </c>
      <c r="Q2707" t="str">
        <f t="shared" si="176"/>
        <v>Alza</v>
      </c>
      <c r="R2707" t="str">
        <f t="shared" si="177"/>
        <v>Vida</v>
      </c>
    </row>
    <row r="2708" spans="1:18" x14ac:dyDescent="0.25">
      <c r="A2708">
        <v>557836750</v>
      </c>
      <c r="B2708" t="s">
        <v>107</v>
      </c>
      <c r="C2708" t="s">
        <v>118</v>
      </c>
      <c r="D2708">
        <v>1</v>
      </c>
      <c r="E2708">
        <v>28</v>
      </c>
      <c r="F2708">
        <v>175</v>
      </c>
      <c r="G2708">
        <v>45108</v>
      </c>
      <c r="H2708" t="s">
        <v>108</v>
      </c>
      <c r="I2708" t="s">
        <v>585</v>
      </c>
      <c r="J2708" t="s">
        <v>110</v>
      </c>
      <c r="K2708">
        <v>782.25</v>
      </c>
      <c r="L2708" t="s">
        <v>1061</v>
      </c>
      <c r="M2708" t="s">
        <v>108</v>
      </c>
      <c r="N2708" t="s">
        <v>49</v>
      </c>
      <c r="O2708" t="s">
        <v>225</v>
      </c>
      <c r="P2708" t="str">
        <f>_xlfn.IFNA(VLOOKUP(C2708,Statusy!A:B,2,0),"Do wyrzucenia")</f>
        <v>Greatstore</v>
      </c>
      <c r="Q2708" t="str">
        <f t="shared" si="176"/>
        <v>Mall</v>
      </c>
      <c r="R2708" t="str">
        <f t="shared" si="177"/>
        <v>Vida</v>
      </c>
    </row>
    <row r="2709" spans="1:18" x14ac:dyDescent="0.25">
      <c r="A2709">
        <v>557836746</v>
      </c>
      <c r="B2709" t="s">
        <v>107</v>
      </c>
      <c r="C2709" t="s">
        <v>118</v>
      </c>
      <c r="D2709">
        <v>1</v>
      </c>
      <c r="E2709">
        <v>19</v>
      </c>
      <c r="F2709">
        <v>89</v>
      </c>
      <c r="G2709">
        <v>45108</v>
      </c>
      <c r="H2709" t="s">
        <v>108</v>
      </c>
      <c r="I2709" t="s">
        <v>4771</v>
      </c>
      <c r="J2709" t="s">
        <v>110</v>
      </c>
      <c r="K2709">
        <v>397.83</v>
      </c>
      <c r="L2709" t="s">
        <v>4772</v>
      </c>
      <c r="M2709" t="s">
        <v>108</v>
      </c>
      <c r="N2709" t="s">
        <v>49</v>
      </c>
      <c r="O2709" t="s">
        <v>225</v>
      </c>
      <c r="P2709" t="str">
        <f>_xlfn.IFNA(VLOOKUP(C2709,Statusy!A:B,2,0),"Do wyrzucenia")</f>
        <v>Greatstore</v>
      </c>
      <c r="Q2709" t="str">
        <f t="shared" si="176"/>
        <v>Mall</v>
      </c>
      <c r="R2709" t="str">
        <f t="shared" si="177"/>
        <v>Vida</v>
      </c>
    </row>
    <row r="2710" spans="1:18" x14ac:dyDescent="0.25">
      <c r="A2710">
        <v>557834736</v>
      </c>
      <c r="B2710" t="s">
        <v>107</v>
      </c>
      <c r="C2710" t="s">
        <v>153</v>
      </c>
      <c r="D2710">
        <v>1</v>
      </c>
      <c r="E2710">
        <v>0</v>
      </c>
      <c r="F2710">
        <v>664.7</v>
      </c>
      <c r="G2710">
        <v>45108</v>
      </c>
      <c r="H2710" t="s">
        <v>108</v>
      </c>
      <c r="I2710" t="s">
        <v>571</v>
      </c>
      <c r="J2710" t="s">
        <v>109</v>
      </c>
      <c r="K2710">
        <v>124.47565543071163</v>
      </c>
      <c r="L2710" t="s">
        <v>4773</v>
      </c>
      <c r="M2710" t="s">
        <v>108</v>
      </c>
      <c r="N2710" t="s">
        <v>22</v>
      </c>
      <c r="O2710" t="s">
        <v>1102</v>
      </c>
      <c r="P2710" t="str">
        <f>_xlfn.IFNA(VLOOKUP(C2710,Statusy!A:B,2,0),"Do wyrzucenia")</f>
        <v>Alza</v>
      </c>
      <c r="Q2710" t="str">
        <f t="shared" si="176"/>
        <v>Alza</v>
      </c>
      <c r="R2710" t="str">
        <f t="shared" si="177"/>
        <v>Kinghoff</v>
      </c>
    </row>
    <row r="2711" spans="1:18" x14ac:dyDescent="0.25">
      <c r="A2711">
        <v>557834735</v>
      </c>
      <c r="B2711" t="s">
        <v>107</v>
      </c>
      <c r="C2711" t="s">
        <v>153</v>
      </c>
      <c r="D2711">
        <v>1</v>
      </c>
      <c r="E2711">
        <v>0</v>
      </c>
      <c r="F2711">
        <v>1928.66</v>
      </c>
      <c r="G2711">
        <v>45108</v>
      </c>
      <c r="H2711" t="s">
        <v>108</v>
      </c>
      <c r="I2711" t="s">
        <v>4774</v>
      </c>
      <c r="J2711" t="s">
        <v>109</v>
      </c>
      <c r="K2711">
        <v>361.1722846441948</v>
      </c>
      <c r="L2711" t="s">
        <v>4775</v>
      </c>
      <c r="M2711" t="s">
        <v>108</v>
      </c>
      <c r="N2711" t="s">
        <v>22</v>
      </c>
      <c r="O2711" t="s">
        <v>1102</v>
      </c>
      <c r="P2711" t="str">
        <f>_xlfn.IFNA(VLOOKUP(C2711,Statusy!A:B,2,0),"Do wyrzucenia")</f>
        <v>Alza</v>
      </c>
      <c r="Q2711" t="str">
        <f t="shared" si="176"/>
        <v>Alza</v>
      </c>
      <c r="R2711" t="str">
        <f t="shared" si="177"/>
        <v>Vida</v>
      </c>
    </row>
    <row r="2712" spans="1:18" x14ac:dyDescent="0.25">
      <c r="A2712">
        <v>557834732</v>
      </c>
      <c r="B2712" t="s">
        <v>107</v>
      </c>
      <c r="C2712" t="s">
        <v>153</v>
      </c>
      <c r="D2712">
        <v>1</v>
      </c>
      <c r="E2712">
        <v>0</v>
      </c>
      <c r="F2712">
        <v>8150.64</v>
      </c>
      <c r="G2712">
        <v>45108</v>
      </c>
      <c r="H2712" t="s">
        <v>108</v>
      </c>
      <c r="I2712" t="s">
        <v>4776</v>
      </c>
      <c r="J2712" t="s">
        <v>109</v>
      </c>
      <c r="K2712">
        <v>1526.3370786516855</v>
      </c>
      <c r="L2712" t="s">
        <v>4777</v>
      </c>
      <c r="M2712" t="s">
        <v>108</v>
      </c>
      <c r="N2712" t="s">
        <v>22</v>
      </c>
      <c r="O2712" t="s">
        <v>1102</v>
      </c>
      <c r="P2712" t="str">
        <f>_xlfn.IFNA(VLOOKUP(C2712,Statusy!A:B,2,0),"Do wyrzucenia")</f>
        <v>Alza</v>
      </c>
      <c r="Q2712" t="str">
        <f t="shared" si="176"/>
        <v>Alza</v>
      </c>
      <c r="R2712" t="str">
        <f t="shared" si="177"/>
        <v>Vida</v>
      </c>
    </row>
    <row r="2713" spans="1:18" x14ac:dyDescent="0.25">
      <c r="A2713">
        <v>557834731</v>
      </c>
      <c r="B2713" t="s">
        <v>107</v>
      </c>
      <c r="C2713" t="s">
        <v>153</v>
      </c>
      <c r="D2713">
        <v>1</v>
      </c>
      <c r="E2713">
        <v>0</v>
      </c>
      <c r="F2713">
        <v>509.16</v>
      </c>
      <c r="G2713">
        <v>45108</v>
      </c>
      <c r="H2713" t="s">
        <v>108</v>
      </c>
      <c r="I2713" t="s">
        <v>354</v>
      </c>
      <c r="J2713" t="s">
        <v>109</v>
      </c>
      <c r="K2713">
        <v>95.348314606741582</v>
      </c>
      <c r="L2713" t="s">
        <v>4778</v>
      </c>
      <c r="M2713" t="s">
        <v>108</v>
      </c>
      <c r="N2713" t="s">
        <v>22</v>
      </c>
      <c r="O2713" t="s">
        <v>1102</v>
      </c>
      <c r="P2713" t="str">
        <f>_xlfn.IFNA(VLOOKUP(C2713,Statusy!A:B,2,0),"Do wyrzucenia")</f>
        <v>Alza</v>
      </c>
      <c r="Q2713" t="str">
        <f t="shared" si="176"/>
        <v>Alza</v>
      </c>
      <c r="R2713" t="str">
        <f t="shared" si="177"/>
        <v>Vida</v>
      </c>
    </row>
    <row r="2714" spans="1:18" x14ac:dyDescent="0.25">
      <c r="A2714">
        <v>557834730</v>
      </c>
      <c r="B2714" t="s">
        <v>107</v>
      </c>
      <c r="C2714" t="s">
        <v>153</v>
      </c>
      <c r="D2714">
        <v>1</v>
      </c>
      <c r="E2714">
        <v>0</v>
      </c>
      <c r="F2714">
        <v>543.14</v>
      </c>
      <c r="G2714">
        <v>45108</v>
      </c>
      <c r="H2714" t="s">
        <v>108</v>
      </c>
      <c r="I2714" t="s">
        <v>1345</v>
      </c>
      <c r="J2714" t="s">
        <v>109</v>
      </c>
      <c r="K2714">
        <v>101.71161048689139</v>
      </c>
      <c r="L2714" t="s">
        <v>4779</v>
      </c>
      <c r="M2714" t="s">
        <v>108</v>
      </c>
      <c r="N2714" t="s">
        <v>22</v>
      </c>
      <c r="O2714" t="s">
        <v>1102</v>
      </c>
      <c r="P2714" t="str">
        <f>_xlfn.IFNA(VLOOKUP(C2714,Statusy!A:B,2,0),"Do wyrzucenia")</f>
        <v>Alza</v>
      </c>
      <c r="Q2714" t="str">
        <f t="shared" si="176"/>
        <v>Alza</v>
      </c>
      <c r="R2714" t="str">
        <f t="shared" si="177"/>
        <v>Vida</v>
      </c>
    </row>
    <row r="2715" spans="1:18" x14ac:dyDescent="0.25">
      <c r="A2715">
        <v>557829914</v>
      </c>
      <c r="B2715" t="s">
        <v>107</v>
      </c>
      <c r="C2715" t="s">
        <v>118</v>
      </c>
      <c r="D2715">
        <v>1</v>
      </c>
      <c r="E2715">
        <v>489</v>
      </c>
      <c r="F2715">
        <v>1971</v>
      </c>
      <c r="G2715">
        <v>45108</v>
      </c>
      <c r="H2715" t="s">
        <v>108</v>
      </c>
      <c r="I2715" t="s">
        <v>4780</v>
      </c>
      <c r="J2715" t="s">
        <v>109</v>
      </c>
      <c r="K2715">
        <v>369.10112359550567</v>
      </c>
      <c r="L2715" t="s">
        <v>4781</v>
      </c>
      <c r="M2715" t="s">
        <v>108</v>
      </c>
      <c r="N2715" t="s">
        <v>22</v>
      </c>
      <c r="O2715" t="s">
        <v>225</v>
      </c>
      <c r="P2715" t="str">
        <f>_xlfn.IFNA(VLOOKUP(C2715,Statusy!A:B,2,0),"Do wyrzucenia")</f>
        <v>Greatstore</v>
      </c>
      <c r="Q2715" t="str">
        <f t="shared" si="176"/>
        <v>Mall</v>
      </c>
      <c r="R2715" t="str">
        <f t="shared" si="177"/>
        <v>Vida</v>
      </c>
    </row>
    <row r="2716" spans="1:18" x14ac:dyDescent="0.25">
      <c r="A2716">
        <v>557827865</v>
      </c>
      <c r="B2716" t="s">
        <v>107</v>
      </c>
      <c r="C2716" t="s">
        <v>120</v>
      </c>
      <c r="D2716">
        <v>1</v>
      </c>
      <c r="E2716">
        <v>9</v>
      </c>
      <c r="F2716">
        <v>47</v>
      </c>
      <c r="G2716">
        <v>45108</v>
      </c>
      <c r="H2716" t="s">
        <v>108</v>
      </c>
      <c r="I2716" t="s">
        <v>339</v>
      </c>
      <c r="J2716" t="s">
        <v>110</v>
      </c>
      <c r="K2716">
        <v>210.08999999999997</v>
      </c>
      <c r="L2716" t="s">
        <v>217</v>
      </c>
      <c r="M2716" t="s">
        <v>108</v>
      </c>
      <c r="N2716" t="s">
        <v>49</v>
      </c>
      <c r="O2716" t="s">
        <v>224</v>
      </c>
      <c r="P2716" t="str">
        <f>_xlfn.IFNA(VLOOKUP(C2716,Statusy!A:B,2,0),"Do wyrzucenia")</f>
        <v>Shumee</v>
      </c>
      <c r="Q2716" t="str">
        <f t="shared" si="176"/>
        <v>Mall</v>
      </c>
      <c r="R2716" t="str">
        <f t="shared" si="177"/>
        <v>Kinghoff</v>
      </c>
    </row>
    <row r="2717" spans="1:18" x14ac:dyDescent="0.25">
      <c r="A2717">
        <v>557827864</v>
      </c>
      <c r="B2717" t="s">
        <v>107</v>
      </c>
      <c r="C2717" t="s">
        <v>153</v>
      </c>
      <c r="D2717">
        <v>1</v>
      </c>
      <c r="E2717">
        <v>0</v>
      </c>
      <c r="F2717">
        <v>362.1</v>
      </c>
      <c r="G2717">
        <v>45108</v>
      </c>
      <c r="H2717" t="s">
        <v>108</v>
      </c>
      <c r="I2717" t="s">
        <v>4782</v>
      </c>
      <c r="J2717" t="s">
        <v>109</v>
      </c>
      <c r="K2717">
        <v>67.808988764044955</v>
      </c>
      <c r="L2717" t="s">
        <v>4783</v>
      </c>
      <c r="M2717" t="s">
        <v>108</v>
      </c>
      <c r="N2717" t="s">
        <v>22</v>
      </c>
      <c r="O2717" t="s">
        <v>1102</v>
      </c>
      <c r="P2717" t="str">
        <f>_xlfn.IFNA(VLOOKUP(C2717,Statusy!A:B,2,0),"Do wyrzucenia")</f>
        <v>Alza</v>
      </c>
      <c r="Q2717" t="str">
        <f t="shared" si="176"/>
        <v>Alza</v>
      </c>
      <c r="R2717" t="str">
        <f t="shared" si="177"/>
        <v>Kinghoff</v>
      </c>
    </row>
    <row r="2718" spans="1:18" x14ac:dyDescent="0.25">
      <c r="A2718">
        <v>557827861</v>
      </c>
      <c r="B2718" t="s">
        <v>107</v>
      </c>
      <c r="C2718" t="s">
        <v>153</v>
      </c>
      <c r="D2718">
        <v>1</v>
      </c>
      <c r="E2718">
        <v>0</v>
      </c>
      <c r="F2718">
        <v>866.15</v>
      </c>
      <c r="G2718">
        <v>45108</v>
      </c>
      <c r="H2718" t="s">
        <v>108</v>
      </c>
      <c r="I2718" t="s">
        <v>4784</v>
      </c>
      <c r="J2718" t="s">
        <v>109</v>
      </c>
      <c r="K2718">
        <v>162.20037453183522</v>
      </c>
      <c r="L2718" t="s">
        <v>4785</v>
      </c>
      <c r="M2718" t="s">
        <v>108</v>
      </c>
      <c r="N2718" t="s">
        <v>22</v>
      </c>
      <c r="O2718" t="s">
        <v>1102</v>
      </c>
      <c r="P2718" t="str">
        <f>_xlfn.IFNA(VLOOKUP(C2718,Statusy!A:B,2,0),"Do wyrzucenia")</f>
        <v>Alza</v>
      </c>
      <c r="Q2718" t="str">
        <f t="shared" si="176"/>
        <v>Alza</v>
      </c>
      <c r="R2718" t="str">
        <f t="shared" si="177"/>
        <v>Vida</v>
      </c>
    </row>
    <row r="2719" spans="1:18" x14ac:dyDescent="0.25">
      <c r="A2719">
        <v>557820849</v>
      </c>
      <c r="B2719" t="s">
        <v>107</v>
      </c>
      <c r="C2719" t="s">
        <v>153</v>
      </c>
      <c r="D2719">
        <v>1</v>
      </c>
      <c r="E2719">
        <v>0</v>
      </c>
      <c r="F2719">
        <v>3271.65</v>
      </c>
      <c r="G2719">
        <v>45108</v>
      </c>
      <c r="H2719" t="s">
        <v>108</v>
      </c>
      <c r="I2719" t="s">
        <v>2505</v>
      </c>
      <c r="J2719" t="s">
        <v>109</v>
      </c>
      <c r="K2719">
        <v>612.66853932584274</v>
      </c>
      <c r="L2719" t="s">
        <v>4786</v>
      </c>
      <c r="M2719" t="s">
        <v>108</v>
      </c>
      <c r="N2719" t="s">
        <v>22</v>
      </c>
      <c r="O2719" t="s">
        <v>1102</v>
      </c>
      <c r="P2719" t="str">
        <f>_xlfn.IFNA(VLOOKUP(C2719,Statusy!A:B,2,0),"Do wyrzucenia")</f>
        <v>Alza</v>
      </c>
      <c r="Q2719" t="str">
        <f t="shared" si="176"/>
        <v>Alza</v>
      </c>
      <c r="R2719" t="str">
        <f t="shared" si="177"/>
        <v>Vida</v>
      </c>
    </row>
    <row r="2720" spans="1:18" x14ac:dyDescent="0.25">
      <c r="A2720">
        <v>557820848</v>
      </c>
      <c r="B2720" t="s">
        <v>107</v>
      </c>
      <c r="C2720" t="s">
        <v>153</v>
      </c>
      <c r="D2720">
        <v>1</v>
      </c>
      <c r="E2720">
        <v>0</v>
      </c>
      <c r="F2720">
        <v>551.65</v>
      </c>
      <c r="G2720">
        <v>45108</v>
      </c>
      <c r="H2720" t="s">
        <v>108</v>
      </c>
      <c r="I2720" t="s">
        <v>4787</v>
      </c>
      <c r="J2720" t="s">
        <v>109</v>
      </c>
      <c r="K2720">
        <v>103.30524344569288</v>
      </c>
      <c r="L2720" t="s">
        <v>4788</v>
      </c>
      <c r="M2720" t="s">
        <v>108</v>
      </c>
      <c r="N2720" t="s">
        <v>22</v>
      </c>
      <c r="O2720" t="s">
        <v>1102</v>
      </c>
      <c r="P2720" t="str">
        <f>_xlfn.IFNA(VLOOKUP(C2720,Statusy!A:B,2,0),"Do wyrzucenia")</f>
        <v>Alza</v>
      </c>
      <c r="Q2720" t="str">
        <f t="shared" si="176"/>
        <v>Alza</v>
      </c>
      <c r="R2720" t="str">
        <f t="shared" si="177"/>
        <v>Vida</v>
      </c>
    </row>
    <row r="2721" spans="1:18" x14ac:dyDescent="0.25">
      <c r="A2721">
        <v>557814329</v>
      </c>
      <c r="B2721" t="s">
        <v>107</v>
      </c>
      <c r="C2721" t="s">
        <v>120</v>
      </c>
      <c r="D2721">
        <v>1</v>
      </c>
      <c r="E2721">
        <v>13</v>
      </c>
      <c r="F2721">
        <v>48</v>
      </c>
      <c r="G2721">
        <v>45108</v>
      </c>
      <c r="H2721" t="s">
        <v>108</v>
      </c>
      <c r="I2721" t="s">
        <v>4789</v>
      </c>
      <c r="J2721" t="s">
        <v>110</v>
      </c>
      <c r="K2721">
        <v>214.56</v>
      </c>
      <c r="L2721" t="s">
        <v>4790</v>
      </c>
      <c r="M2721" t="s">
        <v>108</v>
      </c>
      <c r="N2721" t="s">
        <v>49</v>
      </c>
      <c r="O2721" t="s">
        <v>224</v>
      </c>
      <c r="P2721" t="str">
        <f>_xlfn.IFNA(VLOOKUP(C2721,Statusy!A:B,2,0),"Do wyrzucenia")</f>
        <v>Shumee</v>
      </c>
      <c r="Q2721" t="str">
        <f t="shared" si="176"/>
        <v>Mall</v>
      </c>
      <c r="R2721" t="str">
        <f t="shared" si="177"/>
        <v>Vida</v>
      </c>
    </row>
    <row r="2722" spans="1:18" x14ac:dyDescent="0.25">
      <c r="A2722">
        <v>557814328</v>
      </c>
      <c r="B2722" t="s">
        <v>107</v>
      </c>
      <c r="C2722" t="s">
        <v>153</v>
      </c>
      <c r="D2722">
        <v>1</v>
      </c>
      <c r="E2722">
        <v>0</v>
      </c>
      <c r="F2722">
        <v>381.65</v>
      </c>
      <c r="G2722">
        <v>45108</v>
      </c>
      <c r="H2722" t="s">
        <v>108</v>
      </c>
      <c r="I2722" t="s">
        <v>311</v>
      </c>
      <c r="J2722" t="s">
        <v>109</v>
      </c>
      <c r="K2722">
        <v>71.470037453183522</v>
      </c>
      <c r="L2722" t="s">
        <v>4791</v>
      </c>
      <c r="M2722" t="s">
        <v>108</v>
      </c>
      <c r="N2722" t="s">
        <v>22</v>
      </c>
      <c r="O2722" t="s">
        <v>1102</v>
      </c>
      <c r="P2722" t="str">
        <f>_xlfn.IFNA(VLOOKUP(C2722,Statusy!A:B,2,0),"Do wyrzucenia")</f>
        <v>Alza</v>
      </c>
      <c r="Q2722" t="str">
        <f t="shared" si="176"/>
        <v>Alza</v>
      </c>
      <c r="R2722" t="str">
        <f t="shared" si="177"/>
        <v>Vida</v>
      </c>
    </row>
    <row r="2723" spans="1:18" x14ac:dyDescent="0.25">
      <c r="A2723">
        <v>557810108</v>
      </c>
      <c r="B2723" t="s">
        <v>107</v>
      </c>
      <c r="C2723" t="s">
        <v>118</v>
      </c>
      <c r="D2723">
        <v>1</v>
      </c>
      <c r="E2723">
        <v>489</v>
      </c>
      <c r="F2723">
        <v>2041</v>
      </c>
      <c r="G2723">
        <v>45108</v>
      </c>
      <c r="H2723" t="s">
        <v>108</v>
      </c>
      <c r="I2723" t="s">
        <v>4792</v>
      </c>
      <c r="J2723" t="s">
        <v>109</v>
      </c>
      <c r="K2723">
        <v>382.2097378277154</v>
      </c>
      <c r="L2723" t="s">
        <v>4793</v>
      </c>
      <c r="M2723" t="s">
        <v>108</v>
      </c>
      <c r="N2723" t="s">
        <v>22</v>
      </c>
      <c r="O2723" t="s">
        <v>225</v>
      </c>
      <c r="P2723" t="str">
        <f>_xlfn.IFNA(VLOOKUP(C2723,Statusy!A:B,2,0),"Do wyrzucenia")</f>
        <v>Greatstore</v>
      </c>
      <c r="Q2723" t="str">
        <f t="shared" si="176"/>
        <v>Mall</v>
      </c>
      <c r="R2723" t="str">
        <f t="shared" si="177"/>
        <v>Vida</v>
      </c>
    </row>
    <row r="2724" spans="1:18" x14ac:dyDescent="0.25">
      <c r="A2724">
        <v>557808414</v>
      </c>
      <c r="B2724" t="s">
        <v>107</v>
      </c>
      <c r="C2724" t="s">
        <v>153</v>
      </c>
      <c r="D2724">
        <v>1</v>
      </c>
      <c r="E2724">
        <v>0</v>
      </c>
      <c r="F2724">
        <v>4045.15</v>
      </c>
      <c r="G2724">
        <v>45108</v>
      </c>
      <c r="H2724" t="s">
        <v>108</v>
      </c>
      <c r="I2724" t="s">
        <v>4794</v>
      </c>
      <c r="J2724" t="s">
        <v>109</v>
      </c>
      <c r="K2724">
        <v>757.51872659176036</v>
      </c>
      <c r="L2724" t="s">
        <v>4795</v>
      </c>
      <c r="M2724" t="s">
        <v>108</v>
      </c>
      <c r="N2724" t="s">
        <v>48</v>
      </c>
      <c r="O2724" t="s">
        <v>1102</v>
      </c>
      <c r="P2724" t="str">
        <f>_xlfn.IFNA(VLOOKUP(C2724,Statusy!A:B,2,0),"Do wyrzucenia")</f>
        <v>Alza</v>
      </c>
      <c r="Q2724" t="str">
        <f t="shared" si="176"/>
        <v>Alza</v>
      </c>
      <c r="R2724" t="str">
        <f t="shared" si="177"/>
        <v>beliani</v>
      </c>
    </row>
    <row r="2725" spans="1:18" x14ac:dyDescent="0.25">
      <c r="A2725">
        <v>557804754</v>
      </c>
      <c r="B2725" t="s">
        <v>107</v>
      </c>
      <c r="C2725" t="s">
        <v>114</v>
      </c>
      <c r="D2725">
        <v>0</v>
      </c>
      <c r="E2725">
        <v>72</v>
      </c>
      <c r="F2725">
        <v>197</v>
      </c>
      <c r="G2725">
        <v>45108</v>
      </c>
      <c r="H2725" t="s">
        <v>108</v>
      </c>
      <c r="I2725" t="s">
        <v>472</v>
      </c>
      <c r="J2725" t="s">
        <v>110</v>
      </c>
      <c r="K2725">
        <v>880.58999999999992</v>
      </c>
      <c r="L2725" t="s">
        <v>1094</v>
      </c>
      <c r="M2725" t="s">
        <v>108</v>
      </c>
      <c r="N2725" t="s">
        <v>49</v>
      </c>
      <c r="O2725" t="s">
        <v>225</v>
      </c>
      <c r="P2725" t="str">
        <f>_xlfn.IFNA(VLOOKUP(C2725,Statusy!A:B,2,0),"Do wyrzucenia")</f>
        <v>Greatstore</v>
      </c>
      <c r="Q2725" t="str">
        <f t="shared" si="176"/>
        <v>Mall</v>
      </c>
      <c r="R2725" t="str">
        <f t="shared" si="177"/>
        <v>Vida</v>
      </c>
    </row>
    <row r="2726" spans="1:18" x14ac:dyDescent="0.25">
      <c r="A2726">
        <v>557803073</v>
      </c>
      <c r="B2726" t="s">
        <v>107</v>
      </c>
      <c r="C2726" t="s">
        <v>153</v>
      </c>
      <c r="D2726">
        <v>1</v>
      </c>
      <c r="E2726">
        <v>0</v>
      </c>
      <c r="F2726">
        <v>474.3</v>
      </c>
      <c r="G2726">
        <v>45108</v>
      </c>
      <c r="H2726" t="s">
        <v>108</v>
      </c>
      <c r="I2726" t="s">
        <v>1015</v>
      </c>
      <c r="J2726" t="s">
        <v>109</v>
      </c>
      <c r="K2726">
        <v>88.820224719101134</v>
      </c>
      <c r="L2726" t="s">
        <v>4796</v>
      </c>
      <c r="M2726" t="s">
        <v>108</v>
      </c>
      <c r="N2726" t="s">
        <v>22</v>
      </c>
      <c r="O2726" t="s">
        <v>1102</v>
      </c>
      <c r="P2726" t="str">
        <f>_xlfn.IFNA(VLOOKUP(C2726,Statusy!A:B,2,0),"Do wyrzucenia")</f>
        <v>Alza</v>
      </c>
      <c r="Q2726" t="str">
        <f t="shared" ref="Q2726:Q2768" si="178">IF(P2726="alza","Alza",IF(P2726="Extra","Extrastore","Mall"))</f>
        <v>Alza</v>
      </c>
      <c r="R2726" t="str">
        <f t="shared" ref="R2726:R2768" si="179">IF(AND(LEN(I2726)&lt;=7,ISERROR(FIND("_",I2726))),"Vida",IFERROR(LEFT(I2726,FIND("_",I2726)-1),"Kinghoff"))</f>
        <v>Kinghoff</v>
      </c>
    </row>
    <row r="2727" spans="1:18" x14ac:dyDescent="0.25">
      <c r="A2727">
        <v>557799772</v>
      </c>
      <c r="B2727" t="s">
        <v>107</v>
      </c>
      <c r="C2727" t="s">
        <v>118</v>
      </c>
      <c r="D2727">
        <v>1</v>
      </c>
      <c r="E2727">
        <v>28</v>
      </c>
      <c r="F2727">
        <v>162</v>
      </c>
      <c r="G2727">
        <v>45108</v>
      </c>
      <c r="H2727" t="s">
        <v>108</v>
      </c>
      <c r="I2727" t="s">
        <v>677</v>
      </c>
      <c r="J2727" t="s">
        <v>110</v>
      </c>
      <c r="K2727">
        <v>724.14</v>
      </c>
      <c r="L2727" t="s">
        <v>4797</v>
      </c>
      <c r="M2727" t="s">
        <v>108</v>
      </c>
      <c r="N2727" t="s">
        <v>49</v>
      </c>
      <c r="O2727" t="s">
        <v>225</v>
      </c>
      <c r="P2727" t="str">
        <f>_xlfn.IFNA(VLOOKUP(C2727,Statusy!A:B,2,0),"Do wyrzucenia")</f>
        <v>Greatstore</v>
      </c>
      <c r="Q2727" t="str">
        <f t="shared" si="178"/>
        <v>Mall</v>
      </c>
      <c r="R2727" t="str">
        <f t="shared" si="179"/>
        <v>Vida</v>
      </c>
    </row>
    <row r="2728" spans="1:18" x14ac:dyDescent="0.25">
      <c r="A2728">
        <v>557798365</v>
      </c>
      <c r="B2728" t="s">
        <v>107</v>
      </c>
      <c r="C2728" t="s">
        <v>190</v>
      </c>
      <c r="D2728">
        <v>0</v>
      </c>
      <c r="E2728">
        <v>0</v>
      </c>
      <c r="F2728">
        <v>4215.16</v>
      </c>
      <c r="G2728">
        <v>45108</v>
      </c>
      <c r="H2728" t="s">
        <v>108</v>
      </c>
      <c r="I2728" t="s">
        <v>2459</v>
      </c>
      <c r="J2728" t="s">
        <v>109</v>
      </c>
      <c r="K2728">
        <v>789.35580524344573</v>
      </c>
      <c r="L2728" t="s">
        <v>4798</v>
      </c>
      <c r="M2728" t="s">
        <v>108</v>
      </c>
      <c r="N2728" t="s">
        <v>252</v>
      </c>
      <c r="O2728" t="s">
        <v>1102</v>
      </c>
      <c r="P2728" t="str">
        <f>_xlfn.IFNA(VLOOKUP(C2728,Statusy!A:B,2,0),"Do wyrzucenia")</f>
        <v>Alza</v>
      </c>
      <c r="Q2728" t="str">
        <f t="shared" si="178"/>
        <v>Alza</v>
      </c>
      <c r="R2728" t="str">
        <f t="shared" si="179"/>
        <v>Vida</v>
      </c>
    </row>
    <row r="2729" spans="1:18" x14ac:dyDescent="0.25">
      <c r="A2729">
        <v>557798364</v>
      </c>
      <c r="B2729" t="s">
        <v>107</v>
      </c>
      <c r="C2729" t="s">
        <v>153</v>
      </c>
      <c r="D2729">
        <v>1</v>
      </c>
      <c r="E2729">
        <v>0</v>
      </c>
      <c r="F2729">
        <v>4263.6000000000004</v>
      </c>
      <c r="G2729">
        <v>45108</v>
      </c>
      <c r="H2729" t="s">
        <v>108</v>
      </c>
      <c r="I2729" t="s">
        <v>4799</v>
      </c>
      <c r="J2729" t="s">
        <v>109</v>
      </c>
      <c r="K2729">
        <v>798.42696629213492</v>
      </c>
      <c r="L2729" t="s">
        <v>4800</v>
      </c>
      <c r="M2729" t="s">
        <v>108</v>
      </c>
      <c r="N2729" t="s">
        <v>22</v>
      </c>
      <c r="O2729" t="s">
        <v>1102</v>
      </c>
      <c r="P2729" t="str">
        <f>_xlfn.IFNA(VLOOKUP(C2729,Statusy!A:B,2,0),"Do wyrzucenia")</f>
        <v>Alza</v>
      </c>
      <c r="Q2729" t="str">
        <f t="shared" si="178"/>
        <v>Alza</v>
      </c>
      <c r="R2729" t="str">
        <f t="shared" si="179"/>
        <v>beliani</v>
      </c>
    </row>
    <row r="2730" spans="1:18" x14ac:dyDescent="0.25">
      <c r="A2730">
        <v>557795492</v>
      </c>
      <c r="B2730" t="s">
        <v>107</v>
      </c>
      <c r="C2730" t="s">
        <v>153</v>
      </c>
      <c r="D2730">
        <v>1</v>
      </c>
      <c r="E2730">
        <v>0</v>
      </c>
      <c r="F2730">
        <v>554.20000000000005</v>
      </c>
      <c r="G2730">
        <v>45108</v>
      </c>
      <c r="H2730" t="s">
        <v>108</v>
      </c>
      <c r="I2730" t="s">
        <v>309</v>
      </c>
      <c r="J2730" t="s">
        <v>109</v>
      </c>
      <c r="K2730">
        <v>103.78277153558054</v>
      </c>
      <c r="L2730" t="s">
        <v>4801</v>
      </c>
      <c r="M2730" t="s">
        <v>108</v>
      </c>
      <c r="N2730" t="s">
        <v>22</v>
      </c>
      <c r="O2730" t="s">
        <v>1102</v>
      </c>
      <c r="P2730" t="str">
        <f>_xlfn.IFNA(VLOOKUP(C2730,Statusy!A:B,2,0),"Do wyrzucenia")</f>
        <v>Alza</v>
      </c>
      <c r="Q2730" t="str">
        <f t="shared" si="178"/>
        <v>Alza</v>
      </c>
      <c r="R2730" t="str">
        <f t="shared" si="179"/>
        <v>Kinghoff</v>
      </c>
    </row>
    <row r="2731" spans="1:18" x14ac:dyDescent="0.25">
      <c r="A2731">
        <v>557794520</v>
      </c>
      <c r="B2731" t="s">
        <v>107</v>
      </c>
      <c r="C2731" t="s">
        <v>153</v>
      </c>
      <c r="D2731">
        <v>1</v>
      </c>
      <c r="E2731">
        <v>0</v>
      </c>
      <c r="F2731">
        <v>500.65</v>
      </c>
      <c r="G2731">
        <v>45108</v>
      </c>
      <c r="H2731" t="s">
        <v>108</v>
      </c>
      <c r="I2731" t="s">
        <v>713</v>
      </c>
      <c r="J2731" t="s">
        <v>109</v>
      </c>
      <c r="K2731">
        <v>93.754681647940075</v>
      </c>
      <c r="L2731" t="s">
        <v>4802</v>
      </c>
      <c r="M2731" t="s">
        <v>108</v>
      </c>
      <c r="N2731" t="s">
        <v>22</v>
      </c>
      <c r="O2731" t="s">
        <v>1102</v>
      </c>
      <c r="P2731" t="str">
        <f>_xlfn.IFNA(VLOOKUP(C2731,Statusy!A:B,2,0),"Do wyrzucenia")</f>
        <v>Alza</v>
      </c>
      <c r="Q2731" t="str">
        <f t="shared" si="178"/>
        <v>Alza</v>
      </c>
      <c r="R2731" t="str">
        <f t="shared" si="179"/>
        <v>Vida</v>
      </c>
    </row>
    <row r="2732" spans="1:18" x14ac:dyDescent="0.25">
      <c r="A2732">
        <v>557794519</v>
      </c>
      <c r="B2732" t="s">
        <v>107</v>
      </c>
      <c r="C2732" t="s">
        <v>153</v>
      </c>
      <c r="D2732">
        <v>1</v>
      </c>
      <c r="E2732">
        <v>0</v>
      </c>
      <c r="F2732">
        <v>262.64999999999998</v>
      </c>
      <c r="G2732">
        <v>45108</v>
      </c>
      <c r="H2732" t="s">
        <v>108</v>
      </c>
      <c r="I2732" t="s">
        <v>1390</v>
      </c>
      <c r="J2732" t="s">
        <v>109</v>
      </c>
      <c r="K2732">
        <v>49.185393258426963</v>
      </c>
      <c r="L2732" t="s">
        <v>4803</v>
      </c>
      <c r="M2732" t="s">
        <v>108</v>
      </c>
      <c r="N2732" t="s">
        <v>22</v>
      </c>
      <c r="O2732" t="s">
        <v>1102</v>
      </c>
      <c r="P2732" t="str">
        <f>_xlfn.IFNA(VLOOKUP(C2732,Statusy!A:B,2,0),"Do wyrzucenia")</f>
        <v>Alza</v>
      </c>
      <c r="Q2732" t="str">
        <f t="shared" si="178"/>
        <v>Alza</v>
      </c>
      <c r="R2732" t="str">
        <f t="shared" si="179"/>
        <v>Vida</v>
      </c>
    </row>
    <row r="2733" spans="1:18" x14ac:dyDescent="0.25">
      <c r="A2733">
        <v>557794518</v>
      </c>
      <c r="B2733" t="s">
        <v>107</v>
      </c>
      <c r="C2733" t="s">
        <v>153</v>
      </c>
      <c r="D2733">
        <v>1</v>
      </c>
      <c r="E2733">
        <v>0</v>
      </c>
      <c r="F2733">
        <v>348.5</v>
      </c>
      <c r="G2733">
        <v>45108</v>
      </c>
      <c r="H2733" t="s">
        <v>108</v>
      </c>
      <c r="I2733" t="s">
        <v>4804</v>
      </c>
      <c r="J2733" t="s">
        <v>109</v>
      </c>
      <c r="K2733">
        <v>65.262172284644194</v>
      </c>
      <c r="L2733" t="s">
        <v>4805</v>
      </c>
      <c r="M2733" t="s">
        <v>108</v>
      </c>
      <c r="N2733" t="s">
        <v>22</v>
      </c>
      <c r="O2733" t="s">
        <v>1102</v>
      </c>
      <c r="P2733" t="str">
        <f>_xlfn.IFNA(VLOOKUP(C2733,Statusy!A:B,2,0),"Do wyrzucenia")</f>
        <v>Alza</v>
      </c>
      <c r="Q2733" t="str">
        <f t="shared" si="178"/>
        <v>Alza</v>
      </c>
      <c r="R2733" t="str">
        <f t="shared" si="179"/>
        <v>Kinghoff</v>
      </c>
    </row>
    <row r="2734" spans="1:18" x14ac:dyDescent="0.25">
      <c r="A2734">
        <v>557792457</v>
      </c>
      <c r="B2734" t="s">
        <v>107</v>
      </c>
      <c r="C2734" t="s">
        <v>118</v>
      </c>
      <c r="D2734">
        <v>1</v>
      </c>
      <c r="E2734">
        <v>329</v>
      </c>
      <c r="F2734">
        <v>3956</v>
      </c>
      <c r="G2734">
        <v>45108</v>
      </c>
      <c r="H2734" t="s">
        <v>108</v>
      </c>
      <c r="I2734" t="s">
        <v>4806</v>
      </c>
      <c r="J2734" t="s">
        <v>109</v>
      </c>
      <c r="K2734">
        <v>740.82397003745325</v>
      </c>
      <c r="L2734" t="s">
        <v>4807</v>
      </c>
      <c r="M2734" t="s">
        <v>108</v>
      </c>
      <c r="N2734" t="s">
        <v>22</v>
      </c>
      <c r="O2734" t="s">
        <v>225</v>
      </c>
      <c r="P2734" t="str">
        <f>_xlfn.IFNA(VLOOKUP(C2734,Statusy!A:B,2,0),"Do wyrzucenia")</f>
        <v>Greatstore</v>
      </c>
      <c r="Q2734" t="str">
        <f t="shared" si="178"/>
        <v>Mall</v>
      </c>
      <c r="R2734" t="str">
        <f t="shared" si="179"/>
        <v>Vida</v>
      </c>
    </row>
    <row r="2735" spans="1:18" x14ac:dyDescent="0.25">
      <c r="A2735">
        <v>557791603</v>
      </c>
      <c r="B2735" t="s">
        <v>107</v>
      </c>
      <c r="C2735" t="s">
        <v>153</v>
      </c>
      <c r="D2735">
        <v>1</v>
      </c>
      <c r="E2735">
        <v>0</v>
      </c>
      <c r="F2735">
        <v>441.15</v>
      </c>
      <c r="G2735">
        <v>45108</v>
      </c>
      <c r="H2735" t="s">
        <v>108</v>
      </c>
      <c r="I2735" t="s">
        <v>4808</v>
      </c>
      <c r="J2735" t="s">
        <v>109</v>
      </c>
      <c r="K2735">
        <v>82.612359550561806</v>
      </c>
      <c r="L2735" t="s">
        <v>4809</v>
      </c>
      <c r="M2735" t="s">
        <v>108</v>
      </c>
      <c r="N2735" t="s">
        <v>22</v>
      </c>
      <c r="O2735" t="s">
        <v>1102</v>
      </c>
      <c r="P2735" t="str">
        <f>_xlfn.IFNA(VLOOKUP(C2735,Statusy!A:B,2,0),"Do wyrzucenia")</f>
        <v>Alza</v>
      </c>
      <c r="Q2735" t="str">
        <f t="shared" si="178"/>
        <v>Alza</v>
      </c>
      <c r="R2735" t="str">
        <f t="shared" si="179"/>
        <v>Vida</v>
      </c>
    </row>
    <row r="2736" spans="1:18" x14ac:dyDescent="0.25">
      <c r="A2736">
        <v>557789367</v>
      </c>
      <c r="B2736" t="s">
        <v>107</v>
      </c>
      <c r="C2736" t="s">
        <v>153</v>
      </c>
      <c r="D2736">
        <v>1</v>
      </c>
      <c r="E2736">
        <v>0</v>
      </c>
      <c r="F2736">
        <v>934.14</v>
      </c>
      <c r="G2736">
        <v>45108</v>
      </c>
      <c r="H2736" t="s">
        <v>108</v>
      </c>
      <c r="I2736" t="s">
        <v>433</v>
      </c>
      <c r="J2736" t="s">
        <v>109</v>
      </c>
      <c r="K2736">
        <v>174.93258426966293</v>
      </c>
      <c r="L2736" t="s">
        <v>4810</v>
      </c>
      <c r="M2736" t="s">
        <v>108</v>
      </c>
      <c r="N2736" t="s">
        <v>22</v>
      </c>
      <c r="O2736" t="s">
        <v>1102</v>
      </c>
      <c r="P2736" t="str">
        <f>_xlfn.IFNA(VLOOKUP(C2736,Statusy!A:B,2,0),"Do wyrzucenia")</f>
        <v>Alza</v>
      </c>
      <c r="Q2736" t="str">
        <f t="shared" si="178"/>
        <v>Alza</v>
      </c>
      <c r="R2736" t="str">
        <f t="shared" si="179"/>
        <v>Vida</v>
      </c>
    </row>
    <row r="2737" spans="1:18" x14ac:dyDescent="0.25">
      <c r="A2737">
        <v>557786944</v>
      </c>
      <c r="B2737" t="s">
        <v>107</v>
      </c>
      <c r="C2737" t="s">
        <v>120</v>
      </c>
      <c r="D2737">
        <v>1</v>
      </c>
      <c r="E2737">
        <v>0</v>
      </c>
      <c r="F2737">
        <v>1129</v>
      </c>
      <c r="G2737">
        <v>45108</v>
      </c>
      <c r="H2737" t="s">
        <v>108</v>
      </c>
      <c r="I2737" t="s">
        <v>4811</v>
      </c>
      <c r="J2737" t="s">
        <v>109</v>
      </c>
      <c r="K2737">
        <v>211.42322097378278</v>
      </c>
      <c r="L2737" t="s">
        <v>4812</v>
      </c>
      <c r="M2737" t="s">
        <v>108</v>
      </c>
      <c r="N2737" t="s">
        <v>22</v>
      </c>
      <c r="O2737" t="s">
        <v>224</v>
      </c>
      <c r="P2737" t="str">
        <f>_xlfn.IFNA(VLOOKUP(C2737,Statusy!A:B,2,0),"Do wyrzucenia")</f>
        <v>Shumee</v>
      </c>
      <c r="Q2737" t="str">
        <f t="shared" si="178"/>
        <v>Mall</v>
      </c>
      <c r="R2737" t="str">
        <f t="shared" si="179"/>
        <v>Vida</v>
      </c>
    </row>
    <row r="2738" spans="1:18" x14ac:dyDescent="0.25">
      <c r="A2738">
        <v>557786900</v>
      </c>
      <c r="B2738" t="s">
        <v>107</v>
      </c>
      <c r="C2738" t="s">
        <v>153</v>
      </c>
      <c r="D2738">
        <v>1</v>
      </c>
      <c r="E2738">
        <v>0</v>
      </c>
      <c r="F2738">
        <v>18529.150000000001</v>
      </c>
      <c r="G2738">
        <v>45108</v>
      </c>
      <c r="H2738" t="s">
        <v>108</v>
      </c>
      <c r="I2738" t="s">
        <v>4813</v>
      </c>
      <c r="J2738" t="s">
        <v>109</v>
      </c>
      <c r="K2738">
        <v>3469.8782771535584</v>
      </c>
      <c r="L2738" t="s">
        <v>4814</v>
      </c>
      <c r="M2738" t="s">
        <v>108</v>
      </c>
      <c r="N2738" t="s">
        <v>22</v>
      </c>
      <c r="O2738" t="s">
        <v>1102</v>
      </c>
      <c r="P2738" t="str">
        <f>_xlfn.IFNA(VLOOKUP(C2738,Statusy!A:B,2,0),"Do wyrzucenia")</f>
        <v>Alza</v>
      </c>
      <c r="Q2738" t="str">
        <f t="shared" si="178"/>
        <v>Alza</v>
      </c>
      <c r="R2738" t="str">
        <f t="shared" si="179"/>
        <v>Vida</v>
      </c>
    </row>
    <row r="2739" spans="1:18" x14ac:dyDescent="0.25">
      <c r="A2739">
        <v>557785710</v>
      </c>
      <c r="B2739" t="s">
        <v>107</v>
      </c>
      <c r="C2739" t="s">
        <v>120</v>
      </c>
      <c r="D2739">
        <v>1</v>
      </c>
      <c r="E2739">
        <v>23</v>
      </c>
      <c r="F2739">
        <v>121</v>
      </c>
      <c r="G2739">
        <v>45108</v>
      </c>
      <c r="H2739" t="s">
        <v>108</v>
      </c>
      <c r="I2739" t="s">
        <v>788</v>
      </c>
      <c r="J2739" t="s">
        <v>110</v>
      </c>
      <c r="K2739">
        <v>540.87</v>
      </c>
      <c r="L2739" t="s">
        <v>4815</v>
      </c>
      <c r="M2739" t="s">
        <v>108</v>
      </c>
      <c r="N2739" t="s">
        <v>49</v>
      </c>
      <c r="O2739" t="s">
        <v>224</v>
      </c>
      <c r="P2739" t="str">
        <f>_xlfn.IFNA(VLOOKUP(C2739,Statusy!A:B,2,0),"Do wyrzucenia")</f>
        <v>Shumee</v>
      </c>
      <c r="Q2739" t="str">
        <f t="shared" si="178"/>
        <v>Mall</v>
      </c>
      <c r="R2739" t="str">
        <f t="shared" si="179"/>
        <v>Vida</v>
      </c>
    </row>
    <row r="2740" spans="1:18" x14ac:dyDescent="0.25">
      <c r="A2740">
        <v>557785061</v>
      </c>
      <c r="B2740" t="s">
        <v>107</v>
      </c>
      <c r="C2740" t="s">
        <v>337</v>
      </c>
      <c r="D2740">
        <v>0</v>
      </c>
      <c r="E2740">
        <v>0</v>
      </c>
      <c r="F2740">
        <v>500</v>
      </c>
      <c r="G2740">
        <v>45108</v>
      </c>
      <c r="H2740" t="s">
        <v>108</v>
      </c>
      <c r="I2740" t="s">
        <v>4816</v>
      </c>
      <c r="J2740" t="s">
        <v>109</v>
      </c>
      <c r="K2740">
        <v>93.632958801498134</v>
      </c>
      <c r="L2740" t="s">
        <v>4817</v>
      </c>
      <c r="M2740" t="s">
        <v>108</v>
      </c>
      <c r="N2740" t="s">
        <v>106</v>
      </c>
      <c r="O2740" t="s">
        <v>1101</v>
      </c>
      <c r="P2740" t="str">
        <f>_xlfn.IFNA(VLOOKUP(C2740,Statusy!A:B,2,0),"Do wyrzucenia")</f>
        <v>Extra</v>
      </c>
      <c r="Q2740" t="str">
        <f t="shared" si="178"/>
        <v>Extrastore</v>
      </c>
      <c r="R2740" t="str">
        <f t="shared" si="179"/>
        <v>Kinghoff</v>
      </c>
    </row>
    <row r="2741" spans="1:18" x14ac:dyDescent="0.25">
      <c r="A2741">
        <v>557785060</v>
      </c>
      <c r="B2741" t="s">
        <v>107</v>
      </c>
      <c r="C2741" t="s">
        <v>337</v>
      </c>
      <c r="D2741">
        <v>0</v>
      </c>
      <c r="E2741">
        <v>39</v>
      </c>
      <c r="F2741">
        <v>539</v>
      </c>
      <c r="G2741">
        <v>45108</v>
      </c>
      <c r="H2741" t="s">
        <v>108</v>
      </c>
      <c r="I2741" t="s">
        <v>178</v>
      </c>
      <c r="J2741" t="s">
        <v>109</v>
      </c>
      <c r="K2741">
        <v>100.93632958801498</v>
      </c>
      <c r="L2741" t="s">
        <v>4052</v>
      </c>
      <c r="M2741" t="s">
        <v>108</v>
      </c>
      <c r="N2741" t="s">
        <v>106</v>
      </c>
      <c r="O2741" t="s">
        <v>1101</v>
      </c>
      <c r="P2741" t="str">
        <f>_xlfn.IFNA(VLOOKUP(C2741,Statusy!A:B,2,0),"Do wyrzucenia")</f>
        <v>Extra</v>
      </c>
      <c r="Q2741" t="str">
        <f t="shared" si="178"/>
        <v>Extrastore</v>
      </c>
      <c r="R2741" t="str">
        <f t="shared" si="179"/>
        <v>aw</v>
      </c>
    </row>
    <row r="2742" spans="1:18" x14ac:dyDescent="0.25">
      <c r="A2742">
        <v>557785056</v>
      </c>
      <c r="B2742" t="s">
        <v>107</v>
      </c>
      <c r="C2742" t="s">
        <v>337</v>
      </c>
      <c r="D2742">
        <v>0</v>
      </c>
      <c r="E2742">
        <v>98</v>
      </c>
      <c r="F2742">
        <v>598</v>
      </c>
      <c r="G2742">
        <v>45108</v>
      </c>
      <c r="H2742" t="s">
        <v>108</v>
      </c>
      <c r="I2742" t="s">
        <v>4818</v>
      </c>
      <c r="J2742" t="s">
        <v>109</v>
      </c>
      <c r="K2742">
        <v>111.98501872659176</v>
      </c>
      <c r="L2742" t="s">
        <v>4819</v>
      </c>
      <c r="M2742" t="s">
        <v>108</v>
      </c>
      <c r="N2742" t="s">
        <v>106</v>
      </c>
      <c r="O2742" t="s">
        <v>1101</v>
      </c>
      <c r="P2742" t="str">
        <f>_xlfn.IFNA(VLOOKUP(C2742,Statusy!A:B,2,0),"Do wyrzucenia")</f>
        <v>Extra</v>
      </c>
      <c r="Q2742" t="str">
        <f t="shared" si="178"/>
        <v>Extrastore</v>
      </c>
      <c r="R2742" t="str">
        <f t="shared" si="179"/>
        <v>o</v>
      </c>
    </row>
    <row r="2743" spans="1:18" x14ac:dyDescent="0.25">
      <c r="A2743">
        <v>557785055</v>
      </c>
      <c r="B2743" t="s">
        <v>107</v>
      </c>
      <c r="C2743" t="s">
        <v>337</v>
      </c>
      <c r="D2743">
        <v>0</v>
      </c>
      <c r="E2743">
        <v>98</v>
      </c>
      <c r="F2743">
        <v>598</v>
      </c>
      <c r="G2743">
        <v>45108</v>
      </c>
      <c r="H2743" t="s">
        <v>108</v>
      </c>
      <c r="I2743" t="s">
        <v>178</v>
      </c>
      <c r="J2743" t="s">
        <v>109</v>
      </c>
      <c r="K2743">
        <v>111.98501872659176</v>
      </c>
      <c r="L2743" t="s">
        <v>4052</v>
      </c>
      <c r="M2743" t="s">
        <v>108</v>
      </c>
      <c r="N2743" t="s">
        <v>106</v>
      </c>
      <c r="O2743" t="s">
        <v>1101</v>
      </c>
      <c r="P2743" t="str">
        <f>_xlfn.IFNA(VLOOKUP(C2743,Statusy!A:B,2,0),"Do wyrzucenia")</f>
        <v>Extra</v>
      </c>
      <c r="Q2743" t="str">
        <f t="shared" si="178"/>
        <v>Extrastore</v>
      </c>
      <c r="R2743" t="str">
        <f t="shared" si="179"/>
        <v>aw</v>
      </c>
    </row>
    <row r="2744" spans="1:18" x14ac:dyDescent="0.25">
      <c r="A2744">
        <v>557785054</v>
      </c>
      <c r="B2744" t="s">
        <v>107</v>
      </c>
      <c r="C2744" t="s">
        <v>337</v>
      </c>
      <c r="D2744">
        <v>0</v>
      </c>
      <c r="E2744">
        <v>118</v>
      </c>
      <c r="F2744">
        <v>618</v>
      </c>
      <c r="G2744">
        <v>45108</v>
      </c>
      <c r="H2744" t="s">
        <v>108</v>
      </c>
      <c r="I2744" t="s">
        <v>4820</v>
      </c>
      <c r="J2744" t="s">
        <v>109</v>
      </c>
      <c r="K2744">
        <v>115.7303370786517</v>
      </c>
      <c r="L2744" t="s">
        <v>4821</v>
      </c>
      <c r="M2744" t="s">
        <v>108</v>
      </c>
      <c r="N2744" t="s">
        <v>106</v>
      </c>
      <c r="O2744" t="s">
        <v>1101</v>
      </c>
      <c r="P2744" t="str">
        <f>_xlfn.IFNA(VLOOKUP(C2744,Statusy!A:B,2,0),"Do wyrzucenia")</f>
        <v>Extra</v>
      </c>
      <c r="Q2744" t="str">
        <f t="shared" si="178"/>
        <v>Extrastore</v>
      </c>
      <c r="R2744" t="str">
        <f t="shared" si="179"/>
        <v>o</v>
      </c>
    </row>
    <row r="2745" spans="1:18" x14ac:dyDescent="0.25">
      <c r="A2745">
        <v>557785053</v>
      </c>
      <c r="B2745" t="s">
        <v>107</v>
      </c>
      <c r="C2745" t="s">
        <v>337</v>
      </c>
      <c r="D2745">
        <v>0</v>
      </c>
      <c r="E2745">
        <v>0</v>
      </c>
      <c r="F2745">
        <v>500</v>
      </c>
      <c r="G2745">
        <v>45108</v>
      </c>
      <c r="H2745" t="s">
        <v>108</v>
      </c>
      <c r="I2745" t="s">
        <v>4822</v>
      </c>
      <c r="J2745" t="s">
        <v>109</v>
      </c>
      <c r="K2745">
        <v>93.632958801498134</v>
      </c>
      <c r="L2745" t="s">
        <v>4823</v>
      </c>
      <c r="M2745" t="s">
        <v>108</v>
      </c>
      <c r="N2745" t="s">
        <v>106</v>
      </c>
      <c r="O2745" t="s">
        <v>1101</v>
      </c>
      <c r="P2745" t="str">
        <f>_xlfn.IFNA(VLOOKUP(C2745,Statusy!A:B,2,0),"Do wyrzucenia")</f>
        <v>Extra</v>
      </c>
      <c r="Q2745" t="str">
        <f t="shared" si="178"/>
        <v>Extrastore</v>
      </c>
      <c r="R2745" t="str">
        <f t="shared" si="179"/>
        <v>o</v>
      </c>
    </row>
    <row r="2746" spans="1:18" x14ac:dyDescent="0.25">
      <c r="A2746">
        <v>557785052</v>
      </c>
      <c r="B2746" t="s">
        <v>107</v>
      </c>
      <c r="C2746" t="s">
        <v>337</v>
      </c>
      <c r="D2746">
        <v>0</v>
      </c>
      <c r="E2746">
        <v>98</v>
      </c>
      <c r="F2746">
        <v>598</v>
      </c>
      <c r="G2746">
        <v>45108</v>
      </c>
      <c r="H2746" t="s">
        <v>108</v>
      </c>
      <c r="I2746" t="s">
        <v>4046</v>
      </c>
      <c r="J2746" t="s">
        <v>109</v>
      </c>
      <c r="K2746">
        <v>111.98501872659176</v>
      </c>
      <c r="L2746" t="s">
        <v>4047</v>
      </c>
      <c r="M2746" t="s">
        <v>108</v>
      </c>
      <c r="N2746" t="s">
        <v>106</v>
      </c>
      <c r="O2746" t="s">
        <v>1101</v>
      </c>
      <c r="P2746" t="str">
        <f>_xlfn.IFNA(VLOOKUP(C2746,Statusy!A:B,2,0),"Do wyrzucenia")</f>
        <v>Extra</v>
      </c>
      <c r="Q2746" t="str">
        <f t="shared" si="178"/>
        <v>Extrastore</v>
      </c>
      <c r="R2746" t="str">
        <f t="shared" si="179"/>
        <v>o</v>
      </c>
    </row>
    <row r="2747" spans="1:18" x14ac:dyDescent="0.25">
      <c r="A2747">
        <v>557785050</v>
      </c>
      <c r="B2747" t="s">
        <v>107</v>
      </c>
      <c r="C2747" t="s">
        <v>337</v>
      </c>
      <c r="D2747">
        <v>0</v>
      </c>
      <c r="E2747">
        <v>59</v>
      </c>
      <c r="F2747">
        <v>559</v>
      </c>
      <c r="G2747">
        <v>45108</v>
      </c>
      <c r="H2747" t="s">
        <v>108</v>
      </c>
      <c r="I2747" t="s">
        <v>4816</v>
      </c>
      <c r="J2747" t="s">
        <v>109</v>
      </c>
      <c r="K2747">
        <v>104.68164794007491</v>
      </c>
      <c r="L2747" t="s">
        <v>4817</v>
      </c>
      <c r="M2747" t="s">
        <v>108</v>
      </c>
      <c r="N2747" t="s">
        <v>106</v>
      </c>
      <c r="O2747" t="s">
        <v>1101</v>
      </c>
      <c r="P2747" t="str">
        <f>_xlfn.IFNA(VLOOKUP(C2747,Statusy!A:B,2,0),"Do wyrzucenia")</f>
        <v>Extra</v>
      </c>
      <c r="Q2747" t="str">
        <f t="shared" si="178"/>
        <v>Extrastore</v>
      </c>
      <c r="R2747" t="str">
        <f t="shared" si="179"/>
        <v>Kinghoff</v>
      </c>
    </row>
    <row r="2748" spans="1:18" x14ac:dyDescent="0.25">
      <c r="A2748">
        <v>557784931</v>
      </c>
      <c r="B2748" t="s">
        <v>107</v>
      </c>
      <c r="C2748" t="s">
        <v>153</v>
      </c>
      <c r="D2748">
        <v>1</v>
      </c>
      <c r="E2748">
        <v>0</v>
      </c>
      <c r="F2748">
        <v>696.15</v>
      </c>
      <c r="G2748">
        <v>45108</v>
      </c>
      <c r="H2748" t="s">
        <v>108</v>
      </c>
      <c r="I2748" t="s">
        <v>2303</v>
      </c>
      <c r="J2748" t="s">
        <v>109</v>
      </c>
      <c r="K2748">
        <v>130.36516853932585</v>
      </c>
      <c r="L2748" t="s">
        <v>4824</v>
      </c>
      <c r="M2748" t="s">
        <v>108</v>
      </c>
      <c r="N2748" t="s">
        <v>22</v>
      </c>
      <c r="O2748" t="s">
        <v>1102</v>
      </c>
      <c r="P2748" t="str">
        <f>_xlfn.IFNA(VLOOKUP(C2748,Statusy!A:B,2,0),"Do wyrzucenia")</f>
        <v>Alza</v>
      </c>
      <c r="Q2748" t="str">
        <f t="shared" si="178"/>
        <v>Alza</v>
      </c>
      <c r="R2748" t="str">
        <f t="shared" si="179"/>
        <v>Vida</v>
      </c>
    </row>
    <row r="2749" spans="1:18" x14ac:dyDescent="0.25">
      <c r="A2749">
        <v>557784338</v>
      </c>
      <c r="B2749" t="s">
        <v>107</v>
      </c>
      <c r="C2749" t="s">
        <v>153</v>
      </c>
      <c r="D2749">
        <v>1</v>
      </c>
      <c r="E2749">
        <v>0</v>
      </c>
      <c r="F2749">
        <v>602.65</v>
      </c>
      <c r="G2749">
        <v>45108</v>
      </c>
      <c r="H2749" t="s">
        <v>108</v>
      </c>
      <c r="I2749" t="s">
        <v>465</v>
      </c>
      <c r="J2749" t="s">
        <v>109</v>
      </c>
      <c r="K2749">
        <v>112.8558052434457</v>
      </c>
      <c r="L2749" t="s">
        <v>4825</v>
      </c>
      <c r="M2749" t="s">
        <v>108</v>
      </c>
      <c r="N2749" t="s">
        <v>22</v>
      </c>
      <c r="O2749" t="s">
        <v>1102</v>
      </c>
      <c r="P2749" t="str">
        <f>_xlfn.IFNA(VLOOKUP(C2749,Statusy!A:B,2,0),"Do wyrzucenia")</f>
        <v>Alza</v>
      </c>
      <c r="Q2749" t="str">
        <f t="shared" si="178"/>
        <v>Alza</v>
      </c>
      <c r="R2749" t="str">
        <f t="shared" si="179"/>
        <v>Vida</v>
      </c>
    </row>
    <row r="2750" spans="1:18" x14ac:dyDescent="0.25">
      <c r="A2750">
        <v>557782648</v>
      </c>
      <c r="B2750" t="s">
        <v>107</v>
      </c>
      <c r="C2750" t="s">
        <v>120</v>
      </c>
      <c r="D2750">
        <v>1</v>
      </c>
      <c r="E2750">
        <v>19</v>
      </c>
      <c r="F2750">
        <v>91</v>
      </c>
      <c r="G2750">
        <v>45108</v>
      </c>
      <c r="H2750" t="s">
        <v>108</v>
      </c>
      <c r="I2750" t="s">
        <v>3415</v>
      </c>
      <c r="J2750" t="s">
        <v>110</v>
      </c>
      <c r="K2750">
        <v>406.77</v>
      </c>
      <c r="L2750" t="s">
        <v>4826</v>
      </c>
      <c r="M2750" t="s">
        <v>108</v>
      </c>
      <c r="N2750" t="s">
        <v>48</v>
      </c>
      <c r="O2750" t="s">
        <v>224</v>
      </c>
      <c r="P2750" t="str">
        <f>_xlfn.IFNA(VLOOKUP(C2750,Statusy!A:B,2,0),"Do wyrzucenia")</f>
        <v>Shumee</v>
      </c>
      <c r="Q2750" t="str">
        <f t="shared" si="178"/>
        <v>Mall</v>
      </c>
      <c r="R2750" t="str">
        <f t="shared" si="179"/>
        <v>Vida</v>
      </c>
    </row>
    <row r="2751" spans="1:18" x14ac:dyDescent="0.25">
      <c r="A2751">
        <v>557782647</v>
      </c>
      <c r="B2751" t="s">
        <v>107</v>
      </c>
      <c r="C2751" t="s">
        <v>120</v>
      </c>
      <c r="D2751">
        <v>1</v>
      </c>
      <c r="E2751">
        <v>14</v>
      </c>
      <c r="F2751">
        <v>61</v>
      </c>
      <c r="G2751">
        <v>45108</v>
      </c>
      <c r="H2751" t="s">
        <v>108</v>
      </c>
      <c r="I2751" t="s">
        <v>4827</v>
      </c>
      <c r="J2751" t="s">
        <v>110</v>
      </c>
      <c r="K2751">
        <v>272.66999999999996</v>
      </c>
      <c r="L2751" t="s">
        <v>4828</v>
      </c>
      <c r="M2751" t="s">
        <v>108</v>
      </c>
      <c r="N2751" t="s">
        <v>48</v>
      </c>
      <c r="O2751" t="s">
        <v>224</v>
      </c>
      <c r="P2751" t="str">
        <f>_xlfn.IFNA(VLOOKUP(C2751,Statusy!A:B,2,0),"Do wyrzucenia")</f>
        <v>Shumee</v>
      </c>
      <c r="Q2751" t="str">
        <f t="shared" si="178"/>
        <v>Mall</v>
      </c>
      <c r="R2751" t="str">
        <f t="shared" si="179"/>
        <v>Vida</v>
      </c>
    </row>
    <row r="2752" spans="1:18" x14ac:dyDescent="0.25">
      <c r="A2752">
        <v>557782400</v>
      </c>
      <c r="B2752" t="s">
        <v>107</v>
      </c>
      <c r="C2752" t="s">
        <v>153</v>
      </c>
      <c r="D2752">
        <v>1</v>
      </c>
      <c r="E2752">
        <v>0</v>
      </c>
      <c r="F2752">
        <v>1987.3</v>
      </c>
      <c r="G2752">
        <v>45108</v>
      </c>
      <c r="H2752" t="s">
        <v>108</v>
      </c>
      <c r="I2752" t="s">
        <v>4829</v>
      </c>
      <c r="J2752" t="s">
        <v>109</v>
      </c>
      <c r="K2752">
        <v>372.15355805243445</v>
      </c>
      <c r="L2752" t="s">
        <v>4830</v>
      </c>
      <c r="M2752" t="s">
        <v>108</v>
      </c>
      <c r="N2752" t="s">
        <v>22</v>
      </c>
      <c r="O2752" t="s">
        <v>1102</v>
      </c>
      <c r="P2752" t="str">
        <f>_xlfn.IFNA(VLOOKUP(C2752,Statusy!A:B,2,0),"Do wyrzucenia")</f>
        <v>Alza</v>
      </c>
      <c r="Q2752" t="str">
        <f t="shared" si="178"/>
        <v>Alza</v>
      </c>
      <c r="R2752" t="str">
        <f t="shared" si="179"/>
        <v>Vida</v>
      </c>
    </row>
    <row r="2753" spans="1:18" x14ac:dyDescent="0.25">
      <c r="A2753">
        <v>557779433</v>
      </c>
      <c r="B2753" t="s">
        <v>107</v>
      </c>
      <c r="C2753" t="s">
        <v>118</v>
      </c>
      <c r="D2753">
        <v>1</v>
      </c>
      <c r="E2753">
        <v>879</v>
      </c>
      <c r="F2753">
        <v>5380</v>
      </c>
      <c r="G2753">
        <v>45108</v>
      </c>
      <c r="H2753" t="s">
        <v>108</v>
      </c>
      <c r="I2753" t="s">
        <v>4831</v>
      </c>
      <c r="J2753" t="s">
        <v>109</v>
      </c>
      <c r="K2753">
        <v>1007.4906367041199</v>
      </c>
      <c r="L2753" t="s">
        <v>4832</v>
      </c>
      <c r="M2753" t="s">
        <v>108</v>
      </c>
      <c r="N2753" t="s">
        <v>22</v>
      </c>
      <c r="O2753" t="s">
        <v>225</v>
      </c>
      <c r="P2753" t="str">
        <f>_xlfn.IFNA(VLOOKUP(C2753,Statusy!A:B,2,0),"Do wyrzucenia")</f>
        <v>Greatstore</v>
      </c>
      <c r="Q2753" t="str">
        <f t="shared" si="178"/>
        <v>Mall</v>
      </c>
      <c r="R2753" t="str">
        <f t="shared" si="179"/>
        <v>Vida</v>
      </c>
    </row>
    <row r="2754" spans="1:18" x14ac:dyDescent="0.25">
      <c r="A2754">
        <v>557779429</v>
      </c>
      <c r="B2754" t="s">
        <v>107</v>
      </c>
      <c r="C2754" t="s">
        <v>114</v>
      </c>
      <c r="D2754">
        <v>0</v>
      </c>
      <c r="E2754">
        <v>229</v>
      </c>
      <c r="F2754">
        <v>2486</v>
      </c>
      <c r="G2754">
        <v>45108</v>
      </c>
      <c r="H2754" t="s">
        <v>108</v>
      </c>
      <c r="I2754" t="s">
        <v>283</v>
      </c>
      <c r="J2754" t="s">
        <v>109</v>
      </c>
      <c r="K2754">
        <v>465.54307116104872</v>
      </c>
      <c r="L2754" t="s">
        <v>673</v>
      </c>
      <c r="M2754" t="s">
        <v>108</v>
      </c>
      <c r="N2754" t="s">
        <v>22</v>
      </c>
      <c r="O2754" t="s">
        <v>225</v>
      </c>
      <c r="P2754" t="str">
        <f>_xlfn.IFNA(VLOOKUP(C2754,Statusy!A:B,2,0),"Do wyrzucenia")</f>
        <v>Greatstore</v>
      </c>
      <c r="Q2754" t="str">
        <f t="shared" si="178"/>
        <v>Mall</v>
      </c>
      <c r="R2754" t="str">
        <f t="shared" si="179"/>
        <v>Vida</v>
      </c>
    </row>
    <row r="2755" spans="1:18" x14ac:dyDescent="0.25">
      <c r="A2755">
        <v>557779426</v>
      </c>
      <c r="B2755" t="s">
        <v>107</v>
      </c>
      <c r="C2755" t="s">
        <v>114</v>
      </c>
      <c r="D2755">
        <v>0</v>
      </c>
      <c r="E2755">
        <v>24</v>
      </c>
      <c r="F2755">
        <v>124</v>
      </c>
      <c r="G2755">
        <v>45108</v>
      </c>
      <c r="H2755" t="s">
        <v>108</v>
      </c>
      <c r="I2755" t="s">
        <v>1032</v>
      </c>
      <c r="J2755" t="s">
        <v>110</v>
      </c>
      <c r="K2755">
        <v>554.28</v>
      </c>
      <c r="L2755" t="s">
        <v>1140</v>
      </c>
      <c r="M2755" t="s">
        <v>108</v>
      </c>
      <c r="N2755" t="s">
        <v>49</v>
      </c>
      <c r="O2755" t="s">
        <v>225</v>
      </c>
      <c r="P2755" t="str">
        <f>_xlfn.IFNA(VLOOKUP(C2755,Statusy!A:B,2,0),"Do wyrzucenia")</f>
        <v>Greatstore</v>
      </c>
      <c r="Q2755" t="str">
        <f t="shared" si="178"/>
        <v>Mall</v>
      </c>
      <c r="R2755" t="str">
        <f t="shared" si="179"/>
        <v>Vida</v>
      </c>
    </row>
    <row r="2756" spans="1:18" x14ac:dyDescent="0.25">
      <c r="A2756">
        <v>557779423</v>
      </c>
      <c r="B2756" t="s">
        <v>107</v>
      </c>
      <c r="C2756" t="s">
        <v>114</v>
      </c>
      <c r="D2756">
        <v>0</v>
      </c>
      <c r="E2756">
        <v>24</v>
      </c>
      <c r="F2756">
        <v>149</v>
      </c>
      <c r="G2756">
        <v>45108</v>
      </c>
      <c r="H2756" t="s">
        <v>108</v>
      </c>
      <c r="I2756" t="s">
        <v>472</v>
      </c>
      <c r="J2756" t="s">
        <v>110</v>
      </c>
      <c r="K2756">
        <v>666.03</v>
      </c>
      <c r="L2756" t="s">
        <v>1094</v>
      </c>
      <c r="M2756" t="s">
        <v>108</v>
      </c>
      <c r="N2756" t="s">
        <v>49</v>
      </c>
      <c r="O2756" t="s">
        <v>225</v>
      </c>
      <c r="P2756" t="str">
        <f>_xlfn.IFNA(VLOOKUP(C2756,Statusy!A:B,2,0),"Do wyrzucenia")</f>
        <v>Greatstore</v>
      </c>
      <c r="Q2756" t="str">
        <f t="shared" si="178"/>
        <v>Mall</v>
      </c>
      <c r="R2756" t="str">
        <f t="shared" si="179"/>
        <v>Vida</v>
      </c>
    </row>
    <row r="2757" spans="1:18" x14ac:dyDescent="0.25">
      <c r="A2757">
        <v>557779414</v>
      </c>
      <c r="B2757" t="s">
        <v>107</v>
      </c>
      <c r="C2757" t="s">
        <v>114</v>
      </c>
      <c r="D2757">
        <v>0</v>
      </c>
      <c r="E2757">
        <v>19</v>
      </c>
      <c r="F2757">
        <v>112</v>
      </c>
      <c r="G2757">
        <v>45108</v>
      </c>
      <c r="H2757" t="s">
        <v>108</v>
      </c>
      <c r="I2757" t="s">
        <v>746</v>
      </c>
      <c r="J2757" t="s">
        <v>110</v>
      </c>
      <c r="K2757">
        <v>500.64</v>
      </c>
      <c r="L2757" t="s">
        <v>1086</v>
      </c>
      <c r="M2757" t="s">
        <v>108</v>
      </c>
      <c r="N2757" t="s">
        <v>49</v>
      </c>
      <c r="O2757" t="s">
        <v>225</v>
      </c>
      <c r="P2757" t="str">
        <f>_xlfn.IFNA(VLOOKUP(C2757,Statusy!A:B,2,0),"Do wyrzucenia")</f>
        <v>Greatstore</v>
      </c>
      <c r="Q2757" t="str">
        <f t="shared" si="178"/>
        <v>Mall</v>
      </c>
      <c r="R2757" t="str">
        <f t="shared" si="179"/>
        <v>Vida</v>
      </c>
    </row>
    <row r="2758" spans="1:18" x14ac:dyDescent="0.25">
      <c r="A2758">
        <v>557779335</v>
      </c>
      <c r="B2758" t="s">
        <v>107</v>
      </c>
      <c r="C2758" t="s">
        <v>153</v>
      </c>
      <c r="D2758">
        <v>1</v>
      </c>
      <c r="E2758">
        <v>0</v>
      </c>
      <c r="F2758">
        <v>684.26</v>
      </c>
      <c r="G2758">
        <v>45108</v>
      </c>
      <c r="H2758" t="s">
        <v>108</v>
      </c>
      <c r="I2758" t="s">
        <v>112</v>
      </c>
      <c r="J2758" t="s">
        <v>109</v>
      </c>
      <c r="K2758">
        <v>128.13857677902624</v>
      </c>
      <c r="L2758" t="s">
        <v>4833</v>
      </c>
      <c r="M2758" t="s">
        <v>108</v>
      </c>
      <c r="N2758" t="s">
        <v>22</v>
      </c>
      <c r="O2758" t="s">
        <v>1102</v>
      </c>
      <c r="P2758" t="str">
        <f>_xlfn.IFNA(VLOOKUP(C2758,Statusy!A:B,2,0),"Do wyrzucenia")</f>
        <v>Alza</v>
      </c>
      <c r="Q2758" t="str">
        <f t="shared" si="178"/>
        <v>Alza</v>
      </c>
      <c r="R2758" t="str">
        <f t="shared" si="179"/>
        <v>ikonka</v>
      </c>
    </row>
    <row r="2759" spans="1:18" x14ac:dyDescent="0.25">
      <c r="A2759">
        <v>557779334</v>
      </c>
      <c r="B2759" t="s">
        <v>107</v>
      </c>
      <c r="C2759" t="s">
        <v>153</v>
      </c>
      <c r="D2759">
        <v>1</v>
      </c>
      <c r="E2759">
        <v>0</v>
      </c>
      <c r="F2759">
        <v>4349.4400000000005</v>
      </c>
      <c r="G2759">
        <v>45108</v>
      </c>
      <c r="H2759" t="s">
        <v>108</v>
      </c>
      <c r="I2759" t="s">
        <v>4834</v>
      </c>
      <c r="J2759" t="s">
        <v>109</v>
      </c>
      <c r="K2759">
        <v>814.50187265917623</v>
      </c>
      <c r="L2759" t="s">
        <v>4835</v>
      </c>
      <c r="M2759" t="s">
        <v>108</v>
      </c>
      <c r="N2759" t="s">
        <v>48</v>
      </c>
      <c r="O2759" t="s">
        <v>1102</v>
      </c>
      <c r="P2759" t="str">
        <f>_xlfn.IFNA(VLOOKUP(C2759,Statusy!A:B,2,0),"Do wyrzucenia")</f>
        <v>Alza</v>
      </c>
      <c r="Q2759" t="str">
        <f t="shared" si="178"/>
        <v>Alza</v>
      </c>
      <c r="R2759" t="str">
        <f t="shared" si="179"/>
        <v>Vida</v>
      </c>
    </row>
    <row r="2760" spans="1:18" x14ac:dyDescent="0.25">
      <c r="A2760">
        <v>557779330</v>
      </c>
      <c r="B2760" t="s">
        <v>107</v>
      </c>
      <c r="C2760" t="s">
        <v>153</v>
      </c>
      <c r="D2760">
        <v>1</v>
      </c>
      <c r="E2760">
        <v>0</v>
      </c>
      <c r="F2760">
        <v>1180.6500000000001</v>
      </c>
      <c r="G2760">
        <v>45108</v>
      </c>
      <c r="H2760" t="s">
        <v>108</v>
      </c>
      <c r="I2760" t="s">
        <v>4836</v>
      </c>
      <c r="J2760" t="s">
        <v>109</v>
      </c>
      <c r="K2760">
        <v>221.09550561797755</v>
      </c>
      <c r="L2760" t="s">
        <v>4837</v>
      </c>
      <c r="M2760" t="s">
        <v>108</v>
      </c>
      <c r="N2760" t="s">
        <v>22</v>
      </c>
      <c r="O2760" t="s">
        <v>1102</v>
      </c>
      <c r="P2760" t="str">
        <f>_xlfn.IFNA(VLOOKUP(C2760,Statusy!A:B,2,0),"Do wyrzucenia")</f>
        <v>Alza</v>
      </c>
      <c r="Q2760" t="str">
        <f t="shared" si="178"/>
        <v>Alza</v>
      </c>
      <c r="R2760" t="str">
        <f t="shared" si="179"/>
        <v>Vida</v>
      </c>
    </row>
    <row r="2761" spans="1:18" x14ac:dyDescent="0.25">
      <c r="A2761">
        <v>557779329</v>
      </c>
      <c r="B2761" t="s">
        <v>107</v>
      </c>
      <c r="C2761" t="s">
        <v>153</v>
      </c>
      <c r="D2761">
        <v>1</v>
      </c>
      <c r="E2761">
        <v>0</v>
      </c>
      <c r="F2761">
        <v>424.15</v>
      </c>
      <c r="G2761">
        <v>45108</v>
      </c>
      <c r="H2761" t="s">
        <v>108</v>
      </c>
      <c r="I2761" t="s">
        <v>4838</v>
      </c>
      <c r="J2761" t="s">
        <v>109</v>
      </c>
      <c r="K2761">
        <v>79.428838951310865</v>
      </c>
      <c r="L2761" t="s">
        <v>4839</v>
      </c>
      <c r="M2761" t="s">
        <v>108</v>
      </c>
      <c r="N2761" t="s">
        <v>22</v>
      </c>
      <c r="O2761" t="s">
        <v>1102</v>
      </c>
      <c r="P2761" t="str">
        <f>_xlfn.IFNA(VLOOKUP(C2761,Statusy!A:B,2,0),"Do wyrzucenia")</f>
        <v>Alza</v>
      </c>
      <c r="Q2761" t="str">
        <f t="shared" si="178"/>
        <v>Alza</v>
      </c>
      <c r="R2761" t="str">
        <f t="shared" si="179"/>
        <v>beliani</v>
      </c>
    </row>
    <row r="2762" spans="1:18" x14ac:dyDescent="0.25">
      <c r="A2762">
        <v>557779328</v>
      </c>
      <c r="B2762" t="s">
        <v>107</v>
      </c>
      <c r="C2762" t="s">
        <v>153</v>
      </c>
      <c r="D2762">
        <v>1</v>
      </c>
      <c r="E2762">
        <v>0</v>
      </c>
      <c r="F2762">
        <v>1223.1500000000001</v>
      </c>
      <c r="G2762">
        <v>45108</v>
      </c>
      <c r="H2762" t="s">
        <v>108</v>
      </c>
      <c r="I2762" t="s">
        <v>783</v>
      </c>
      <c r="J2762" t="s">
        <v>109</v>
      </c>
      <c r="K2762">
        <v>229.05430711610489</v>
      </c>
      <c r="L2762" t="s">
        <v>4840</v>
      </c>
      <c r="M2762" t="s">
        <v>108</v>
      </c>
      <c r="N2762" t="s">
        <v>22</v>
      </c>
      <c r="O2762" t="s">
        <v>1102</v>
      </c>
      <c r="P2762" t="str">
        <f>_xlfn.IFNA(VLOOKUP(C2762,Statusy!A:B,2,0),"Do wyrzucenia")</f>
        <v>Alza</v>
      </c>
      <c r="Q2762" t="str">
        <f t="shared" si="178"/>
        <v>Alza</v>
      </c>
      <c r="R2762" t="str">
        <f t="shared" si="179"/>
        <v>Vida</v>
      </c>
    </row>
    <row r="2763" spans="1:18" x14ac:dyDescent="0.25">
      <c r="A2763">
        <v>557779323</v>
      </c>
      <c r="B2763" t="s">
        <v>107</v>
      </c>
      <c r="C2763" t="s">
        <v>153</v>
      </c>
      <c r="D2763">
        <v>1</v>
      </c>
      <c r="E2763">
        <v>0</v>
      </c>
      <c r="F2763">
        <v>3280.15</v>
      </c>
      <c r="G2763">
        <v>45108</v>
      </c>
      <c r="H2763" t="s">
        <v>108</v>
      </c>
      <c r="I2763" t="s">
        <v>376</v>
      </c>
      <c r="J2763" t="s">
        <v>109</v>
      </c>
      <c r="K2763">
        <v>614.26029962546818</v>
      </c>
      <c r="L2763" t="s">
        <v>4841</v>
      </c>
      <c r="M2763" t="s">
        <v>108</v>
      </c>
      <c r="N2763" t="s">
        <v>22</v>
      </c>
      <c r="O2763" t="s">
        <v>1102</v>
      </c>
      <c r="P2763" t="str">
        <f>_xlfn.IFNA(VLOOKUP(C2763,Statusy!A:B,2,0),"Do wyrzucenia")</f>
        <v>Alza</v>
      </c>
      <c r="Q2763" t="str">
        <f t="shared" si="178"/>
        <v>Alza</v>
      </c>
      <c r="R2763" t="str">
        <f t="shared" si="179"/>
        <v>Vida</v>
      </c>
    </row>
    <row r="2764" spans="1:18" x14ac:dyDescent="0.25">
      <c r="A2764">
        <v>557779313</v>
      </c>
      <c r="B2764" t="s">
        <v>107</v>
      </c>
      <c r="C2764" t="s">
        <v>195</v>
      </c>
      <c r="D2764">
        <v>0</v>
      </c>
      <c r="E2764">
        <v>14</v>
      </c>
      <c r="F2764">
        <v>50</v>
      </c>
      <c r="G2764">
        <v>45108</v>
      </c>
      <c r="H2764" t="s">
        <v>108</v>
      </c>
      <c r="I2764" t="s">
        <v>306</v>
      </c>
      <c r="J2764" t="s">
        <v>110</v>
      </c>
      <c r="K2764">
        <v>223.5</v>
      </c>
      <c r="L2764" t="s">
        <v>157</v>
      </c>
      <c r="M2764" t="s">
        <v>108</v>
      </c>
      <c r="N2764" t="s">
        <v>48</v>
      </c>
      <c r="O2764" t="s">
        <v>224</v>
      </c>
      <c r="P2764" t="str">
        <f>_xlfn.IFNA(VLOOKUP(C2764,Statusy!A:B,2,0),"Do wyrzucenia")</f>
        <v>Shumee</v>
      </c>
      <c r="Q2764" t="str">
        <f t="shared" si="178"/>
        <v>Mall</v>
      </c>
      <c r="R2764" t="str">
        <f t="shared" si="179"/>
        <v>Vida</v>
      </c>
    </row>
    <row r="2765" spans="1:18" x14ac:dyDescent="0.25">
      <c r="A2765">
        <v>557779305</v>
      </c>
      <c r="B2765" t="s">
        <v>107</v>
      </c>
      <c r="C2765" t="s">
        <v>195</v>
      </c>
      <c r="D2765">
        <v>0</v>
      </c>
      <c r="E2765">
        <v>0</v>
      </c>
      <c r="F2765">
        <v>1415</v>
      </c>
      <c r="G2765">
        <v>45108</v>
      </c>
      <c r="H2765" t="s">
        <v>108</v>
      </c>
      <c r="I2765" t="s">
        <v>4842</v>
      </c>
      <c r="J2765" t="s">
        <v>109</v>
      </c>
      <c r="K2765">
        <v>264.9812734082397</v>
      </c>
      <c r="L2765" t="s">
        <v>4843</v>
      </c>
      <c r="M2765" t="s">
        <v>108</v>
      </c>
      <c r="N2765" t="s">
        <v>22</v>
      </c>
      <c r="O2765" t="s">
        <v>224</v>
      </c>
      <c r="P2765" t="str">
        <f>_xlfn.IFNA(VLOOKUP(C2765,Statusy!A:B,2,0),"Do wyrzucenia")</f>
        <v>Shumee</v>
      </c>
      <c r="Q2765" t="str">
        <f t="shared" si="178"/>
        <v>Mall</v>
      </c>
      <c r="R2765" t="str">
        <f t="shared" si="179"/>
        <v>aw</v>
      </c>
    </row>
    <row r="2766" spans="1:18" x14ac:dyDescent="0.25">
      <c r="A2766">
        <v>557779195</v>
      </c>
      <c r="B2766" t="s">
        <v>107</v>
      </c>
      <c r="C2766" t="s">
        <v>195</v>
      </c>
      <c r="D2766">
        <v>0</v>
      </c>
      <c r="E2766">
        <v>20</v>
      </c>
      <c r="F2766">
        <v>75</v>
      </c>
      <c r="G2766">
        <v>45108</v>
      </c>
      <c r="H2766" t="s">
        <v>108</v>
      </c>
      <c r="I2766" t="s">
        <v>1170</v>
      </c>
      <c r="J2766" t="s">
        <v>110</v>
      </c>
      <c r="K2766">
        <v>335.25</v>
      </c>
      <c r="L2766" t="s">
        <v>1186</v>
      </c>
      <c r="M2766" t="s">
        <v>108</v>
      </c>
      <c r="N2766" t="s">
        <v>49</v>
      </c>
      <c r="O2766" t="s">
        <v>224</v>
      </c>
      <c r="P2766" t="str">
        <f>_xlfn.IFNA(VLOOKUP(C2766,Statusy!A:B,2,0),"Do wyrzucenia")</f>
        <v>Shumee</v>
      </c>
      <c r="Q2766" t="str">
        <f t="shared" si="178"/>
        <v>Mall</v>
      </c>
      <c r="R2766" t="str">
        <f t="shared" si="179"/>
        <v>Vida</v>
      </c>
    </row>
    <row r="2767" spans="1:18" x14ac:dyDescent="0.25">
      <c r="A2767">
        <v>557779193</v>
      </c>
      <c r="B2767" t="s">
        <v>107</v>
      </c>
      <c r="C2767" t="s">
        <v>195</v>
      </c>
      <c r="D2767">
        <v>0</v>
      </c>
      <c r="E2767">
        <v>20</v>
      </c>
      <c r="F2767">
        <v>99</v>
      </c>
      <c r="G2767">
        <v>45108</v>
      </c>
      <c r="H2767" t="s">
        <v>108</v>
      </c>
      <c r="I2767" t="s">
        <v>960</v>
      </c>
      <c r="J2767" t="s">
        <v>110</v>
      </c>
      <c r="K2767">
        <v>442.53</v>
      </c>
      <c r="L2767" t="s">
        <v>1048</v>
      </c>
      <c r="M2767" t="s">
        <v>108</v>
      </c>
      <c r="N2767" t="s">
        <v>49</v>
      </c>
      <c r="O2767" t="s">
        <v>224</v>
      </c>
      <c r="P2767" t="str">
        <f>_xlfn.IFNA(VLOOKUP(C2767,Statusy!A:B,2,0),"Do wyrzucenia")</f>
        <v>Shumee</v>
      </c>
      <c r="Q2767" t="str">
        <f t="shared" si="178"/>
        <v>Mall</v>
      </c>
      <c r="R2767" t="str">
        <f t="shared" si="179"/>
        <v>Vida</v>
      </c>
    </row>
    <row r="2768" spans="1:18" x14ac:dyDescent="0.25">
      <c r="A2768">
        <v>557779192</v>
      </c>
      <c r="B2768" t="s">
        <v>107</v>
      </c>
      <c r="C2768" t="s">
        <v>195</v>
      </c>
      <c r="D2768">
        <v>0</v>
      </c>
      <c r="E2768">
        <v>29</v>
      </c>
      <c r="F2768">
        <v>206</v>
      </c>
      <c r="G2768">
        <v>45108</v>
      </c>
      <c r="H2768" t="s">
        <v>108</v>
      </c>
      <c r="I2768" t="s">
        <v>1070</v>
      </c>
      <c r="J2768" t="s">
        <v>110</v>
      </c>
      <c r="K2768">
        <v>920.81999999999994</v>
      </c>
      <c r="L2768" t="s">
        <v>1071</v>
      </c>
      <c r="M2768" t="s">
        <v>108</v>
      </c>
      <c r="N2768" t="s">
        <v>49</v>
      </c>
      <c r="O2768" t="s">
        <v>224</v>
      </c>
      <c r="P2768" t="str">
        <f>_xlfn.IFNA(VLOOKUP(C2768,Statusy!A:B,2,0),"Do wyrzucenia")</f>
        <v>Shumee</v>
      </c>
      <c r="Q2768" t="str">
        <f t="shared" si="178"/>
        <v>Mall</v>
      </c>
      <c r="R2768" t="str">
        <f t="shared" si="179"/>
        <v>Vida</v>
      </c>
    </row>
    <row r="2769" spans="1:18" x14ac:dyDescent="0.25">
      <c r="A2769">
        <v>557779191</v>
      </c>
      <c r="B2769" t="s">
        <v>107</v>
      </c>
      <c r="C2769" t="s">
        <v>195</v>
      </c>
      <c r="D2769">
        <v>0</v>
      </c>
      <c r="E2769">
        <v>13</v>
      </c>
      <c r="F2769">
        <v>50</v>
      </c>
      <c r="G2769">
        <v>45108</v>
      </c>
      <c r="H2769" t="s">
        <v>108</v>
      </c>
      <c r="I2769" t="s">
        <v>3451</v>
      </c>
      <c r="J2769" t="s">
        <v>110</v>
      </c>
      <c r="K2769">
        <v>223.5</v>
      </c>
      <c r="L2769" t="s">
        <v>4844</v>
      </c>
      <c r="M2769" t="s">
        <v>108</v>
      </c>
      <c r="N2769" t="s">
        <v>49</v>
      </c>
      <c r="O2769" t="s">
        <v>224</v>
      </c>
      <c r="P2769" t="str">
        <f>_xlfn.IFNA(VLOOKUP(C2769,Statusy!A:B,2,0),"Do wyrzucenia")</f>
        <v>Shumee</v>
      </c>
      <c r="Q2769" t="str">
        <f t="shared" ref="Q2769:Q2772" si="180">IF(P2769="alza","Alza",IF(P2769="Extra","Extrastore","Mall"))</f>
        <v>Mall</v>
      </c>
      <c r="R2769" t="str">
        <f t="shared" ref="R2769:R2772" si="181">IF(AND(LEN(I2769)&lt;=7,ISERROR(FIND("_",I2769))),"Vida",IFERROR(LEFT(I2769,FIND("_",I2769)-1),"Kinghoff"))</f>
        <v>Vida</v>
      </c>
    </row>
    <row r="2770" spans="1:18" x14ac:dyDescent="0.25">
      <c r="A2770">
        <v>557779176</v>
      </c>
      <c r="B2770" t="s">
        <v>107</v>
      </c>
      <c r="C2770" t="s">
        <v>195</v>
      </c>
      <c r="D2770">
        <v>0</v>
      </c>
      <c r="E2770">
        <v>27</v>
      </c>
      <c r="F2770">
        <v>148</v>
      </c>
      <c r="G2770">
        <v>45108</v>
      </c>
      <c r="H2770" t="s">
        <v>108</v>
      </c>
      <c r="I2770" t="s">
        <v>392</v>
      </c>
      <c r="J2770" t="s">
        <v>110</v>
      </c>
      <c r="K2770">
        <v>661.56</v>
      </c>
      <c r="L2770" t="s">
        <v>174</v>
      </c>
      <c r="M2770" t="s">
        <v>108</v>
      </c>
      <c r="N2770" t="s">
        <v>49</v>
      </c>
      <c r="O2770" t="s">
        <v>224</v>
      </c>
      <c r="P2770" t="str">
        <f>_xlfn.IFNA(VLOOKUP(C2770,Statusy!A:B,2,0),"Do wyrzucenia")</f>
        <v>Shumee</v>
      </c>
      <c r="Q2770" t="str">
        <f t="shared" si="180"/>
        <v>Mall</v>
      </c>
      <c r="R2770" t="str">
        <f t="shared" si="181"/>
        <v>Vida</v>
      </c>
    </row>
    <row r="2771" spans="1:18" x14ac:dyDescent="0.25">
      <c r="A2771">
        <v>557779162</v>
      </c>
      <c r="B2771" t="s">
        <v>107</v>
      </c>
      <c r="C2771" t="s">
        <v>195</v>
      </c>
      <c r="D2771">
        <v>0</v>
      </c>
      <c r="E2771">
        <v>23</v>
      </c>
      <c r="F2771">
        <v>116</v>
      </c>
      <c r="G2771">
        <v>45108</v>
      </c>
      <c r="H2771" t="s">
        <v>108</v>
      </c>
      <c r="I2771" t="s">
        <v>4845</v>
      </c>
      <c r="J2771" t="s">
        <v>110</v>
      </c>
      <c r="K2771">
        <v>518.52</v>
      </c>
      <c r="L2771" t="s">
        <v>4846</v>
      </c>
      <c r="M2771" t="s">
        <v>108</v>
      </c>
      <c r="N2771" t="s">
        <v>49</v>
      </c>
      <c r="O2771" t="s">
        <v>224</v>
      </c>
      <c r="P2771" t="str">
        <f>_xlfn.IFNA(VLOOKUP(C2771,Statusy!A:B,2,0),"Do wyrzucenia")</f>
        <v>Shumee</v>
      </c>
      <c r="Q2771" t="str">
        <f t="shared" si="180"/>
        <v>Mall</v>
      </c>
      <c r="R2771" t="str">
        <f t="shared" si="181"/>
        <v>Vida</v>
      </c>
    </row>
    <row r="2772" spans="1:18" x14ac:dyDescent="0.25">
      <c r="A2772">
        <v>557776394</v>
      </c>
      <c r="B2772" t="s">
        <v>107</v>
      </c>
      <c r="C2772" t="s">
        <v>119</v>
      </c>
      <c r="D2772">
        <v>1</v>
      </c>
      <c r="E2772">
        <v>1380</v>
      </c>
      <c r="F2772">
        <v>12040</v>
      </c>
      <c r="G2772">
        <v>45108</v>
      </c>
      <c r="H2772" t="s">
        <v>108</v>
      </c>
      <c r="I2772" t="s">
        <v>4847</v>
      </c>
      <c r="J2772" t="s">
        <v>116</v>
      </c>
      <c r="K2772">
        <v>144.47999999999999</v>
      </c>
      <c r="L2772" t="s">
        <v>4848</v>
      </c>
      <c r="M2772" t="s">
        <v>108</v>
      </c>
      <c r="N2772" t="s">
        <v>50</v>
      </c>
      <c r="O2772" t="s">
        <v>224</v>
      </c>
      <c r="P2772" t="str">
        <f>_xlfn.IFNA(VLOOKUP(C2772,Statusy!A:B,2,0),"Do wyrzucenia")</f>
        <v>Shumee</v>
      </c>
      <c r="Q2772" t="str">
        <f t="shared" si="180"/>
        <v>Mall</v>
      </c>
      <c r="R2772" t="str">
        <f t="shared" si="181"/>
        <v>Vida</v>
      </c>
    </row>
  </sheetData>
  <autoFilter ref="A1:R2772" xr:uid="{8B9A0812-4641-48AC-849D-52ACB2708B5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E499-D9E5-4234-B73E-45C710DBFD16}">
  <dimension ref="A1:W222"/>
  <sheetViews>
    <sheetView tabSelected="1" zoomScale="70" zoomScaleNormal="70" workbookViewId="0"/>
  </sheetViews>
  <sheetFormatPr defaultColWidth="8.7109375" defaultRowHeight="15" x14ac:dyDescent="0.25"/>
  <cols>
    <col min="1" max="1" width="13.140625" style="37" bestFit="1" customWidth="1"/>
    <col min="2" max="2" width="30.85546875" bestFit="1" customWidth="1"/>
    <col min="3" max="3" width="21" style="4" bestFit="1" customWidth="1"/>
    <col min="4" max="4" width="13.140625" style="62" bestFit="1" customWidth="1"/>
    <col min="5" max="5" width="32.85546875" style="69" bestFit="1" customWidth="1"/>
    <col min="6" max="6" width="14.42578125" style="4" bestFit="1" customWidth="1"/>
    <col min="7" max="7" width="23.5703125" style="55" bestFit="1" customWidth="1"/>
    <col min="8" max="8" width="30.85546875" bestFit="1" customWidth="1"/>
    <col min="9" max="9" width="20.85546875" bestFit="1" customWidth="1"/>
    <col min="10" max="10" width="13.140625" style="64" bestFit="1" customWidth="1"/>
    <col min="11" max="11" width="12.140625" style="70" bestFit="1" customWidth="1"/>
    <col min="12" max="12" width="10.7109375" customWidth="1"/>
    <col min="13" max="13" width="10.7109375" style="37" customWidth="1"/>
    <col min="14" max="14" width="30.85546875" bestFit="1" customWidth="1"/>
    <col min="15" max="15" width="18.7109375" bestFit="1" customWidth="1"/>
    <col min="16" max="16" width="13.140625" style="64" customWidth="1"/>
    <col min="17" max="17" width="12.140625" style="70" bestFit="1" customWidth="1"/>
    <col min="18" max="18" width="10.7109375" customWidth="1"/>
    <col min="19" max="19" width="10.7109375" style="37" customWidth="1"/>
    <col min="20" max="20" width="30.85546875" bestFit="1" customWidth="1"/>
    <col min="21" max="21" width="17.5703125" bestFit="1" customWidth="1"/>
    <col min="22" max="22" width="13.140625" style="64" bestFit="1" customWidth="1"/>
    <col min="23" max="23" width="12.140625" style="70" bestFit="1" customWidth="1"/>
    <col min="24" max="78" width="8.7109375" customWidth="1"/>
  </cols>
  <sheetData>
    <row r="1" spans="1:23" x14ac:dyDescent="0.25">
      <c r="F1" s="4" t="s">
        <v>1103</v>
      </c>
      <c r="G1" s="4" t="s">
        <v>1104</v>
      </c>
    </row>
    <row r="2" spans="1:23" s="23" customFormat="1" ht="26.25" x14ac:dyDescent="0.4">
      <c r="A2" s="36"/>
      <c r="B2" s="72" t="s">
        <v>223</v>
      </c>
      <c r="C2" s="72"/>
      <c r="D2" s="72"/>
      <c r="E2" s="68"/>
      <c r="F2" s="66">
        <v>12</v>
      </c>
      <c r="G2" s="67">
        <v>31</v>
      </c>
      <c r="J2" s="64"/>
      <c r="K2" s="71"/>
      <c r="M2" s="36"/>
      <c r="P2" s="64"/>
      <c r="Q2" s="71"/>
      <c r="S2" s="36"/>
      <c r="V2" s="64"/>
      <c r="W2" s="71"/>
    </row>
    <row r="3" spans="1:23" ht="19.5" x14ac:dyDescent="0.3">
      <c r="B3" s="8" t="s">
        <v>186</v>
      </c>
      <c r="C3" s="7" t="s">
        <v>187</v>
      </c>
      <c r="D3" s="57" t="s">
        <v>188</v>
      </c>
      <c r="E3" s="43" t="s">
        <v>1105</v>
      </c>
      <c r="F3" s="20"/>
      <c r="G3" s="49"/>
      <c r="N3" s="31"/>
    </row>
    <row r="4" spans="1:23" ht="19.5" x14ac:dyDescent="0.3">
      <c r="A4" s="41" t="s">
        <v>222</v>
      </c>
      <c r="B4" s="10" t="s">
        <v>2</v>
      </c>
      <c r="C4" s="9">
        <f>SUMIFS('Order data'!$K:$K,'Order data'!$D:$D,"1",'Order data'!$R:$R,A4,'Order data'!Q:Q,"Mall")</f>
        <v>535323.27578277211</v>
      </c>
      <c r="D4" s="58">
        <f t="shared" ref="D4:D27" si="0">C4/C$28</f>
        <v>0.8815612158154511</v>
      </c>
      <c r="E4" s="47">
        <f>IFERROR((C4/$F$2)/('Partner sales 05.2023'!C4/'Partner sales 07.2023'!$G$2)-1,"")</f>
        <v>-0.29209193248991538</v>
      </c>
      <c r="F4" s="42"/>
      <c r="G4" s="50"/>
      <c r="K4" s="47" t="str">
        <f>IFERROR((I4/$F$2)/('Partner sales 05.2023'!I4/'Partner sales 07.2023'!$G$2)-1,"")</f>
        <v/>
      </c>
      <c r="N4" s="31"/>
      <c r="Q4" s="47" t="str">
        <f>IFERROR((O4/$F$2)/('Partner sales 05.2023'!O4/'Partner sales 07.2023'!$G$2)-1,"")</f>
        <v/>
      </c>
      <c r="W4" s="47" t="str">
        <f>IFERROR((U4/$F$2)/('Partner sales 05.2023'!U4/'Partner sales 07.2023'!$G$2)-1,"")</f>
        <v/>
      </c>
    </row>
    <row r="5" spans="1:23" ht="19.5" x14ac:dyDescent="0.3">
      <c r="A5" s="41" t="s">
        <v>24</v>
      </c>
      <c r="B5" s="10" t="s">
        <v>57</v>
      </c>
      <c r="C5" s="9">
        <f>SUMIFS('Order data'!$K:$K,'Order data'!$D:$D,"1",'Order data'!$R:$R,A5,'Order data'!Q:Q,"Mall")</f>
        <v>22092.32631760299</v>
      </c>
      <c r="D5" s="58">
        <f t="shared" si="0"/>
        <v>3.6381265171516297E-2</v>
      </c>
      <c r="E5" s="47">
        <f>IFERROR((C5/$F$2)/('Partner sales 05.2023'!C5/'Partner sales 07.2023'!$G$2)-1,"")</f>
        <v>-0.26757718106173511</v>
      </c>
      <c r="F5" s="42"/>
      <c r="G5" s="50"/>
      <c r="K5" s="47" t="str">
        <f>IFERROR((I5/$F$2)/('Partner sales 05.2023'!I5/'Partner sales 07.2023'!$G$2)-1,"")</f>
        <v/>
      </c>
      <c r="N5" s="31"/>
      <c r="Q5" s="47" t="str">
        <f>IFERROR((O5/$F$2)/('Partner sales 05.2023'!O5/'Partner sales 07.2023'!$G$2)-1,"")</f>
        <v/>
      </c>
      <c r="W5" s="47" t="str">
        <f>IFERROR((U5/$F$2)/('Partner sales 05.2023'!U5/'Partner sales 07.2023'!$G$2)-1,"")</f>
        <v/>
      </c>
    </row>
    <row r="6" spans="1:23" ht="19.5" x14ac:dyDescent="0.3">
      <c r="A6" s="41" t="s">
        <v>37</v>
      </c>
      <c r="B6" s="10" t="s">
        <v>19</v>
      </c>
      <c r="C6" s="9">
        <f>SUMIFS('Order data'!$K:$K,'Order data'!$D:$D,"1",'Order data'!$R:$R,A6,'Order data'!Q:Q,"Mall")</f>
        <v>12240.450063670411</v>
      </c>
      <c r="D6" s="58">
        <f t="shared" si="0"/>
        <v>2.0157363836793722E-2</v>
      </c>
      <c r="E6" s="47">
        <f>IFERROR((C6/$F$2)/('Partner sales 05.2023'!C6/'Partner sales 07.2023'!$G$2)-1,"")</f>
        <v>-0.36462309806291093</v>
      </c>
      <c r="F6" s="42"/>
      <c r="G6" s="50"/>
      <c r="K6" s="47" t="str">
        <f>IFERROR((I6/$F$2)/('Partner sales 05.2023'!I6/'Partner sales 07.2023'!$G$2)-1,"")</f>
        <v/>
      </c>
      <c r="N6" s="31"/>
      <c r="Q6" s="47" t="str">
        <f>IFERROR((O6/$F$2)/('Partner sales 05.2023'!O6/'Partner sales 07.2023'!$G$2)-1,"")</f>
        <v/>
      </c>
      <c r="W6" s="47" t="str">
        <f>IFERROR((U6/$F$2)/('Partner sales 05.2023'!U6/'Partner sales 07.2023'!$G$2)-1,"")</f>
        <v/>
      </c>
    </row>
    <row r="7" spans="1:23" ht="19.5" x14ac:dyDescent="0.3">
      <c r="A7" s="41" t="s">
        <v>104</v>
      </c>
      <c r="B7" s="10" t="s">
        <v>31</v>
      </c>
      <c r="C7" s="9">
        <f>SUMIFS('Order data'!$K:$K,'Order data'!$D:$D,"1",'Order data'!$R:$R,A7,'Order data'!Q:Q,"Mall")</f>
        <v>4297.8970411985019</v>
      </c>
      <c r="D7" s="58">
        <f t="shared" si="0"/>
        <v>7.0777033476610044E-3</v>
      </c>
      <c r="E7" s="47">
        <f>IFERROR((C7/$F$2)/('Partner sales 05.2023'!C7/'Partner sales 07.2023'!$G$2)-1,"")</f>
        <v>-0.61068313648831474</v>
      </c>
      <c r="F7" s="42"/>
      <c r="G7" s="50"/>
      <c r="K7" s="47" t="str">
        <f>IFERROR((I7/$F$2)/('Partner sales 05.2023'!I7/'Partner sales 07.2023'!$G$2)-1,"")</f>
        <v/>
      </c>
      <c r="N7" s="31"/>
      <c r="Q7" s="47" t="str">
        <f>IFERROR((O7/$F$2)/('Partner sales 05.2023'!O7/'Partner sales 07.2023'!$G$2)-1,"")</f>
        <v/>
      </c>
      <c r="W7" s="47" t="str">
        <f>IFERROR((U7/$F$2)/('Partner sales 05.2023'!U7/'Partner sales 07.2023'!$G$2)-1,"")</f>
        <v/>
      </c>
    </row>
    <row r="8" spans="1:23" ht="19.5" x14ac:dyDescent="0.3">
      <c r="A8" s="41" t="s">
        <v>36</v>
      </c>
      <c r="B8" s="10" t="s">
        <v>207</v>
      </c>
      <c r="C8" s="9">
        <f>SUMIFS('Order data'!$K:$K,'Order data'!$D:$D,"1",'Order data'!$R:$R,A8,'Order data'!Q:Q,"Mall")</f>
        <v>2503.0659000000001</v>
      </c>
      <c r="D8" s="58">
        <f t="shared" si="0"/>
        <v>4.1220061183470961E-3</v>
      </c>
      <c r="E8" s="47">
        <f>IFERROR((C8/$F$2)/('Partner sales 05.2023'!C8/'Partner sales 07.2023'!$G$2)-1,"")</f>
        <v>-0.50411979880814117</v>
      </c>
      <c r="F8" s="42"/>
      <c r="G8" s="50"/>
      <c r="K8" s="47" t="str">
        <f>IFERROR((I8/$F$2)/('Partner sales 05.2023'!I8/'Partner sales 07.2023'!$G$2)-1,"")</f>
        <v/>
      </c>
      <c r="N8" s="31"/>
      <c r="Q8" s="47" t="str">
        <f>IFERROR((O8/$F$2)/('Partner sales 05.2023'!O8/'Partner sales 07.2023'!$G$2)-1,"")</f>
        <v/>
      </c>
      <c r="W8" s="47" t="str">
        <f>IFERROR((U8/$F$2)/('Partner sales 05.2023'!U8/'Partner sales 07.2023'!$G$2)-1,"")</f>
        <v/>
      </c>
    </row>
    <row r="9" spans="1:23" ht="19.5" x14ac:dyDescent="0.3">
      <c r="A9" s="41" t="s">
        <v>132</v>
      </c>
      <c r="B9" s="10" t="s">
        <v>27</v>
      </c>
      <c r="C9" s="9">
        <f>SUMIFS('Order data'!$K:$K,'Order data'!$D:$D,"1",'Order data'!$R:$R,A9,'Order data'!Q:Q,"Mall")</f>
        <v>2397.1910112359556</v>
      </c>
      <c r="D9" s="58">
        <f t="shared" si="0"/>
        <v>3.9476531621325953E-3</v>
      </c>
      <c r="E9" s="47">
        <f>IFERROR((C9/$F$2)/('Partner sales 05.2023'!C9/'Partner sales 07.2023'!$G$2)-1,"")</f>
        <v>-0.7092172400284622</v>
      </c>
      <c r="F9" s="42"/>
      <c r="G9" s="50"/>
      <c r="K9" s="47" t="str">
        <f>IFERROR((I9/$F$2)/('Partner sales 05.2023'!I9/'Partner sales 07.2023'!$G$2)-1,"")</f>
        <v/>
      </c>
      <c r="N9" s="31"/>
      <c r="Q9" s="47" t="str">
        <f>IFERROR((O9/$F$2)/('Partner sales 05.2023'!O9/'Partner sales 07.2023'!$G$2)-1,"")</f>
        <v/>
      </c>
      <c r="W9" s="47" t="str">
        <f>IFERROR((U9/$F$2)/('Partner sales 05.2023'!U9/'Partner sales 07.2023'!$G$2)-1,"")</f>
        <v/>
      </c>
    </row>
    <row r="10" spans="1:23" ht="19.5" x14ac:dyDescent="0.3">
      <c r="A10" s="41" t="s">
        <v>128</v>
      </c>
      <c r="B10" s="10" t="s">
        <v>136</v>
      </c>
      <c r="C10" s="9">
        <f>SUMIFS('Order data'!$K:$K,'Order data'!$D:$D,"1",'Order data'!$R:$R,A10,'Order data'!Q:Q,"Mall")</f>
        <v>4133.7907003745313</v>
      </c>
      <c r="D10" s="58">
        <f t="shared" si="0"/>
        <v>6.8074558320298899E-3</v>
      </c>
      <c r="E10" s="47">
        <f>IFERROR((C10/$F$2)/('Partner sales 05.2023'!C10/'Partner sales 07.2023'!$G$2)-1,"")</f>
        <v>-0.33347421350198192</v>
      </c>
      <c r="F10" s="42"/>
      <c r="G10" s="50"/>
      <c r="K10" s="47" t="str">
        <f>IFERROR((I10/$F$2)/('Partner sales 05.2023'!I10/'Partner sales 07.2023'!$G$2)-1,"")</f>
        <v/>
      </c>
      <c r="N10" s="31"/>
      <c r="Q10" s="47" t="str">
        <f>IFERROR((O10/$F$2)/('Partner sales 05.2023'!O10/'Partner sales 07.2023'!$G$2)-1,"")</f>
        <v/>
      </c>
      <c r="W10" s="47" t="str">
        <f>IFERROR((U10/$F$2)/('Partner sales 05.2023'!U10/'Partner sales 07.2023'!$G$2)-1,"")</f>
        <v/>
      </c>
    </row>
    <row r="11" spans="1:23" ht="19.5" x14ac:dyDescent="0.3">
      <c r="A11" s="41" t="s">
        <v>32</v>
      </c>
      <c r="B11" s="10" t="s">
        <v>3</v>
      </c>
      <c r="C11" s="9">
        <f>SUMIFS('Order data'!$K:$K,'Order data'!$D:$D,"1",'Order data'!$R:$R,A11,'Order data'!Q:Q,"Mall")</f>
        <v>10266.192771535581</v>
      </c>
      <c r="D11" s="58">
        <f t="shared" si="0"/>
        <v>1.6906190690544901E-2</v>
      </c>
      <c r="E11" s="47">
        <f>IFERROR((C11/$F$2)/('Partner sales 05.2023'!C11/'Partner sales 07.2023'!$G$2)-1,"")</f>
        <v>0.43390154264610015</v>
      </c>
      <c r="F11" s="42"/>
      <c r="G11" s="50"/>
      <c r="K11" s="47" t="str">
        <f>IFERROR((I11/$F$2)/('Partner sales 05.2023'!I11/'Partner sales 07.2023'!$G$2)-1,"")</f>
        <v/>
      </c>
      <c r="N11" s="31"/>
      <c r="Q11" s="47" t="str">
        <f>IFERROR((O11/$F$2)/('Partner sales 05.2023'!O11/'Partner sales 07.2023'!$G$2)-1,"")</f>
        <v/>
      </c>
      <c r="W11" s="47" t="str">
        <f>IFERROR((U11/$F$2)/('Partner sales 05.2023'!U11/'Partner sales 07.2023'!$G$2)-1,"")</f>
        <v/>
      </c>
    </row>
    <row r="12" spans="1:23" ht="19.5" x14ac:dyDescent="0.3">
      <c r="A12" s="41" t="s">
        <v>23</v>
      </c>
      <c r="B12" s="10" t="s">
        <v>41</v>
      </c>
      <c r="C12" s="9">
        <f>SUMIFS('Order data'!$K:$K,'Order data'!$D:$D,"1",'Order data'!$R:$R,A12,'Order data'!Q:Q,"Mall")</f>
        <v>6304.8944494382031</v>
      </c>
      <c r="D12" s="58">
        <f t="shared" si="0"/>
        <v>1.0382792357211576E-2</v>
      </c>
      <c r="E12" s="47">
        <f>IFERROR((C12/$F$2)/('Partner sales 05.2023'!C12/'Partner sales 07.2023'!$G$2)-1,"")</f>
        <v>0.2353879918240549</v>
      </c>
      <c r="F12" s="42"/>
      <c r="G12" s="50"/>
      <c r="K12" s="47" t="str">
        <f>IFERROR((I12/$F$2)/('Partner sales 05.2023'!I12/'Partner sales 07.2023'!$G$2)-1,"")</f>
        <v/>
      </c>
      <c r="N12" s="31"/>
      <c r="Q12" s="47" t="str">
        <f>IFERROR((O12/$F$2)/('Partner sales 05.2023'!O12/'Partner sales 07.2023'!$G$2)-1,"")</f>
        <v/>
      </c>
      <c r="W12" s="47" t="str">
        <f>IFERROR((U12/$F$2)/('Partner sales 05.2023'!U12/'Partner sales 07.2023'!$G$2)-1,"")</f>
        <v/>
      </c>
    </row>
    <row r="13" spans="1:23" ht="19.5" x14ac:dyDescent="0.3">
      <c r="A13" s="41" t="s">
        <v>74</v>
      </c>
      <c r="B13" s="10" t="s">
        <v>76</v>
      </c>
      <c r="C13" s="9">
        <f>SUMIFS('Order data'!$K:$K,'Order data'!$D:$D,"1",'Order data'!$R:$R,A13,'Order data'!Q:Q,"Mall")</f>
        <v>2319.5903745318351</v>
      </c>
      <c r="D13" s="58">
        <f t="shared" si="0"/>
        <v>3.8198617606828712E-3</v>
      </c>
      <c r="E13" s="47">
        <f>IFERROR((C13/$F$2)/('Partner sales 05.2023'!C13/'Partner sales 07.2023'!$G$2)-1,"")</f>
        <v>-0.48781518226897236</v>
      </c>
      <c r="F13" s="42"/>
      <c r="G13" s="50"/>
      <c r="K13" s="47" t="str">
        <f>IFERROR((I13/$F$2)/('Partner sales 05.2023'!I13/'Partner sales 07.2023'!$G$2)-1,"")</f>
        <v/>
      </c>
      <c r="N13" s="31"/>
      <c r="Q13" s="47" t="str">
        <f>IFERROR((O13/$F$2)/('Partner sales 05.2023'!O13/'Partner sales 07.2023'!$G$2)-1,"")</f>
        <v/>
      </c>
      <c r="W13" s="47" t="str">
        <f>IFERROR((U13/$F$2)/('Partner sales 05.2023'!U13/'Partner sales 07.2023'!$G$2)-1,"")</f>
        <v/>
      </c>
    </row>
    <row r="14" spans="1:23" ht="19.5" x14ac:dyDescent="0.3">
      <c r="A14" s="41" t="s">
        <v>28</v>
      </c>
      <c r="B14" s="10" t="s">
        <v>4</v>
      </c>
      <c r="C14" s="9">
        <f>SUMIFS('Order data'!$K:$K,'Order data'!$D:$D,"1",'Order data'!$R:$R,A14,'Order data'!Q:Q,"Mall")</f>
        <v>876.34262172284639</v>
      </c>
      <c r="D14" s="58">
        <f t="shared" si="0"/>
        <v>1.4431460428228867E-3</v>
      </c>
      <c r="E14" s="47">
        <f>IFERROR((C14/$F$2)/('Partner sales 05.2023'!C14/'Partner sales 07.2023'!$G$2)-1,"")</f>
        <v>-0.7388142258454925</v>
      </c>
      <c r="F14" s="42"/>
      <c r="G14" s="50"/>
      <c r="K14" s="47" t="str">
        <f>IFERROR((I14/$F$2)/('Partner sales 05.2023'!I14/'Partner sales 07.2023'!$G$2)-1,"")</f>
        <v/>
      </c>
      <c r="N14" s="31"/>
      <c r="Q14" s="47" t="str">
        <f>IFERROR((O14/$F$2)/('Partner sales 05.2023'!O14/'Partner sales 07.2023'!$G$2)-1,"")</f>
        <v/>
      </c>
      <c r="W14" s="47" t="str">
        <f>IFERROR((U14/$F$2)/('Partner sales 05.2023'!U14/'Partner sales 07.2023'!$G$2)-1,"")</f>
        <v/>
      </c>
    </row>
    <row r="15" spans="1:23" ht="19.5" x14ac:dyDescent="0.3">
      <c r="A15" s="41" t="s">
        <v>129</v>
      </c>
      <c r="B15" s="10" t="s">
        <v>20</v>
      </c>
      <c r="C15" s="9">
        <f>SUMIFS('Order data'!$K:$K,'Order data'!$D:$D,"1",'Order data'!$R:$R,A15,'Order data'!Q:Q,"Mall")</f>
        <v>0</v>
      </c>
      <c r="D15" s="58">
        <f t="shared" si="0"/>
        <v>0</v>
      </c>
      <c r="E15" s="47">
        <f>IFERROR((C15/$F$2)/('Partner sales 05.2023'!C15/'Partner sales 07.2023'!$G$2)-1,"")</f>
        <v>-1</v>
      </c>
      <c r="F15" s="42"/>
      <c r="G15" s="50"/>
      <c r="K15" s="47" t="str">
        <f>IFERROR((I15/$F$2)/('Partner sales 05.2023'!I15/'Partner sales 07.2023'!$G$2)-1,"")</f>
        <v/>
      </c>
      <c r="N15" s="31"/>
      <c r="Q15" s="47" t="str">
        <f>IFERROR((O15/$F$2)/('Partner sales 05.2023'!O15/'Partner sales 07.2023'!$G$2)-1,"")</f>
        <v/>
      </c>
      <c r="W15" s="47" t="str">
        <f>IFERROR((U15/$F$2)/('Partner sales 05.2023'!U15/'Partner sales 07.2023'!$G$2)-1,"")</f>
        <v/>
      </c>
    </row>
    <row r="16" spans="1:23" ht="19.5" x14ac:dyDescent="0.3">
      <c r="A16" s="41" t="s">
        <v>131</v>
      </c>
      <c r="B16" s="10" t="s">
        <v>33</v>
      </c>
      <c r="C16" s="9">
        <f>SUMIFS('Order data'!$K:$K,'Order data'!$D:$D,"1",'Order data'!$R:$R,A16,'Order data'!Q:Q,"Mall")</f>
        <v>0</v>
      </c>
      <c r="D16" s="58">
        <f t="shared" si="0"/>
        <v>0</v>
      </c>
      <c r="E16" s="47">
        <f>IFERROR((C16/$F$2)/('Partner sales 05.2023'!C16/'Partner sales 07.2023'!$G$2)-1,"")</f>
        <v>-1</v>
      </c>
      <c r="F16" s="42"/>
      <c r="G16" s="50"/>
      <c r="K16" s="47" t="str">
        <f>IFERROR((I16/$F$2)/('Partner sales 05.2023'!I16/'Partner sales 07.2023'!$G$2)-1,"")</f>
        <v/>
      </c>
      <c r="N16" s="31"/>
      <c r="Q16" s="47" t="str">
        <f>IFERROR((O16/$F$2)/('Partner sales 05.2023'!O16/'Partner sales 07.2023'!$G$2)-1,"")</f>
        <v/>
      </c>
      <c r="W16" s="47" t="str">
        <f>IFERROR((U16/$F$2)/('Partner sales 05.2023'!U16/'Partner sales 07.2023'!$G$2)-1,"")</f>
        <v/>
      </c>
    </row>
    <row r="17" spans="1:23" ht="19.5" x14ac:dyDescent="0.3">
      <c r="A17" s="41" t="s">
        <v>45</v>
      </c>
      <c r="B17" s="10" t="s">
        <v>47</v>
      </c>
      <c r="C17" s="9">
        <f>SUMIFS('Order data'!$K:$K,'Order data'!$D:$D,"1",'Order data'!$R:$R,A17,'Order data'!Q:Q,"Mall")</f>
        <v>0</v>
      </c>
      <c r="D17" s="58">
        <f t="shared" si="0"/>
        <v>0</v>
      </c>
      <c r="E17" s="47">
        <f>IFERROR((C17/$F$2)/('Partner sales 05.2023'!C17/'Partner sales 07.2023'!$G$2)-1,"")</f>
        <v>-1</v>
      </c>
      <c r="F17" s="42"/>
      <c r="G17" s="50"/>
      <c r="K17" s="47" t="str">
        <f>IFERROR((I17/$F$2)/('Partner sales 05.2023'!I17/'Partner sales 07.2023'!$G$2)-1,"")</f>
        <v/>
      </c>
      <c r="N17" s="31"/>
      <c r="Q17" s="47" t="str">
        <f>IFERROR((O17/$F$2)/('Partner sales 05.2023'!O17/'Partner sales 07.2023'!$G$2)-1,"")</f>
        <v/>
      </c>
      <c r="W17" s="47" t="str">
        <f>IFERROR((U17/$F$2)/('Partner sales 05.2023'!U17/'Partner sales 07.2023'!$G$2)-1,"")</f>
        <v/>
      </c>
    </row>
    <row r="18" spans="1:23" ht="19.5" x14ac:dyDescent="0.3">
      <c r="A18" s="41" t="s">
        <v>29</v>
      </c>
      <c r="B18" s="10" t="s">
        <v>43</v>
      </c>
      <c r="C18" s="9">
        <f>SUMIFS('Order data'!$K:$K,'Order data'!$D:$D,"1",'Order data'!$R:$R,A18,'Order data'!Q:Q,"Mall")</f>
        <v>0</v>
      </c>
      <c r="D18" s="58">
        <f t="shared" si="0"/>
        <v>0</v>
      </c>
      <c r="E18" s="47">
        <f>IFERROR((C18/$F$2)/('Partner sales 05.2023'!C18/'Partner sales 07.2023'!$G$2)-1,"")</f>
        <v>-1</v>
      </c>
      <c r="F18" s="42"/>
      <c r="G18" s="50"/>
      <c r="K18" s="47" t="str">
        <f>IFERROR((I18/$F$2)/('Partner sales 05.2023'!I18/'Partner sales 07.2023'!$G$2)-1,"")</f>
        <v/>
      </c>
      <c r="N18" s="31"/>
      <c r="Q18" s="47" t="str">
        <f>IFERROR((O18/$F$2)/('Partner sales 05.2023'!O18/'Partner sales 07.2023'!$G$2)-1,"")</f>
        <v/>
      </c>
      <c r="W18" s="47" t="str">
        <f>IFERROR((U18/$F$2)/('Partner sales 05.2023'!U18/'Partner sales 07.2023'!$G$2)-1,"")</f>
        <v/>
      </c>
    </row>
    <row r="19" spans="1:23" ht="19.5" x14ac:dyDescent="0.3">
      <c r="A19" s="41" t="s">
        <v>127</v>
      </c>
      <c r="B19" s="10" t="s">
        <v>134</v>
      </c>
      <c r="C19" s="9">
        <f>SUMIFS('Order data'!$K:$K,'Order data'!$D:$D,"1",'Order data'!$R:$R,A19,'Order data'!Q:Q,"Mall")</f>
        <v>126.40449438202248</v>
      </c>
      <c r="D19" s="58">
        <f t="shared" si="0"/>
        <v>2.0816075966248741E-4</v>
      </c>
      <c r="E19" s="47">
        <f>IFERROR((C19/$F$2)/('Partner sales 05.2023'!C19/'Partner sales 07.2023'!$G$2)-1,"")</f>
        <v>-0.72075081965651799</v>
      </c>
      <c r="F19" s="42"/>
      <c r="G19" s="50"/>
      <c r="K19" s="47" t="str">
        <f>IFERROR((I19/$F$2)/('Partner sales 05.2023'!I19/'Partner sales 07.2023'!$G$2)-1,"")</f>
        <v/>
      </c>
      <c r="N19" s="31"/>
      <c r="Q19" s="47" t="str">
        <f>IFERROR((O19/$F$2)/('Partner sales 05.2023'!O19/'Partner sales 07.2023'!$G$2)-1,"")</f>
        <v/>
      </c>
      <c r="W19" s="47" t="str">
        <f>IFERROR((U19/$F$2)/('Partner sales 05.2023'!U19/'Partner sales 07.2023'!$G$2)-1,"")</f>
        <v/>
      </c>
    </row>
    <row r="20" spans="1:23" ht="19.5" x14ac:dyDescent="0.3">
      <c r="A20" s="41" t="s">
        <v>130</v>
      </c>
      <c r="B20" s="10" t="s">
        <v>42</v>
      </c>
      <c r="C20" s="9">
        <f>SUMIFS('Order data'!$K:$K,'Order data'!$D:$D,"1",'Order data'!$R:$R,A20,'Order data'!Q:Q,"Mall")</f>
        <v>51.123595505617985</v>
      </c>
      <c r="D20" s="58">
        <f t="shared" si="0"/>
        <v>8.4189462796828248E-5</v>
      </c>
      <c r="E20" s="47">
        <f>IFERROR((C20/$F$2)/('Partner sales 05.2023'!C20/'Partner sales 07.2023'!$G$2)-1,"")</f>
        <v>-0.79130484023125658</v>
      </c>
      <c r="F20" s="42"/>
      <c r="G20" s="50"/>
      <c r="K20" s="47" t="str">
        <f>IFERROR((I20/$F$2)/('Partner sales 05.2023'!I20/'Partner sales 07.2023'!$G$2)-1,"")</f>
        <v/>
      </c>
      <c r="N20" s="31"/>
      <c r="Q20" s="47" t="str">
        <f>IFERROR((O20/$F$2)/('Partner sales 05.2023'!O20/'Partner sales 07.2023'!$G$2)-1,"")</f>
        <v/>
      </c>
      <c r="W20" s="47" t="str">
        <f>IFERROR((U20/$F$2)/('Partner sales 05.2023'!U20/'Partner sales 07.2023'!$G$2)-1,"")</f>
        <v/>
      </c>
    </row>
    <row r="21" spans="1:23" ht="19.5" x14ac:dyDescent="0.3">
      <c r="A21" s="41" t="s">
        <v>123</v>
      </c>
      <c r="B21" s="10" t="s">
        <v>135</v>
      </c>
      <c r="C21" s="9">
        <f>SUMIFS('Order data'!$K:$K,'Order data'!$D:$D,"1",'Order data'!$R:$R,A21,'Order data'!Q:Q,"Mall")</f>
        <v>1547.0037453183522</v>
      </c>
      <c r="D21" s="58">
        <f t="shared" si="0"/>
        <v>2.5475793119582352E-3</v>
      </c>
      <c r="E21" s="47">
        <f>IFERROR((C21/$F$2)/('Partner sales 05.2023'!C21/'Partner sales 07.2023'!$G$2)-1,"")</f>
        <v>5.6798528016325616</v>
      </c>
      <c r="F21" s="42"/>
      <c r="G21" s="50"/>
      <c r="K21" s="47" t="str">
        <f>IFERROR((I21/$F$2)/('Partner sales 05.2023'!I21/'Partner sales 07.2023'!$G$2)-1,"")</f>
        <v/>
      </c>
      <c r="N21" s="31"/>
      <c r="Q21" s="47" t="str">
        <f>IFERROR((O21/$F$2)/('Partner sales 05.2023'!O21/'Partner sales 07.2023'!$G$2)-1,"")</f>
        <v/>
      </c>
      <c r="W21" s="47" t="str">
        <f>IFERROR((U21/$F$2)/('Partner sales 05.2023'!U21/'Partner sales 07.2023'!$G$2)-1,"")</f>
        <v/>
      </c>
    </row>
    <row r="22" spans="1:23" ht="19.5" x14ac:dyDescent="0.3">
      <c r="A22" s="41" t="s">
        <v>34</v>
      </c>
      <c r="B22" s="10" t="s">
        <v>38</v>
      </c>
      <c r="C22" s="9">
        <f>SUMIFS('Order data'!$K:$K,'Order data'!$D:$D,"1",'Order data'!$R:$R,A22,'Order data'!Q:Q,"Mall")</f>
        <v>2501.3074157303372</v>
      </c>
      <c r="D22" s="58">
        <f t="shared" si="0"/>
        <v>4.1191102765242467E-3</v>
      </c>
      <c r="E22" s="47">
        <f>IFERROR((C22/$F$2)/('Partner sales 05.2023'!C22/'Partner sales 07.2023'!$G$2)-1,"")</f>
        <v>19.723610367047655</v>
      </c>
      <c r="F22" s="42"/>
      <c r="G22" s="50"/>
      <c r="K22" s="47" t="str">
        <f>IFERROR((I22/$F$2)/('Partner sales 05.2023'!I22/'Partner sales 07.2023'!$G$2)-1,"")</f>
        <v/>
      </c>
      <c r="N22" s="31"/>
      <c r="Q22" s="47" t="str">
        <f>IFERROR((O22/$F$2)/('Partner sales 05.2023'!O22/'Partner sales 07.2023'!$G$2)-1,"")</f>
        <v/>
      </c>
      <c r="W22" s="47" t="str">
        <f>IFERROR((U22/$F$2)/('Partner sales 05.2023'!U22/'Partner sales 07.2023'!$G$2)-1,"")</f>
        <v/>
      </c>
    </row>
    <row r="23" spans="1:23" ht="19.5" x14ac:dyDescent="0.3">
      <c r="A23" s="41" t="s">
        <v>133</v>
      </c>
      <c r="B23" s="10" t="s">
        <v>46</v>
      </c>
      <c r="C23" s="9">
        <f>SUMIFS('Order data'!$K:$K,'Order data'!$D:$D,"1",'Order data'!$R:$R,A23,'Order data'!Q:Q,"Mall")</f>
        <v>263.72999999999996</v>
      </c>
      <c r="D23" s="58">
        <f t="shared" si="0"/>
        <v>4.3430605386445453E-4</v>
      </c>
      <c r="E23" s="47" t="str">
        <f>IFERROR((C23/$F$2)/('Partner sales 05.2023'!C23/'Partner sales 07.2023'!$G$2)-1,"")</f>
        <v/>
      </c>
      <c r="F23" s="42"/>
      <c r="G23" s="50"/>
      <c r="K23" s="47" t="str">
        <f>IFERROR((I23/$F$2)/('Partner sales 05.2023'!I23/'Partner sales 07.2023'!$G$2)-1,"")</f>
        <v/>
      </c>
      <c r="N23" s="31"/>
      <c r="Q23" s="47" t="str">
        <f>IFERROR((O23/$F$2)/('Partner sales 05.2023'!O23/'Partner sales 07.2023'!$G$2)-1,"")</f>
        <v/>
      </c>
      <c r="W23" s="47" t="str">
        <f>IFERROR((U23/$F$2)/('Partner sales 05.2023'!U23/'Partner sales 07.2023'!$G$2)-1,"")</f>
        <v/>
      </c>
    </row>
    <row r="24" spans="1:23" ht="19.5" x14ac:dyDescent="0.3">
      <c r="A24" s="41" t="s">
        <v>30</v>
      </c>
      <c r="B24" s="10" t="s">
        <v>40</v>
      </c>
      <c r="C24" s="9">
        <f>SUMIFS('Order data'!$K:$K,'Order data'!$D:$D,"1",'Order data'!$R:$R,A24,'Order data'!Q:Q,"Mall")</f>
        <v>0</v>
      </c>
      <c r="D24" s="58">
        <f t="shared" si="0"/>
        <v>0</v>
      </c>
      <c r="E24" s="47" t="str">
        <f>IFERROR((C24/$F$2)/('Partner sales 05.2023'!C24/'Partner sales 07.2023'!$G$2)-1,"")</f>
        <v/>
      </c>
      <c r="F24" s="42"/>
      <c r="G24" s="51"/>
      <c r="K24" s="47" t="str">
        <f>IFERROR((I24/$F$2)/('Partner sales 05.2023'!I24/'Partner sales 07.2023'!$G$2)-1,"")</f>
        <v/>
      </c>
      <c r="N24" s="31"/>
      <c r="Q24" s="47" t="str">
        <f>IFERROR((O24/$F$2)/('Partner sales 05.2023'!O24/'Partner sales 07.2023'!$G$2)-1,"")</f>
        <v/>
      </c>
      <c r="W24" s="47" t="str">
        <f>IFERROR((U24/$F$2)/('Partner sales 05.2023'!U24/'Partner sales 07.2023'!$G$2)-1,"")</f>
        <v/>
      </c>
    </row>
    <row r="25" spans="1:23" ht="19.5" x14ac:dyDescent="0.3">
      <c r="A25" s="41" t="s">
        <v>35</v>
      </c>
      <c r="B25" s="10" t="s">
        <v>39</v>
      </c>
      <c r="C25" s="9">
        <f>SUMIFS('Order data'!$K:$K,'Order data'!$D:$D,"1",'Order data'!$R:$R,A25,'Order data'!Q:Q,"Mall")</f>
        <v>0</v>
      </c>
      <c r="D25" s="58">
        <f t="shared" si="0"/>
        <v>0</v>
      </c>
      <c r="E25" s="47" t="str">
        <f>IFERROR((C25/$F$2)/('Partner sales 05.2023'!C25/'Partner sales 07.2023'!$G$2)-1,"")</f>
        <v/>
      </c>
      <c r="F25" s="42"/>
      <c r="G25" s="51"/>
      <c r="K25" s="47" t="str">
        <f>IFERROR((I25/$F$2)/('Partner sales 05.2023'!I25/'Partner sales 07.2023'!$G$2)-1,"")</f>
        <v/>
      </c>
      <c r="N25" s="31"/>
      <c r="Q25" s="47" t="str">
        <f>IFERROR((O25/$F$2)/('Partner sales 05.2023'!O25/'Partner sales 07.2023'!$G$2)-1,"")</f>
        <v/>
      </c>
      <c r="W25" s="47" t="str">
        <f>IFERROR((U25/$F$2)/('Partner sales 05.2023'!U25/'Partner sales 07.2023'!$G$2)-1,"")</f>
        <v/>
      </c>
    </row>
    <row r="26" spans="1:23" ht="19.5" x14ac:dyDescent="0.3">
      <c r="A26" s="41" t="s">
        <v>75</v>
      </c>
      <c r="B26" s="10" t="s">
        <v>5</v>
      </c>
      <c r="C26" s="9">
        <f>SUMIFS('Order data'!$K:$K,'Order data'!$D:$D,"1",'Order data'!$R:$R,A26,'Order data'!Q:Q,"Mall")</f>
        <v>0</v>
      </c>
      <c r="D26" s="58">
        <f t="shared" si="0"/>
        <v>0</v>
      </c>
      <c r="E26" s="47" t="str">
        <f>IFERROR((C26/$F$2)/('Partner sales 05.2023'!C26/'Partner sales 07.2023'!$G$2)-1,"")</f>
        <v/>
      </c>
      <c r="F26" s="42"/>
      <c r="G26" s="51"/>
      <c r="K26" s="47" t="str">
        <f>IFERROR((I26/$F$2)/('Partner sales 05.2023'!I26/'Partner sales 07.2023'!$G$2)-1,"")</f>
        <v/>
      </c>
      <c r="N26" s="31"/>
      <c r="Q26" s="47" t="str">
        <f>IFERROR((O26/$F$2)/('Partner sales 05.2023'!O26/'Partner sales 07.2023'!$G$2)-1,"")</f>
        <v/>
      </c>
      <c r="W26" s="47" t="str">
        <f>IFERROR((U26/$F$2)/('Partner sales 05.2023'!U26/'Partner sales 07.2023'!$G$2)-1,"")</f>
        <v/>
      </c>
    </row>
    <row r="27" spans="1:23" ht="19.5" x14ac:dyDescent="0.3">
      <c r="A27" s="41" t="s">
        <v>51</v>
      </c>
      <c r="B27" s="10" t="s">
        <v>227</v>
      </c>
      <c r="C27" s="9">
        <f>SUMIFS('Order data'!$K:$K,'Order data'!$D:$D,"1",'Order data'!$R:$R,A27,'Order data'!Q:Q,"Mall")</f>
        <v>0</v>
      </c>
      <c r="D27" s="58">
        <f t="shared" si="0"/>
        <v>0</v>
      </c>
      <c r="E27" s="47">
        <f>IFERROR((C27/$F$2)/('Partner sales 05.2023'!C27/'Partner sales 07.2023'!$G$2)-1,"")</f>
        <v>-1</v>
      </c>
      <c r="F27" s="42"/>
      <c r="G27" s="51"/>
      <c r="K27" s="47" t="str">
        <f>IFERROR((I27/$F$2)/('Partner sales 05.2023'!I27/'Partner sales 07.2023'!$G$2)-1,"")</f>
        <v/>
      </c>
      <c r="N27" s="31"/>
      <c r="Q27" s="47" t="str">
        <f>IFERROR((O27/$F$2)/('Partner sales 05.2023'!O27/'Partner sales 07.2023'!$G$2)-1,"")</f>
        <v/>
      </c>
      <c r="W27" s="47" t="str">
        <f>IFERROR((U27/$F$2)/('Partner sales 05.2023'!U27/'Partner sales 07.2023'!$G$2)-1,"")</f>
        <v/>
      </c>
    </row>
    <row r="28" spans="1:23" ht="19.5" x14ac:dyDescent="0.3">
      <c r="A28" s="41"/>
      <c r="B28" s="8" t="s">
        <v>52</v>
      </c>
      <c r="C28" s="7">
        <f>SUM(C4:C27)</f>
        <v>607244.58628501918</v>
      </c>
      <c r="D28" s="57">
        <f>C28/C$28</f>
        <v>1</v>
      </c>
      <c r="E28" s="47">
        <f>IFERROR((C28/$F$2)/('Partner sales 05.2023'!C28/'Partner sales 07.2023'!$G$2)-1,"")</f>
        <v>-0.30115077282122216</v>
      </c>
      <c r="F28" s="20"/>
      <c r="G28" s="49"/>
      <c r="K28" s="47" t="str">
        <f>IFERROR((I28/$F$2)/('Partner sales 05.2023'!I28/'Partner sales 07.2023'!$G$2)-1,"")</f>
        <v/>
      </c>
      <c r="Q28" s="47" t="str">
        <f>IFERROR((O28/$F$2)/('Partner sales 05.2023'!O28/'Partner sales 07.2023'!$G$2)-1,"")</f>
        <v/>
      </c>
      <c r="W28" s="47" t="str">
        <f>IFERROR((U28/$F$2)/('Partner sales 05.2023'!U28/'Partner sales 07.2023'!$G$2)-1,"")</f>
        <v/>
      </c>
    </row>
    <row r="29" spans="1:23" ht="19.5" x14ac:dyDescent="0.3">
      <c r="A29" s="41"/>
      <c r="C29" s="18"/>
      <c r="D29" s="59"/>
      <c r="E29" s="47" t="str">
        <f>IFERROR((C29/$F$2)/('Partner sales 05.2023'!C29/'Partner sales 07.2023'!$G$2)-1,"")</f>
        <v/>
      </c>
      <c r="F29" s="18"/>
      <c r="G29" s="52"/>
      <c r="K29" s="47" t="str">
        <f>IFERROR((I29/$F$2)/('Partner sales 05.2023'!I29/'Partner sales 07.2023'!$G$2)-1,"")</f>
        <v/>
      </c>
      <c r="Q29" s="47" t="str">
        <f>IFERROR((O29/$F$2)/('Partner sales 05.2023'!O29/'Partner sales 07.2023'!$G$2)-1,"")</f>
        <v/>
      </c>
      <c r="W29" s="47" t="str">
        <f>IFERROR((U29/$F$2)/('Partner sales 05.2023'!U29/'Partner sales 07.2023'!$G$2)-1,"")</f>
        <v/>
      </c>
    </row>
    <row r="30" spans="1:23" s="26" customFormat="1" ht="18.75" customHeight="1" x14ac:dyDescent="0.4">
      <c r="A30" s="38"/>
      <c r="B30" s="13"/>
      <c r="C30" s="28"/>
      <c r="D30" s="60"/>
      <c r="E30" s="47" t="str">
        <f>IFERROR((C30/$F$2)/('Partner sales 05.2023'!C30/'Partner sales 07.2023'!$G$2)-1,"")</f>
        <v/>
      </c>
      <c r="F30" s="28"/>
      <c r="G30" s="53"/>
      <c r="J30" s="65"/>
      <c r="K30" s="47" t="str">
        <f>IFERROR((I30/$F$2)/('Partner sales 05.2023'!I30/'Partner sales 07.2023'!$G$2)-1,"")</f>
        <v/>
      </c>
      <c r="M30" s="38"/>
      <c r="P30" s="65"/>
      <c r="Q30" s="47" t="str">
        <f>IFERROR((O30/$F$2)/('Partner sales 05.2023'!O30/'Partner sales 07.2023'!$G$2)-1,"")</f>
        <v/>
      </c>
      <c r="S30" s="38"/>
      <c r="V30" s="65"/>
      <c r="W30" s="47" t="str">
        <f>IFERROR((U30/$F$2)/('Partner sales 05.2023'!U30/'Partner sales 07.2023'!$G$2)-1,"")</f>
        <v/>
      </c>
    </row>
    <row r="31" spans="1:23" s="23" customFormat="1" ht="26.25" x14ac:dyDescent="0.4">
      <c r="A31" s="36"/>
      <c r="B31" s="72" t="s">
        <v>229</v>
      </c>
      <c r="C31" s="72"/>
      <c r="D31" s="72"/>
      <c r="E31" s="47" t="str">
        <f>IFERROR((C31/$F$2)/('Partner sales 05.2023'!C31/'Partner sales 07.2023'!$G$2)-1,"")</f>
        <v/>
      </c>
      <c r="F31" s="12"/>
      <c r="G31" s="48"/>
      <c r="H31" s="72" t="s">
        <v>243</v>
      </c>
      <c r="I31" s="72"/>
      <c r="J31" s="72"/>
      <c r="K31" s="47" t="str">
        <f>IFERROR((I31/$F$2)/('Partner sales 05.2023'!I31/'Partner sales 07.2023'!$G$2)-1,"")</f>
        <v/>
      </c>
      <c r="M31" s="36"/>
      <c r="P31" s="64"/>
      <c r="Q31" s="47" t="str">
        <f>IFERROR((O31/$F$2)/('Partner sales 05.2023'!O31/'Partner sales 07.2023'!$G$2)-1,"")</f>
        <v/>
      </c>
      <c r="S31" s="36"/>
      <c r="V31" s="64"/>
      <c r="W31" s="47" t="str">
        <f>IFERROR((U31/$F$2)/('Partner sales 05.2023'!U31/'Partner sales 07.2023'!$G$2)-1,"")</f>
        <v/>
      </c>
    </row>
    <row r="32" spans="1:23" ht="19.5" x14ac:dyDescent="0.3">
      <c r="B32" s="8" t="s">
        <v>186</v>
      </c>
      <c r="C32" s="7" t="s">
        <v>187</v>
      </c>
      <c r="D32" s="57" t="s">
        <v>188</v>
      </c>
      <c r="E32" s="47" t="str">
        <f>IFERROR((C32/$F$2)/('Partner sales 05.2023'!C32/'Partner sales 07.2023'!$G$2)-1,"")</f>
        <v/>
      </c>
      <c r="F32" s="20"/>
      <c r="G32" s="49"/>
      <c r="H32" s="8" t="s">
        <v>186</v>
      </c>
      <c r="I32" s="7" t="s">
        <v>187</v>
      </c>
      <c r="J32" s="57" t="s">
        <v>188</v>
      </c>
      <c r="K32" s="47" t="str">
        <f>IFERROR((I32/$F$2)/('Partner sales 05.2023'!I32/'Partner sales 07.2023'!$G$2)-1,"")</f>
        <v/>
      </c>
      <c r="Q32" s="47" t="str">
        <f>IFERROR((O32/$F$2)/('Partner sales 05.2023'!O32/'Partner sales 07.2023'!$G$2)-1,"")</f>
        <v/>
      </c>
      <c r="W32" s="47" t="str">
        <f>IFERROR((U32/$F$2)/('Partner sales 05.2023'!U32/'Partner sales 07.2023'!$G$2)-1,"")</f>
        <v/>
      </c>
    </row>
    <row r="33" spans="1:23" ht="19.5" x14ac:dyDescent="0.3">
      <c r="A33" s="41" t="s">
        <v>222</v>
      </c>
      <c r="B33" s="10" t="s">
        <v>2</v>
      </c>
      <c r="C33" s="9">
        <f>SUMIFS('Order data'!$K:$K,'Order data'!$D:$D,"1",'Order data'!$R:$R,A33,'Order data'!$P:$P,"Shumee")</f>
        <v>245957.85473033728</v>
      </c>
      <c r="D33" s="58">
        <f>C33/$C$57</f>
        <v>0.86921789119394055</v>
      </c>
      <c r="E33" s="47">
        <f>IFERROR((C33/$F$2)/('Partner sales 05.2023'!C33/'Partner sales 07.2023'!$G$2)-1,"")</f>
        <v>-0.30219589220281451</v>
      </c>
      <c r="F33" s="15"/>
      <c r="G33" s="41" t="s">
        <v>222</v>
      </c>
      <c r="H33" s="10" t="s">
        <v>2</v>
      </c>
      <c r="I33" s="9">
        <f>SUMIFS('Order data'!$K:$K,'Order data'!$D:$D,"1",'Order data'!$R:$R,G33,'Order data'!$P:$P,"Greatstore")</f>
        <v>289365.42105243483</v>
      </c>
      <c r="J33" s="58">
        <f t="shared" ref="J33:J56" si="1">I33/$I$57</f>
        <v>0.89233191720641858</v>
      </c>
      <c r="K33" s="47">
        <f>IFERROR((I33/$F$2)/('Partner sales 05.2023'!I33/'Partner sales 07.2023'!$G$2)-1,"")</f>
        <v>-0.28305240672705334</v>
      </c>
      <c r="Q33" s="47" t="str">
        <f>IFERROR((O33/$F$2)/('Partner sales 05.2023'!O33/'Partner sales 07.2023'!$G$2)-1,"")</f>
        <v/>
      </c>
      <c r="W33" s="47" t="str">
        <f>IFERROR((U33/$F$2)/('Partner sales 05.2023'!U33/'Partner sales 07.2023'!$G$2)-1,"")</f>
        <v/>
      </c>
    </row>
    <row r="34" spans="1:23" ht="19.5" x14ac:dyDescent="0.3">
      <c r="A34" s="41" t="s">
        <v>24</v>
      </c>
      <c r="B34" s="10" t="s">
        <v>57</v>
      </c>
      <c r="C34" s="9">
        <f>SUMIFS('Order data'!$K:$K,'Order data'!$D:$D,"1",'Order data'!$R:$R,A34,'Order data'!$P:$P,"Shumee")</f>
        <v>9719.5330149812744</v>
      </c>
      <c r="D34" s="58">
        <f t="shared" ref="D34:D56" si="2">C34/$C$57</f>
        <v>3.4348941610075984E-2</v>
      </c>
      <c r="E34" s="47">
        <f>IFERROR((C34/$F$2)/('Partner sales 05.2023'!C34/'Partner sales 07.2023'!$G$2)-1,"")</f>
        <v>-0.40143270468291892</v>
      </c>
      <c r="F34" s="15"/>
      <c r="G34" s="41" t="s">
        <v>24</v>
      </c>
      <c r="H34" s="10" t="s">
        <v>57</v>
      </c>
      <c r="I34" s="9">
        <f>SUMIFS('Order data'!$K:$K,'Order data'!$D:$D,"1",'Order data'!$R:$R,G34,'Order data'!$P:$P,"Greatstore")</f>
        <v>12372.79330262172</v>
      </c>
      <c r="J34" s="58">
        <f t="shared" si="1"/>
        <v>3.8154656934376904E-2</v>
      </c>
      <c r="K34" s="47">
        <f>IFERROR((I34/$F$2)/('Partner sales 05.2023'!I34/'Partner sales 07.2023'!$G$2)-1,"")</f>
        <v>-0.11149172761086257</v>
      </c>
      <c r="Q34" s="47" t="str">
        <f>IFERROR((O34/$F$2)/('Partner sales 05.2023'!O34/'Partner sales 07.2023'!$G$2)-1,"")</f>
        <v/>
      </c>
      <c r="W34" s="47" t="str">
        <f>IFERROR((U34/$F$2)/('Partner sales 05.2023'!U34/'Partner sales 07.2023'!$G$2)-1,"")</f>
        <v/>
      </c>
    </row>
    <row r="35" spans="1:23" ht="19.5" x14ac:dyDescent="0.3">
      <c r="A35" s="41" t="s">
        <v>37</v>
      </c>
      <c r="B35" s="10" t="s">
        <v>19</v>
      </c>
      <c r="C35" s="9">
        <f>SUMIFS('Order data'!$K:$K,'Order data'!$D:$D,"1",'Order data'!$R:$R,A35,'Order data'!$P:$P,"Shumee")</f>
        <v>5918.8381385767798</v>
      </c>
      <c r="D35" s="58">
        <f t="shared" si="2"/>
        <v>2.0917242146109044E-2</v>
      </c>
      <c r="E35" s="47">
        <f>IFERROR((C35/$F$2)/('Partner sales 05.2023'!C35/'Partner sales 07.2023'!$G$2)-1,"")</f>
        <v>0.13006216271185123</v>
      </c>
      <c r="F35" s="15"/>
      <c r="G35" s="41" t="s">
        <v>37</v>
      </c>
      <c r="H35" s="10" t="s">
        <v>19</v>
      </c>
      <c r="I35" s="9">
        <f>SUMIFS('Order data'!$K:$K,'Order data'!$D:$D,"1",'Order data'!$R:$R,G35,'Order data'!$P:$P,"Greatstore")</f>
        <v>6321.6119250936308</v>
      </c>
      <c r="J35" s="58">
        <f t="shared" si="1"/>
        <v>1.9494299175199577E-2</v>
      </c>
      <c r="K35" s="47">
        <f>IFERROR((I35/$F$2)/('Partner sales 05.2023'!I35/'Partner sales 07.2023'!$G$2)-1,"")</f>
        <v>-0.54933325615011031</v>
      </c>
      <c r="Q35" s="47" t="str">
        <f>IFERROR((O35/$F$2)/('Partner sales 05.2023'!O35/'Partner sales 07.2023'!$G$2)-1,"")</f>
        <v/>
      </c>
      <c r="W35" s="47" t="str">
        <f>IFERROR((U35/$F$2)/('Partner sales 05.2023'!U35/'Partner sales 07.2023'!$G$2)-1,"")</f>
        <v/>
      </c>
    </row>
    <row r="36" spans="1:23" ht="19.5" x14ac:dyDescent="0.3">
      <c r="A36" s="41" t="s">
        <v>104</v>
      </c>
      <c r="B36" s="10" t="s">
        <v>31</v>
      </c>
      <c r="C36" s="9">
        <f>SUMIFS('Order data'!$K:$K,'Order data'!$D:$D,"1",'Order data'!$R:$R,A36,'Order data'!$P:$P,"Shumee")</f>
        <v>3906.5112734082395</v>
      </c>
      <c r="D36" s="58">
        <f t="shared" si="2"/>
        <v>1.3805655829614126E-2</v>
      </c>
      <c r="E36" s="47">
        <f>IFERROR((C36/$F$2)/('Partner sales 05.2023'!C36/'Partner sales 07.2023'!$G$2)-1,"")</f>
        <v>-0.46265599780784294</v>
      </c>
      <c r="F36" s="15"/>
      <c r="G36" s="41" t="s">
        <v>104</v>
      </c>
      <c r="H36" s="10" t="s">
        <v>31</v>
      </c>
      <c r="I36" s="9">
        <f>SUMIFS('Order data'!$K:$K,'Order data'!$D:$D,"1",'Order data'!$R:$R,G36,'Order data'!$P:$P,"Greatstore")</f>
        <v>391.38576779026221</v>
      </c>
      <c r="J36" s="58">
        <f t="shared" si="1"/>
        <v>1.2069376198073965E-3</v>
      </c>
      <c r="K36" s="47">
        <f>IFERROR((I36/$F$2)/('Partner sales 05.2023'!I36/'Partner sales 07.2023'!$G$2)-1,"")</f>
        <v>-0.89617170342585828</v>
      </c>
      <c r="Q36" s="47" t="str">
        <f>IFERROR((O36/$F$2)/('Partner sales 05.2023'!O36/'Partner sales 07.2023'!$G$2)-1,"")</f>
        <v/>
      </c>
      <c r="W36" s="47" t="str">
        <f>IFERROR((U36/$F$2)/('Partner sales 05.2023'!U36/'Partner sales 07.2023'!$G$2)-1,"")</f>
        <v/>
      </c>
    </row>
    <row r="37" spans="1:23" ht="19.5" x14ac:dyDescent="0.3">
      <c r="A37" s="41" t="s">
        <v>36</v>
      </c>
      <c r="B37" s="10" t="s">
        <v>207</v>
      </c>
      <c r="C37" s="9">
        <f>SUMIFS('Order data'!$K:$K,'Order data'!$D:$D,"1",'Order data'!$R:$R,A37,'Order data'!$P:$P,"Shumee")</f>
        <v>694.63800000000003</v>
      </c>
      <c r="D37" s="58">
        <f t="shared" si="2"/>
        <v>2.4548586918078318E-3</v>
      </c>
      <c r="E37" s="47" t="str">
        <f>IFERROR((C37/$F$2)/('Partner sales 05.2023'!C37/'Partner sales 07.2023'!$G$2)-1,"")</f>
        <v/>
      </c>
      <c r="F37" s="15"/>
      <c r="G37" s="41" t="s">
        <v>36</v>
      </c>
      <c r="H37" s="10" t="s">
        <v>207</v>
      </c>
      <c r="I37" s="9">
        <f>SUMIFS('Order data'!$K:$K,'Order data'!$D:$D,"1",'Order data'!$R:$R,G37,'Order data'!$P:$P,"Greatstore")</f>
        <v>1808.4279000000001</v>
      </c>
      <c r="J37" s="58">
        <f t="shared" si="1"/>
        <v>5.5767476613736849E-3</v>
      </c>
      <c r="K37" s="47">
        <f>IFERROR((I37/$F$2)/('Partner sales 05.2023'!I37/'Partner sales 07.2023'!$G$2)-1,"")</f>
        <v>-0.64173392682431141</v>
      </c>
      <c r="Q37" s="47" t="str">
        <f>IFERROR((O37/$F$2)/('Partner sales 05.2023'!O37/'Partner sales 07.2023'!$G$2)-1,"")</f>
        <v/>
      </c>
      <c r="W37" s="47" t="str">
        <f>IFERROR((U37/$F$2)/('Partner sales 05.2023'!U37/'Partner sales 07.2023'!$G$2)-1,"")</f>
        <v/>
      </c>
    </row>
    <row r="38" spans="1:23" ht="19.5" x14ac:dyDescent="0.3">
      <c r="A38" s="41" t="s">
        <v>132</v>
      </c>
      <c r="B38" s="10" t="s">
        <v>27</v>
      </c>
      <c r="C38" s="9">
        <f>SUMIFS('Order data'!$K:$K,'Order data'!$D:$D,"1",'Order data'!$R:$R,A38,'Order data'!$P:$P,"Shumee")</f>
        <v>2159.7378277153557</v>
      </c>
      <c r="D38" s="58">
        <f t="shared" si="2"/>
        <v>7.6325383557956893E-3</v>
      </c>
      <c r="E38" s="47">
        <f>IFERROR((C38/$F$2)/('Partner sales 05.2023'!C38/'Partner sales 07.2023'!$G$2)-1,"")</f>
        <v>-0.53951668509238926</v>
      </c>
      <c r="F38" s="15"/>
      <c r="G38" s="41" t="s">
        <v>132</v>
      </c>
      <c r="H38" s="10" t="s">
        <v>27</v>
      </c>
      <c r="I38" s="9">
        <f>SUMIFS('Order data'!$K:$K,'Order data'!$D:$D,"1",'Order data'!$R:$R,G38,'Order data'!$P:$P,"Greatstore")</f>
        <v>237.45318352059925</v>
      </c>
      <c r="J38" s="58">
        <f t="shared" si="1"/>
        <v>7.3224732149080327E-4</v>
      </c>
      <c r="K38" s="47">
        <f>IFERROR((I38/$F$2)/('Partner sales 05.2023'!I38/'Partner sales 07.2023'!$G$2)-1,"")</f>
        <v>-0.93318273297387044</v>
      </c>
      <c r="Q38" s="47" t="str">
        <f>IFERROR((O38/$F$2)/('Partner sales 05.2023'!O38/'Partner sales 07.2023'!$G$2)-1,"")</f>
        <v/>
      </c>
      <c r="W38" s="47" t="str">
        <f>IFERROR((U38/$F$2)/('Partner sales 05.2023'!U38/'Partner sales 07.2023'!$G$2)-1,"")</f>
        <v/>
      </c>
    </row>
    <row r="39" spans="1:23" ht="19.5" x14ac:dyDescent="0.3">
      <c r="A39" s="41" t="s">
        <v>128</v>
      </c>
      <c r="B39" s="10" t="s">
        <v>136</v>
      </c>
      <c r="C39" s="9">
        <f>SUMIFS('Order data'!$K:$K,'Order data'!$D:$D,"1",'Order data'!$R:$R,A39,'Order data'!$P:$P,"Shumee")</f>
        <v>901.31086142322101</v>
      </c>
      <c r="D39" s="58">
        <f t="shared" si="2"/>
        <v>3.1852429642282719E-3</v>
      </c>
      <c r="E39" s="47">
        <f>IFERROR((C39/$F$2)/('Partner sales 05.2023'!C39/'Partner sales 07.2023'!$G$2)-1,"")</f>
        <v>-0.78316016184389181</v>
      </c>
      <c r="F39" s="15"/>
      <c r="G39" s="41" t="s">
        <v>128</v>
      </c>
      <c r="H39" s="10" t="s">
        <v>136</v>
      </c>
      <c r="I39" s="9">
        <f>SUMIFS('Order data'!$K:$K,'Order data'!$D:$D,"1",'Order data'!$R:$R,G39,'Order data'!$P:$P,"Greatstore")</f>
        <v>3232.4798389513107</v>
      </c>
      <c r="J39" s="58">
        <f t="shared" si="1"/>
        <v>9.9681742259723517E-3</v>
      </c>
      <c r="K39" s="47">
        <f>IFERROR((I39/$F$2)/('Partner sales 05.2023'!I39/'Partner sales 07.2023'!$G$2)-1,"")</f>
        <v>0.58034821317856533</v>
      </c>
      <c r="Q39" s="47" t="str">
        <f>IFERROR((O39/$F$2)/('Partner sales 05.2023'!O39/'Partner sales 07.2023'!$G$2)-1,"")</f>
        <v/>
      </c>
      <c r="W39" s="47" t="str">
        <f>IFERROR((U39/$F$2)/('Partner sales 05.2023'!U39/'Partner sales 07.2023'!$G$2)-1,"")</f>
        <v/>
      </c>
    </row>
    <row r="40" spans="1:23" ht="19.5" x14ac:dyDescent="0.3">
      <c r="A40" s="41" t="s">
        <v>32</v>
      </c>
      <c r="B40" s="10" t="s">
        <v>3</v>
      </c>
      <c r="C40" s="9">
        <f>SUMIFS('Order data'!$K:$K,'Order data'!$D:$D,"1",'Order data'!$R:$R,A40,'Order data'!$P:$P,"Shumee")</f>
        <v>10266.192771535581</v>
      </c>
      <c r="D40" s="58">
        <f t="shared" si="2"/>
        <v>3.6280843485353313E-2</v>
      </c>
      <c r="E40" s="47">
        <f>IFERROR((C40/$F$2)/('Partner sales 05.2023'!C40/'Partner sales 07.2023'!$G$2)-1,"")</f>
        <v>2.2854280117505859</v>
      </c>
      <c r="F40" s="15"/>
      <c r="G40" s="41" t="s">
        <v>32</v>
      </c>
      <c r="H40" s="10" t="s">
        <v>3</v>
      </c>
      <c r="I40" s="9">
        <f>SUMIFS('Order data'!$K:$K,'Order data'!$D:$D,"1",'Order data'!$R:$R,G40,'Order data'!$P:$P,"Greatstore")</f>
        <v>0</v>
      </c>
      <c r="J40" s="58">
        <f t="shared" si="1"/>
        <v>0</v>
      </c>
      <c r="K40" s="47">
        <f>IFERROR((I40/$F$2)/('Partner sales 05.2023'!I40/'Partner sales 07.2023'!$G$2)-1,"")</f>
        <v>-1</v>
      </c>
      <c r="Q40" s="47" t="str">
        <f>IFERROR((O40/$F$2)/('Partner sales 05.2023'!O40/'Partner sales 07.2023'!$G$2)-1,"")</f>
        <v/>
      </c>
      <c r="W40" s="47" t="str">
        <f>IFERROR((U40/$F$2)/('Partner sales 05.2023'!U40/'Partner sales 07.2023'!$G$2)-1,"")</f>
        <v/>
      </c>
    </row>
    <row r="41" spans="1:23" ht="19.5" x14ac:dyDescent="0.3">
      <c r="A41" s="41" t="s">
        <v>23</v>
      </c>
      <c r="B41" s="10" t="s">
        <v>41</v>
      </c>
      <c r="C41" s="9">
        <f>SUMIFS('Order data'!$K:$K,'Order data'!$D:$D,"1",'Order data'!$R:$R,A41,'Order data'!$P:$P,"Shumee")</f>
        <v>1296.3</v>
      </c>
      <c r="D41" s="58">
        <f t="shared" si="2"/>
        <v>4.5811391288563142E-3</v>
      </c>
      <c r="E41" s="47">
        <f>IFERROR((C41/$F$2)/('Partner sales 05.2023'!C41/'Partner sales 07.2023'!$G$2)-1,"")</f>
        <v>0.61857788253458379</v>
      </c>
      <c r="F41" s="15"/>
      <c r="G41" s="41" t="s">
        <v>23</v>
      </c>
      <c r="H41" s="10" t="s">
        <v>41</v>
      </c>
      <c r="I41" s="9">
        <f>SUMIFS('Order data'!$K:$K,'Order data'!$D:$D,"1",'Order data'!$R:$R,G41,'Order data'!$P:$P,"Greatstore")</f>
        <v>5008.5944494382038</v>
      </c>
      <c r="J41" s="58">
        <f t="shared" si="1"/>
        <v>1.5445275635635638E-2</v>
      </c>
      <c r="K41" s="47">
        <f>IFERROR((I41/$F$2)/('Partner sales 05.2023'!I41/'Partner sales 07.2023'!$G$2)-1,"")</f>
        <v>0.1640622495569275</v>
      </c>
      <c r="Q41" s="47" t="str">
        <f>IFERROR((O41/$F$2)/('Partner sales 05.2023'!O41/'Partner sales 07.2023'!$G$2)-1,"")</f>
        <v/>
      </c>
      <c r="W41" s="47" t="str">
        <f>IFERROR((U41/$F$2)/('Partner sales 05.2023'!U41/'Partner sales 07.2023'!$G$2)-1,"")</f>
        <v/>
      </c>
    </row>
    <row r="42" spans="1:23" ht="19.5" x14ac:dyDescent="0.3">
      <c r="A42" s="41" t="s">
        <v>74</v>
      </c>
      <c r="B42" s="10" t="s">
        <v>76</v>
      </c>
      <c r="C42" s="9">
        <f>SUMIFS('Order data'!$K:$K,'Order data'!$D:$D,"1",'Order data'!$R:$R,A42,'Order data'!$P:$P,"Shumee")</f>
        <v>318.35205992509361</v>
      </c>
      <c r="D42" s="58">
        <f t="shared" si="2"/>
        <v>1.1250598460810432E-3</v>
      </c>
      <c r="E42" s="47">
        <f>IFERROR((C42/$F$2)/('Partner sales 05.2023'!C42/'Partner sales 07.2023'!$G$2)-1,"")</f>
        <v>-0.85997750844193166</v>
      </c>
      <c r="F42" s="15"/>
      <c r="G42" s="41" t="s">
        <v>74</v>
      </c>
      <c r="H42" s="10" t="s">
        <v>76</v>
      </c>
      <c r="I42" s="9">
        <f>SUMIFS('Order data'!$K:$K,'Order data'!$D:$D,"1",'Order data'!$R:$R,G42,'Order data'!$P:$P,"Greatstore")</f>
        <v>2001.2383146067414</v>
      </c>
      <c r="J42" s="58">
        <f t="shared" si="1"/>
        <v>6.1713276436592022E-3</v>
      </c>
      <c r="K42" s="47">
        <f>IFERROR((I42/$F$2)/('Partner sales 05.2023'!I42/'Partner sales 07.2023'!$G$2)-1,"")</f>
        <v>-0.11262621935879813</v>
      </c>
      <c r="Q42" s="47" t="str">
        <f>IFERROR((O42/$F$2)/('Partner sales 05.2023'!O42/'Partner sales 07.2023'!$G$2)-1,"")</f>
        <v/>
      </c>
      <c r="W42" s="47" t="str">
        <f>IFERROR((U42/$F$2)/('Partner sales 05.2023'!U42/'Partner sales 07.2023'!$G$2)-1,"")</f>
        <v/>
      </c>
    </row>
    <row r="43" spans="1:23" ht="19.5" x14ac:dyDescent="0.3">
      <c r="A43" s="41" t="s">
        <v>28</v>
      </c>
      <c r="B43" s="10" t="s">
        <v>4</v>
      </c>
      <c r="C43" s="9">
        <f>SUMIFS('Order data'!$K:$K,'Order data'!$D:$D,"1",'Order data'!$R:$R,A43,'Order data'!$P:$P,"Shumee")</f>
        <v>298.44</v>
      </c>
      <c r="D43" s="58">
        <f t="shared" si="2"/>
        <v>1.0546903969882576E-3</v>
      </c>
      <c r="E43" s="47">
        <f>IFERROR((C43/$F$2)/('Partner sales 05.2023'!C43/'Partner sales 07.2023'!$G$2)-1,"")</f>
        <v>-0.83174463682074296</v>
      </c>
      <c r="F43" s="15"/>
      <c r="G43" s="41" t="s">
        <v>28</v>
      </c>
      <c r="H43" s="10" t="s">
        <v>4</v>
      </c>
      <c r="I43" s="9">
        <f>SUMIFS('Order data'!$K:$K,'Order data'!$D:$D,"1",'Order data'!$R:$R,G43,'Order data'!$P:$P,"Greatstore")</f>
        <v>577.90262172284645</v>
      </c>
      <c r="J43" s="58">
        <f t="shared" si="1"/>
        <v>1.7821098060888162E-3</v>
      </c>
      <c r="K43" s="47">
        <f>IFERROR((I43/$F$2)/('Partner sales 05.2023'!I43/'Partner sales 07.2023'!$G$2)-1,"")</f>
        <v>-0.63458897314363738</v>
      </c>
      <c r="Q43" s="47" t="str">
        <f>IFERROR((O43/$F$2)/('Partner sales 05.2023'!O43/'Partner sales 07.2023'!$G$2)-1,"")</f>
        <v/>
      </c>
      <c r="W43" s="47" t="str">
        <f>IFERROR((U43/$F$2)/('Partner sales 05.2023'!U43/'Partner sales 07.2023'!$G$2)-1,"")</f>
        <v/>
      </c>
    </row>
    <row r="44" spans="1:23" ht="19.5" x14ac:dyDescent="0.3">
      <c r="A44" s="41" t="s">
        <v>129</v>
      </c>
      <c r="B44" s="10" t="s">
        <v>20</v>
      </c>
      <c r="C44" s="9">
        <f>SUMIFS('Order data'!$K:$K,'Order data'!$D:$D,"1",'Order data'!$R:$R,A44,'Order data'!$P:$P,"Shumee")</f>
        <v>0</v>
      </c>
      <c r="D44" s="58">
        <f t="shared" si="2"/>
        <v>0</v>
      </c>
      <c r="E44" s="47">
        <f>IFERROR((C44/$F$2)/('Partner sales 05.2023'!C44/'Partner sales 07.2023'!$G$2)-1,"")</f>
        <v>-1</v>
      </c>
      <c r="F44" s="15"/>
      <c r="G44" s="41" t="s">
        <v>129</v>
      </c>
      <c r="H44" s="10" t="s">
        <v>20</v>
      </c>
      <c r="I44" s="9">
        <f>SUMIFS('Order data'!$K:$K,'Order data'!$D:$D,"1",'Order data'!$R:$R,G44,'Order data'!$P:$P,"Greatstore")</f>
        <v>0</v>
      </c>
      <c r="J44" s="58">
        <f t="shared" si="1"/>
        <v>0</v>
      </c>
      <c r="K44" s="47">
        <f>IFERROR((I44/$F$2)/('Partner sales 05.2023'!I44/'Partner sales 07.2023'!$G$2)-1,"")</f>
        <v>-1</v>
      </c>
      <c r="Q44" s="47" t="str">
        <f>IFERROR((O44/$F$2)/('Partner sales 05.2023'!O44/'Partner sales 07.2023'!$G$2)-1,"")</f>
        <v/>
      </c>
      <c r="W44" s="47" t="str">
        <f>IFERROR((U44/$F$2)/('Partner sales 05.2023'!U44/'Partner sales 07.2023'!$G$2)-1,"")</f>
        <v/>
      </c>
    </row>
    <row r="45" spans="1:23" ht="19.5" x14ac:dyDescent="0.3">
      <c r="A45" s="41" t="s">
        <v>131</v>
      </c>
      <c r="B45" s="10" t="s">
        <v>33</v>
      </c>
      <c r="C45" s="9">
        <f>SUMIFS('Order data'!$K:$K,'Order data'!$D:$D,"1",'Order data'!$R:$R,A45,'Order data'!$P:$P,"Shumee")</f>
        <v>0</v>
      </c>
      <c r="D45" s="58">
        <f t="shared" si="2"/>
        <v>0</v>
      </c>
      <c r="E45" s="47">
        <f>IFERROR((C45/$F$2)/('Partner sales 05.2023'!C45/'Partner sales 07.2023'!$G$2)-1,"")</f>
        <v>-1</v>
      </c>
      <c r="F45" s="15"/>
      <c r="G45" s="41" t="s">
        <v>131</v>
      </c>
      <c r="H45" s="10" t="s">
        <v>33</v>
      </c>
      <c r="I45" s="9">
        <f>SUMIFS('Order data'!$K:$K,'Order data'!$D:$D,"1",'Order data'!$R:$R,G45,'Order data'!$P:$P,"Greatstore")</f>
        <v>0</v>
      </c>
      <c r="J45" s="58">
        <f t="shared" si="1"/>
        <v>0</v>
      </c>
      <c r="K45" s="47" t="str">
        <f>IFERROR((I45/$F$2)/('Partner sales 05.2023'!I45/'Partner sales 07.2023'!$G$2)-1,"")</f>
        <v/>
      </c>
      <c r="Q45" s="47" t="str">
        <f>IFERROR((O45/$F$2)/('Partner sales 05.2023'!O45/'Partner sales 07.2023'!$G$2)-1,"")</f>
        <v/>
      </c>
      <c r="W45" s="47" t="str">
        <f>IFERROR((U45/$F$2)/('Partner sales 05.2023'!U45/'Partner sales 07.2023'!$G$2)-1,"")</f>
        <v/>
      </c>
    </row>
    <row r="46" spans="1:23" ht="19.5" x14ac:dyDescent="0.3">
      <c r="A46" s="41" t="s">
        <v>45</v>
      </c>
      <c r="B46" s="10" t="s">
        <v>47</v>
      </c>
      <c r="C46" s="9">
        <f>SUMIFS('Order data'!$K:$K,'Order data'!$D:$D,"1",'Order data'!$R:$R,A46,'Order data'!$P:$P,"Shumee")</f>
        <v>0</v>
      </c>
      <c r="D46" s="58">
        <f t="shared" si="2"/>
        <v>0</v>
      </c>
      <c r="E46" s="47">
        <f>IFERROR((C46/$F$2)/('Partner sales 05.2023'!C46/'Partner sales 07.2023'!$G$2)-1,"")</f>
        <v>-1</v>
      </c>
      <c r="F46" s="15"/>
      <c r="G46" s="41" t="s">
        <v>45</v>
      </c>
      <c r="H46" s="10" t="s">
        <v>47</v>
      </c>
      <c r="I46" s="9">
        <f>SUMIFS('Order data'!$K:$K,'Order data'!$D:$D,"1",'Order data'!$R:$R,G46,'Order data'!$P:$P,"Greatstore")</f>
        <v>0</v>
      </c>
      <c r="J46" s="58">
        <f t="shared" si="1"/>
        <v>0</v>
      </c>
      <c r="K46" s="47">
        <f>IFERROR((I46/$F$2)/('Partner sales 05.2023'!I46/'Partner sales 07.2023'!$G$2)-1,"")</f>
        <v>-1</v>
      </c>
      <c r="Q46" s="47" t="str">
        <f>IFERROR((O46/$F$2)/('Partner sales 05.2023'!O46/'Partner sales 07.2023'!$G$2)-1,"")</f>
        <v/>
      </c>
      <c r="W46" s="47" t="str">
        <f>IFERROR((U46/$F$2)/('Partner sales 05.2023'!U46/'Partner sales 07.2023'!$G$2)-1,"")</f>
        <v/>
      </c>
    </row>
    <row r="47" spans="1:23" ht="19.5" x14ac:dyDescent="0.3">
      <c r="A47" s="41" t="s">
        <v>29</v>
      </c>
      <c r="B47" s="10" t="s">
        <v>43</v>
      </c>
      <c r="C47" s="9">
        <f>SUMIFS('Order data'!$K:$K,'Order data'!$D:$D,"1",'Order data'!$R:$R,A47,'Order data'!$P:$P,"Shumee")</f>
        <v>0</v>
      </c>
      <c r="D47" s="58">
        <f t="shared" si="2"/>
        <v>0</v>
      </c>
      <c r="E47" s="47">
        <f>IFERROR((C47/$F$2)/('Partner sales 05.2023'!C47/'Partner sales 07.2023'!$G$2)-1,"")</f>
        <v>-1</v>
      </c>
      <c r="F47" s="15"/>
      <c r="G47" s="41" t="s">
        <v>29</v>
      </c>
      <c r="H47" s="10" t="s">
        <v>43</v>
      </c>
      <c r="I47" s="9">
        <f>SUMIFS('Order data'!$K:$K,'Order data'!$D:$D,"1",'Order data'!$R:$R,G47,'Order data'!$P:$P,"Greatstore")</f>
        <v>0</v>
      </c>
      <c r="J47" s="58">
        <f t="shared" si="1"/>
        <v>0</v>
      </c>
      <c r="K47" s="47">
        <f>IFERROR((I47/$F$2)/('Partner sales 05.2023'!I47/'Partner sales 07.2023'!$G$2)-1,"")</f>
        <v>-1</v>
      </c>
      <c r="Q47" s="47" t="str">
        <f>IFERROR((O47/$F$2)/('Partner sales 05.2023'!O47/'Partner sales 07.2023'!$G$2)-1,"")</f>
        <v/>
      </c>
      <c r="W47" s="47" t="str">
        <f>IFERROR((U47/$F$2)/('Partner sales 05.2023'!U47/'Partner sales 07.2023'!$G$2)-1,"")</f>
        <v/>
      </c>
    </row>
    <row r="48" spans="1:23" ht="19.5" x14ac:dyDescent="0.3">
      <c r="A48" s="41" t="s">
        <v>127</v>
      </c>
      <c r="B48" s="10" t="s">
        <v>134</v>
      </c>
      <c r="C48" s="9">
        <f>SUMIFS('Order data'!$K:$K,'Order data'!$D:$D,"1",'Order data'!$R:$R,A48,'Order data'!$P:$P,"Shumee")</f>
        <v>0</v>
      </c>
      <c r="D48" s="58">
        <f t="shared" si="2"/>
        <v>0</v>
      </c>
      <c r="E48" s="47">
        <f>IFERROR((C48/$F$2)/('Partner sales 05.2023'!C48/'Partner sales 07.2023'!$G$2)-1,"")</f>
        <v>-1</v>
      </c>
      <c r="F48" s="15"/>
      <c r="G48" s="41" t="s">
        <v>127</v>
      </c>
      <c r="H48" s="10" t="s">
        <v>134</v>
      </c>
      <c r="I48" s="9">
        <f>SUMIFS('Order data'!$K:$K,'Order data'!$D:$D,"1",'Order data'!$R:$R,G48,'Order data'!$P:$P,"Greatstore")</f>
        <v>126.40449438202248</v>
      </c>
      <c r="J48" s="58">
        <f t="shared" si="1"/>
        <v>3.8980042744975727E-4</v>
      </c>
      <c r="K48" s="47">
        <f>IFERROR((I48/$F$2)/('Partner sales 05.2023'!I48/'Partner sales 07.2023'!$G$2)-1,"")</f>
        <v>-0.68139208901506754</v>
      </c>
      <c r="Q48" s="47" t="str">
        <f>IFERROR((O48/$F$2)/('Partner sales 05.2023'!O48/'Partner sales 07.2023'!$G$2)-1,"")</f>
        <v/>
      </c>
      <c r="W48" s="47" t="str">
        <f>IFERROR((U48/$F$2)/('Partner sales 05.2023'!U48/'Partner sales 07.2023'!$G$2)-1,"")</f>
        <v/>
      </c>
    </row>
    <row r="49" spans="1:23" ht="19.5" x14ac:dyDescent="0.3">
      <c r="A49" s="41" t="s">
        <v>130</v>
      </c>
      <c r="B49" s="10" t="s">
        <v>42</v>
      </c>
      <c r="C49" s="9">
        <f>SUMIFS('Order data'!$K:$K,'Order data'!$D:$D,"1",'Order data'!$R:$R,A49,'Order data'!$P:$P,"Shumee")</f>
        <v>0</v>
      </c>
      <c r="D49" s="58">
        <f t="shared" si="2"/>
        <v>0</v>
      </c>
      <c r="E49" s="47">
        <f>IFERROR((C49/$F$2)/('Partner sales 05.2023'!C49/'Partner sales 07.2023'!$G$2)-1,"")</f>
        <v>-1</v>
      </c>
      <c r="F49" s="15"/>
      <c r="G49" s="41" t="s">
        <v>130</v>
      </c>
      <c r="H49" s="10" t="s">
        <v>42</v>
      </c>
      <c r="I49" s="9">
        <f>SUMIFS('Order data'!$K:$K,'Order data'!$D:$D,"1",'Order data'!$R:$R,G49,'Order data'!$P:$P,"Greatstore")</f>
        <v>51.123595505617985</v>
      </c>
      <c r="J49" s="58">
        <f t="shared" si="1"/>
        <v>1.5765261732412407E-4</v>
      </c>
      <c r="K49" s="47">
        <f>IFERROR((I49/$F$2)/('Partner sales 05.2023'!I49/'Partner sales 07.2023'!$G$2)-1,"")</f>
        <v>-0.71899900299212649</v>
      </c>
      <c r="Q49" s="47" t="str">
        <f>IFERROR((O49/$F$2)/('Partner sales 05.2023'!O49/'Partner sales 07.2023'!$G$2)-1,"")</f>
        <v/>
      </c>
      <c r="W49" s="47" t="str">
        <f>IFERROR((U49/$F$2)/('Partner sales 05.2023'!U49/'Partner sales 07.2023'!$G$2)-1,"")</f>
        <v/>
      </c>
    </row>
    <row r="50" spans="1:23" ht="19.5" x14ac:dyDescent="0.3">
      <c r="A50" s="41" t="s">
        <v>123</v>
      </c>
      <c r="B50" s="10" t="s">
        <v>135</v>
      </c>
      <c r="C50" s="9">
        <f>SUMIFS('Order data'!$K:$K,'Order data'!$D:$D,"1",'Order data'!$R:$R,A50,'Order data'!$P:$P,"Shumee")</f>
        <v>0</v>
      </c>
      <c r="D50" s="58">
        <f t="shared" si="2"/>
        <v>0</v>
      </c>
      <c r="E50" s="47" t="str">
        <f>IFERROR((C50/$F$2)/('Partner sales 05.2023'!C50/'Partner sales 07.2023'!$G$2)-1,"")</f>
        <v/>
      </c>
      <c r="F50" s="15"/>
      <c r="G50" s="41" t="s">
        <v>123</v>
      </c>
      <c r="H50" s="10" t="s">
        <v>135</v>
      </c>
      <c r="I50" s="9">
        <f>SUMIFS('Order data'!$K:$K,'Order data'!$D:$D,"1",'Order data'!$R:$R,G50,'Order data'!$P:$P,"Greatstore")</f>
        <v>1547.0037453183522</v>
      </c>
      <c r="J50" s="58">
        <f t="shared" si="1"/>
        <v>4.7705797498702887E-3</v>
      </c>
      <c r="K50" s="47">
        <f>IFERROR((I50/$F$2)/('Partner sales 05.2023'!I50/'Partner sales 07.2023'!$G$2)-1,"")</f>
        <v>5.6798528016325616</v>
      </c>
      <c r="Q50" s="47" t="str">
        <f>IFERROR((O50/$F$2)/('Partner sales 05.2023'!O50/'Partner sales 07.2023'!$G$2)-1,"")</f>
        <v/>
      </c>
      <c r="W50" s="47" t="str">
        <f>IFERROR((U50/$F$2)/('Partner sales 05.2023'!U50/'Partner sales 07.2023'!$G$2)-1,"")</f>
        <v/>
      </c>
    </row>
    <row r="51" spans="1:23" ht="19.5" x14ac:dyDescent="0.3">
      <c r="A51" s="41" t="s">
        <v>34</v>
      </c>
      <c r="B51" s="10" t="s">
        <v>38</v>
      </c>
      <c r="C51" s="9">
        <f>SUMIFS('Order data'!$K:$K,'Order data'!$D:$D,"1",'Order data'!$R:$R,A51,'Order data'!$P:$P,"Shumee")</f>
        <v>1526.8474157303372</v>
      </c>
      <c r="D51" s="58">
        <f t="shared" si="2"/>
        <v>5.3958963511497272E-3</v>
      </c>
      <c r="E51" s="47">
        <f>IFERROR((C51/$F$2)/('Partner sales 05.2023'!C51/'Partner sales 07.2023'!$G$2)-1,"")</f>
        <v>19.118690709512808</v>
      </c>
      <c r="F51" s="15"/>
      <c r="G51" s="41" t="s">
        <v>34</v>
      </c>
      <c r="H51" s="10" t="s">
        <v>38</v>
      </c>
      <c r="I51" s="9">
        <f>SUMIFS('Order data'!$K:$K,'Order data'!$D:$D,"1",'Order data'!$R:$R,G51,'Order data'!$P:$P,"Greatstore")</f>
        <v>974.45999999999992</v>
      </c>
      <c r="J51" s="58">
        <f t="shared" si="1"/>
        <v>3.0049954029697287E-3</v>
      </c>
      <c r="K51" s="47">
        <f>IFERROR((I51/$F$2)/('Partner sales 05.2023'!I51/'Partner sales 07.2023'!$G$2)-1,"")</f>
        <v>20.748207343412528</v>
      </c>
      <c r="Q51" s="47" t="str">
        <f>IFERROR((O51/$F$2)/('Partner sales 05.2023'!O51/'Partner sales 07.2023'!$G$2)-1,"")</f>
        <v/>
      </c>
      <c r="W51" s="47" t="str">
        <f>IFERROR((U51/$F$2)/('Partner sales 05.2023'!U51/'Partner sales 07.2023'!$G$2)-1,"")</f>
        <v/>
      </c>
    </row>
    <row r="52" spans="1:23" ht="19.5" x14ac:dyDescent="0.3">
      <c r="A52" s="41" t="s">
        <v>133</v>
      </c>
      <c r="B52" s="10" t="s">
        <v>46</v>
      </c>
      <c r="C52" s="9">
        <f>SUMIFS('Order data'!$K:$K,'Order data'!$D:$D,"1",'Order data'!$R:$R,A52,'Order data'!$P:$P,"Shumee")</f>
        <v>0</v>
      </c>
      <c r="D52" s="58">
        <f t="shared" si="2"/>
        <v>0</v>
      </c>
      <c r="E52" s="47" t="str">
        <f>IFERROR((C52/$F$2)/('Partner sales 05.2023'!C52/'Partner sales 07.2023'!$G$2)-1,"")</f>
        <v/>
      </c>
      <c r="F52" s="15"/>
      <c r="G52" s="41" t="s">
        <v>133</v>
      </c>
      <c r="H52" s="10" t="s">
        <v>46</v>
      </c>
      <c r="I52" s="9">
        <f>SUMIFS('Order data'!$K:$K,'Order data'!$D:$D,"1",'Order data'!$R:$R,G52,'Order data'!$P:$P,"Greatstore")</f>
        <v>263.72999999999996</v>
      </c>
      <c r="J52" s="58">
        <f t="shared" si="1"/>
        <v>8.1327857236336684E-4</v>
      </c>
      <c r="K52" s="47" t="str">
        <f>IFERROR((I52/$F$2)/('Partner sales 05.2023'!I52/'Partner sales 07.2023'!$G$2)-1,"")</f>
        <v/>
      </c>
      <c r="Q52" s="47" t="str">
        <f>IFERROR((O52/$F$2)/('Partner sales 05.2023'!O52/'Partner sales 07.2023'!$G$2)-1,"")</f>
        <v/>
      </c>
      <c r="W52" s="47" t="str">
        <f>IFERROR((U52/$F$2)/('Partner sales 05.2023'!U52/'Partner sales 07.2023'!$G$2)-1,"")</f>
        <v/>
      </c>
    </row>
    <row r="53" spans="1:23" ht="19.5" x14ac:dyDescent="0.3">
      <c r="A53" s="41" t="s">
        <v>30</v>
      </c>
      <c r="B53" s="10" t="s">
        <v>40</v>
      </c>
      <c r="C53" s="9">
        <f>SUMIFS('Order data'!$K:$K,'Order data'!$D:$D,"1",'Order data'!$R:$R,A53,'Order data'!$P:$P,"Shumee")</f>
        <v>0</v>
      </c>
      <c r="D53" s="58">
        <f t="shared" si="2"/>
        <v>0</v>
      </c>
      <c r="E53" s="47" t="str">
        <f>IFERROR((C53/$F$2)/('Partner sales 05.2023'!C53/'Partner sales 07.2023'!$G$2)-1,"")</f>
        <v/>
      </c>
      <c r="F53" s="15"/>
      <c r="G53" s="41" t="s">
        <v>30</v>
      </c>
      <c r="H53" s="10" t="s">
        <v>40</v>
      </c>
      <c r="I53" s="9">
        <f>SUMIFS('Order data'!$K:$K,'Order data'!$D:$D,"1",'Order data'!$R:$R,G53,'Order data'!$P:$P,"Greatstore")</f>
        <v>0</v>
      </c>
      <c r="J53" s="58">
        <f t="shared" si="1"/>
        <v>0</v>
      </c>
      <c r="K53" s="47" t="str">
        <f>IFERROR((I53/$F$2)/('Partner sales 05.2023'!I53/'Partner sales 07.2023'!$G$2)-1,"")</f>
        <v/>
      </c>
      <c r="Q53" s="47" t="str">
        <f>IFERROR((O53/$F$2)/('Partner sales 05.2023'!O53/'Partner sales 07.2023'!$G$2)-1,"")</f>
        <v/>
      </c>
      <c r="W53" s="47" t="str">
        <f>IFERROR((U53/$F$2)/('Partner sales 05.2023'!U53/'Partner sales 07.2023'!$G$2)-1,"")</f>
        <v/>
      </c>
    </row>
    <row r="54" spans="1:23" ht="19.5" x14ac:dyDescent="0.3">
      <c r="A54" s="41" t="s">
        <v>35</v>
      </c>
      <c r="B54" s="10" t="s">
        <v>39</v>
      </c>
      <c r="C54" s="9">
        <f>SUMIFS('Order data'!$K:$K,'Order data'!$D:$D,"1",'Order data'!$R:$R,A54,'Order data'!$P:$P,"Shumee")</f>
        <v>0</v>
      </c>
      <c r="D54" s="58">
        <f t="shared" si="2"/>
        <v>0</v>
      </c>
      <c r="E54" s="47" t="str">
        <f>IFERROR((C54/$F$2)/('Partner sales 05.2023'!C54/'Partner sales 07.2023'!$G$2)-1,"")</f>
        <v/>
      </c>
      <c r="F54" s="15"/>
      <c r="G54" s="41" t="s">
        <v>35</v>
      </c>
      <c r="H54" s="10" t="s">
        <v>39</v>
      </c>
      <c r="I54" s="9">
        <f>SUMIFS('Order data'!$K:$K,'Order data'!$D:$D,"1",'Order data'!$R:$R,G54,'Order data'!$P:$P,"Greatstore")</f>
        <v>0</v>
      </c>
      <c r="J54" s="58">
        <f t="shared" si="1"/>
        <v>0</v>
      </c>
      <c r="K54" s="47" t="str">
        <f>IFERROR((I54/$F$2)/('Partner sales 05.2023'!I54/'Partner sales 07.2023'!$G$2)-1,"")</f>
        <v/>
      </c>
      <c r="Q54" s="47" t="str">
        <f>IFERROR((O54/$F$2)/('Partner sales 05.2023'!O54/'Partner sales 07.2023'!$G$2)-1,"")</f>
        <v/>
      </c>
      <c r="W54" s="47" t="str">
        <f>IFERROR((U54/$F$2)/('Partner sales 05.2023'!U54/'Partner sales 07.2023'!$G$2)-1,"")</f>
        <v/>
      </c>
    </row>
    <row r="55" spans="1:23" ht="19.5" x14ac:dyDescent="0.3">
      <c r="A55" s="41" t="s">
        <v>75</v>
      </c>
      <c r="B55" s="10" t="s">
        <v>5</v>
      </c>
      <c r="C55" s="9">
        <f>SUMIFS('Order data'!$K:$K,'Order data'!$D:$D,"1",'Order data'!$R:$R,A55,'Order data'!$P:$P,"Shumee")</f>
        <v>0</v>
      </c>
      <c r="D55" s="58">
        <f t="shared" si="2"/>
        <v>0</v>
      </c>
      <c r="E55" s="47" t="str">
        <f>IFERROR((C55/$F$2)/('Partner sales 05.2023'!C55/'Partner sales 07.2023'!$G$2)-1,"")</f>
        <v/>
      </c>
      <c r="F55" s="15"/>
      <c r="G55" s="41" t="s">
        <v>75</v>
      </c>
      <c r="H55" s="10" t="s">
        <v>5</v>
      </c>
      <c r="I55" s="9">
        <f>SUMIFS('Order data'!$K:$K,'Order data'!$D:$D,"1",'Order data'!$R:$R,G55,'Order data'!$P:$P,"Greatstore")</f>
        <v>0</v>
      </c>
      <c r="J55" s="58">
        <f t="shared" si="1"/>
        <v>0</v>
      </c>
      <c r="K55" s="47" t="str">
        <f>IFERROR((I55/$F$2)/('Partner sales 05.2023'!I55/'Partner sales 07.2023'!$G$2)-1,"")</f>
        <v/>
      </c>
      <c r="Q55" s="47" t="str">
        <f>IFERROR((O55/$F$2)/('Partner sales 05.2023'!O55/'Partner sales 07.2023'!$G$2)-1,"")</f>
        <v/>
      </c>
      <c r="W55" s="47" t="str">
        <f>IFERROR((U55/$F$2)/('Partner sales 05.2023'!U55/'Partner sales 07.2023'!$G$2)-1,"")</f>
        <v/>
      </c>
    </row>
    <row r="56" spans="1:23" ht="19.5" x14ac:dyDescent="0.3">
      <c r="A56" s="41" t="s">
        <v>228</v>
      </c>
      <c r="B56" s="10" t="s">
        <v>227</v>
      </c>
      <c r="C56" s="9">
        <f>SUMIFS('Order data'!$K:$K,'Order data'!$D:$D,"1",'Order data'!$R:$R,A56,'Order data'!$P:$P,"Shumee")</f>
        <v>0</v>
      </c>
      <c r="D56" s="58">
        <f t="shared" si="2"/>
        <v>0</v>
      </c>
      <c r="E56" s="47">
        <f>IFERROR((C56/$F$2)/('Partner sales 05.2023'!C56/'Partner sales 07.2023'!$G$2)-1,"")</f>
        <v>-1</v>
      </c>
      <c r="F56" s="15"/>
      <c r="G56" s="41" t="s">
        <v>228</v>
      </c>
      <c r="H56" s="10" t="s">
        <v>227</v>
      </c>
      <c r="I56" s="9">
        <f>SUMIFS('Order data'!$K:$K,'Order data'!$D:$D,"1",'Order data'!$R:$R,G56,'Order data'!$P:$P,"Greatstore")</f>
        <v>0</v>
      </c>
      <c r="J56" s="58">
        <f t="shared" si="1"/>
        <v>0</v>
      </c>
      <c r="K56" s="47" t="str">
        <f>IFERROR((I56/$F$2)/('Partner sales 05.2023'!I56/'Partner sales 07.2023'!$G$2)-1,"")</f>
        <v/>
      </c>
      <c r="Q56" s="47" t="str">
        <f>IFERROR((O56/$F$2)/('Partner sales 05.2023'!O56/'Partner sales 07.2023'!$G$2)-1,"")</f>
        <v/>
      </c>
      <c r="W56" s="47" t="str">
        <f>IFERROR((U56/$F$2)/('Partner sales 05.2023'!U56/'Partner sales 07.2023'!$G$2)-1,"")</f>
        <v/>
      </c>
    </row>
    <row r="57" spans="1:23" ht="19.5" x14ac:dyDescent="0.3">
      <c r="B57" s="8" t="s">
        <v>52</v>
      </c>
      <c r="C57" s="33">
        <f>SUM(C33:C56)</f>
        <v>282964.55609363312</v>
      </c>
      <c r="D57" s="57">
        <f>C57/C$57</f>
        <v>1</v>
      </c>
      <c r="E57" s="47">
        <f>IFERROR((C57/$F$2)/('Partner sales 05.2023'!C57/'Partner sales 07.2023'!$G$2)-1,"")</f>
        <v>-0.30001905197367051</v>
      </c>
      <c r="F57" s="20"/>
      <c r="G57" s="54"/>
      <c r="H57" s="8" t="s">
        <v>52</v>
      </c>
      <c r="I57" s="33">
        <f>SUM(I33:I56)</f>
        <v>324280.03019138606</v>
      </c>
      <c r="J57" s="57">
        <f>I57/I$57</f>
        <v>1</v>
      </c>
      <c r="K57" s="47">
        <f>IFERROR((I57/$F$2)/('Partner sales 05.2023'!I57/'Partner sales 07.2023'!$G$2)-1,"")</f>
        <v>-0.30195062129415806</v>
      </c>
      <c r="Q57" s="47" t="str">
        <f>IFERROR((O57/$F$2)/('Partner sales 05.2023'!O57/'Partner sales 07.2023'!$G$2)-1,"")</f>
        <v/>
      </c>
      <c r="W57" s="47" t="str">
        <f>IFERROR((U57/$F$2)/('Partner sales 05.2023'!U57/'Partner sales 07.2023'!$G$2)-1,"")</f>
        <v/>
      </c>
    </row>
    <row r="58" spans="1:23" ht="19.5" customHeight="1" x14ac:dyDescent="0.3">
      <c r="B58" s="25"/>
      <c r="C58" s="20"/>
      <c r="D58" s="61"/>
      <c r="E58" s="47" t="str">
        <f>IFERROR((C58/$F$2)/('Partner sales 05.2023'!C58/'Partner sales 07.2023'!$G$2)-1,"")</f>
        <v/>
      </c>
      <c r="F58" s="20"/>
      <c r="G58" s="54"/>
      <c r="K58" s="47" t="str">
        <f>IFERROR((I58/$F$2)/('Partner sales 05.2023'!I58/'Partner sales 07.2023'!$G$2)-1,"")</f>
        <v/>
      </c>
      <c r="Q58" s="47" t="str">
        <f>IFERROR((O58/$F$2)/('Partner sales 05.2023'!O58/'Partner sales 07.2023'!$G$2)-1,"")</f>
        <v/>
      </c>
      <c r="W58" s="47" t="str">
        <f>IFERROR((U58/$F$2)/('Partner sales 05.2023'!U58/'Partner sales 07.2023'!$G$2)-1,"")</f>
        <v/>
      </c>
    </row>
    <row r="59" spans="1:23" ht="19.5" customHeight="1" x14ac:dyDescent="0.3">
      <c r="C59" s="18"/>
      <c r="D59" s="59"/>
      <c r="E59" s="47" t="str">
        <f>IFERROR((C59/$F$2)/('Partner sales 05.2023'!C59/'Partner sales 07.2023'!$G$2)-1,"")</f>
        <v/>
      </c>
      <c r="F59" s="18"/>
      <c r="G59" s="52"/>
      <c r="K59" s="47" t="str">
        <f>IFERROR((I59/$F$2)/('Partner sales 05.2023'!I59/'Partner sales 07.2023'!$G$2)-1,"")</f>
        <v/>
      </c>
      <c r="Q59" s="47" t="str">
        <f>IFERROR((O59/$F$2)/('Partner sales 05.2023'!O59/'Partner sales 07.2023'!$G$2)-1,"")</f>
        <v/>
      </c>
      <c r="W59" s="47" t="str">
        <f>IFERROR((U59/$F$2)/('Partner sales 05.2023'!U59/'Partner sales 07.2023'!$G$2)-1,"")</f>
        <v/>
      </c>
    </row>
    <row r="60" spans="1:23" ht="19.5" customHeight="1" x14ac:dyDescent="0.3">
      <c r="E60" s="47" t="str">
        <f>IFERROR((C60/$F$2)/('Partner sales 05.2023'!C60/'Partner sales 07.2023'!$G$2)-1,"")</f>
        <v/>
      </c>
      <c r="K60" s="47" t="str">
        <f>IFERROR((I60/$F$2)/('Partner sales 05.2023'!I60/'Partner sales 07.2023'!$G$2)-1,"")</f>
        <v/>
      </c>
      <c r="Q60" s="47" t="str">
        <f>IFERROR((O60/$F$2)/('Partner sales 05.2023'!O60/'Partner sales 07.2023'!$G$2)-1,"")</f>
        <v/>
      </c>
      <c r="W60" s="47" t="str">
        <f>IFERROR((U60/$F$2)/('Partner sales 05.2023'!U60/'Partner sales 07.2023'!$G$2)-1,"")</f>
        <v/>
      </c>
    </row>
    <row r="61" spans="1:23" s="23" customFormat="1" ht="26.25" x14ac:dyDescent="0.4">
      <c r="A61" s="36"/>
      <c r="B61" s="72" t="s">
        <v>230</v>
      </c>
      <c r="C61" s="72"/>
      <c r="D61" s="72"/>
      <c r="E61" s="47" t="str">
        <f>IFERROR((C61/$F$2)/('Partner sales 05.2023'!C61/'Partner sales 07.2023'!$G$2)-1,"")</f>
        <v/>
      </c>
      <c r="F61" s="12"/>
      <c r="G61" s="36"/>
      <c r="H61" s="72" t="s">
        <v>231</v>
      </c>
      <c r="I61" s="72"/>
      <c r="J61" s="72"/>
      <c r="K61" s="47" t="str">
        <f>IFERROR((I61/$F$2)/('Partner sales 05.2023'!I61/'Partner sales 07.2023'!$G$2)-1,"")</f>
        <v/>
      </c>
      <c r="M61" s="36"/>
      <c r="N61" s="72" t="s">
        <v>232</v>
      </c>
      <c r="O61" s="72"/>
      <c r="P61" s="72"/>
      <c r="Q61" s="47" t="str">
        <f>IFERROR((O61/$F$2)/('Partner sales 05.2023'!O61/'Partner sales 07.2023'!$G$2)-1,"")</f>
        <v/>
      </c>
      <c r="R61" s="11"/>
      <c r="S61" s="48"/>
      <c r="T61" s="11"/>
      <c r="V61" s="64"/>
      <c r="W61" s="47" t="str">
        <f>IFERROR((U61/$F$2)/('Partner sales 05.2023'!U61/'Partner sales 07.2023'!$G$2)-1,"")</f>
        <v/>
      </c>
    </row>
    <row r="62" spans="1:23" ht="19.5" x14ac:dyDescent="0.3">
      <c r="B62" s="8" t="s">
        <v>186</v>
      </c>
      <c r="C62" s="7" t="s">
        <v>187</v>
      </c>
      <c r="D62" s="57" t="s">
        <v>188</v>
      </c>
      <c r="E62" s="47" t="str">
        <f>IFERROR((C62/$F$2)/('Partner sales 05.2023'!C62/'Partner sales 07.2023'!$G$2)-1,"")</f>
        <v/>
      </c>
      <c r="F62" s="20"/>
      <c r="G62" s="37"/>
      <c r="H62" s="8" t="s">
        <v>186</v>
      </c>
      <c r="I62" s="7" t="s">
        <v>187</v>
      </c>
      <c r="J62" s="57" t="s">
        <v>188</v>
      </c>
      <c r="K62" s="47" t="str">
        <f>IFERROR((I62/$F$2)/('Partner sales 05.2023'!I62/'Partner sales 07.2023'!$G$2)-1,"")</f>
        <v/>
      </c>
      <c r="N62" s="8" t="s">
        <v>186</v>
      </c>
      <c r="O62" s="7" t="s">
        <v>187</v>
      </c>
      <c r="P62" s="57" t="s">
        <v>188</v>
      </c>
      <c r="Q62" s="47" t="str">
        <f>IFERROR((O62/$F$2)/('Partner sales 05.2023'!O62/'Partner sales 07.2023'!$G$2)-1,"")</f>
        <v/>
      </c>
      <c r="R62" s="14"/>
      <c r="S62" s="54"/>
      <c r="T62" s="20"/>
      <c r="W62" s="47" t="str">
        <f>IFERROR((U62/$F$2)/('Partner sales 05.2023'!U62/'Partner sales 07.2023'!$G$2)-1,"")</f>
        <v/>
      </c>
    </row>
    <row r="63" spans="1:23" ht="19.5" x14ac:dyDescent="0.3">
      <c r="A63" s="41" t="s">
        <v>222</v>
      </c>
      <c r="B63" s="10" t="s">
        <v>2</v>
      </c>
      <c r="C63" s="9">
        <f>SUMIFS('Order data'!$K:$K,'Order data'!$D:$D,"1",'Order data'!$R:$R,A63,'Order data'!$L:$L,"Mall.cz-*")</f>
        <v>147920.97378277173</v>
      </c>
      <c r="D63" s="58">
        <f>C63/C$87</f>
        <v>0.81787843928642823</v>
      </c>
      <c r="E63" s="47">
        <f>IFERROR((C63/$F$2)/('Partner sales 05.2023'!C63/'Partner sales 07.2023'!$G$2)-1,"")</f>
        <v>-0.47517325463733662</v>
      </c>
      <c r="F63" s="15"/>
      <c r="G63" s="41" t="s">
        <v>222</v>
      </c>
      <c r="H63" s="10" t="s">
        <v>2</v>
      </c>
      <c r="I63" s="9">
        <f>SUMIFS('Order data'!$K:$K,'Order data'!$D:$D,"1",'Order data'!$R:$R,G63,'Order data'!$L:$L,"Mall.cz-*",'Order data'!$P:$P,"Shumee")</f>
        <v>23917.41573033707</v>
      </c>
      <c r="J63" s="58">
        <f>I63/I$87</f>
        <v>0.56595972845064424</v>
      </c>
      <c r="K63" s="47">
        <f>IFERROR((I63/$F$2)/('Partner sales 05.2023'!I63/'Partner sales 07.2023'!$G$2)-1,"")</f>
        <v>-0.72180121249359042</v>
      </c>
      <c r="M63" s="41" t="s">
        <v>222</v>
      </c>
      <c r="N63" s="10" t="s">
        <v>2</v>
      </c>
      <c r="O63" s="9">
        <f>SUMIFS('Order data'!$K:$K,'Order data'!$D:$D,"1",'Order data'!$R:$R,M63,'Order data'!$L:$L,"Mall.cz-*",'Order data'!$P:$P,"Greatstore")</f>
        <v>124003.55805243456</v>
      </c>
      <c r="P63" s="58">
        <f>O63/O$87</f>
        <v>0.90407639155313047</v>
      </c>
      <c r="Q63" s="47">
        <f>IFERROR((O63/$F$2)/('Partner sales 05.2023'!O63/'Partner sales 07.2023'!$G$2)-1,"")</f>
        <v>-0.36692456678265362</v>
      </c>
      <c r="R63" s="43"/>
      <c r="S63" s="56"/>
      <c r="T63" s="15"/>
      <c r="W63" s="47" t="str">
        <f>IFERROR((U63/$F$2)/('Partner sales 05.2023'!U63/'Partner sales 07.2023'!$G$2)-1,"")</f>
        <v/>
      </c>
    </row>
    <row r="64" spans="1:23" ht="19.5" x14ac:dyDescent="0.3">
      <c r="A64" s="41" t="s">
        <v>24</v>
      </c>
      <c r="B64" s="10" t="s">
        <v>57</v>
      </c>
      <c r="C64" s="9">
        <f>SUMIFS('Order data'!$K:$K,'Order data'!$D:$D,"1",'Order data'!$R:$R,A64,'Order data'!$L:$L,"Mall.cz-*")</f>
        <v>8723.7827715355816</v>
      </c>
      <c r="D64" s="58">
        <f t="shared" ref="D64:D86" si="3">C64/C$87</f>
        <v>4.8235173521338465E-2</v>
      </c>
      <c r="E64" s="47">
        <f>IFERROR((C64/$F$2)/('Partner sales 05.2023'!C64/'Partner sales 07.2023'!$G$2)-1,"")</f>
        <v>-0.16991073913158716</v>
      </c>
      <c r="F64" s="15"/>
      <c r="G64" s="41" t="s">
        <v>24</v>
      </c>
      <c r="H64" s="10" t="s">
        <v>57</v>
      </c>
      <c r="I64" s="9">
        <f>SUMIFS('Order data'!$K:$K,'Order data'!$D:$D,"1",'Order data'!$R:$R,G64,'Order data'!$L:$L,"Mall.cz-*",'Order data'!$P:$P,"Shumee")</f>
        <v>2329.5880149812738</v>
      </c>
      <c r="J64" s="58">
        <f t="shared" ref="J64:J86" si="4">I64/I$87</f>
        <v>5.5125228211354758E-2</v>
      </c>
      <c r="K64" s="47">
        <f>IFERROR((I64/$F$2)/('Partner sales 05.2023'!I64/'Partner sales 07.2023'!$G$2)-1,"")</f>
        <v>-0.43291369893001852</v>
      </c>
      <c r="M64" s="41" t="s">
        <v>24</v>
      </c>
      <c r="N64" s="10" t="s">
        <v>57</v>
      </c>
      <c r="O64" s="9">
        <f>SUMIFS('Order data'!$K:$K,'Order data'!$D:$D,"1",'Order data'!$R:$R,M64,'Order data'!$L:$L,"Mall.cz-*",'Order data'!$P:$P,"Greatstore")</f>
        <v>5507.6779026217246</v>
      </c>
      <c r="P64" s="58">
        <f t="shared" ref="P64:P86" si="5">O64/O$87</f>
        <v>4.0154989439364741E-2</v>
      </c>
      <c r="Q64" s="47">
        <f>IFERROR((O64/$F$2)/('Partner sales 05.2023'!O64/'Partner sales 07.2023'!$G$2)-1,"")</f>
        <v>-0.13962104484666826</v>
      </c>
      <c r="R64" s="43"/>
      <c r="S64" s="56"/>
      <c r="T64" s="15"/>
      <c r="W64" s="47" t="str">
        <f>IFERROR((U64/$F$2)/('Partner sales 05.2023'!U64/'Partner sales 07.2023'!$G$2)-1,"")</f>
        <v/>
      </c>
    </row>
    <row r="65" spans="1:23" ht="19.5" x14ac:dyDescent="0.3">
      <c r="A65" s="41" t="s">
        <v>37</v>
      </c>
      <c r="B65" s="10" t="s">
        <v>19</v>
      </c>
      <c r="C65" s="9">
        <f>SUMIFS('Order data'!$K:$K,'Order data'!$D:$D,"1",'Order data'!$R:$R,A65,'Order data'!$L:$L,"Mall.cz-*")</f>
        <v>4513.8576779026225</v>
      </c>
      <c r="D65" s="58">
        <f t="shared" si="3"/>
        <v>2.4957832404386444E-2</v>
      </c>
      <c r="E65" s="47">
        <f>IFERROR((C65/$F$2)/('Partner sales 05.2023'!C65/'Partner sales 07.2023'!$G$2)-1,"")</f>
        <v>-0.49157003480363837</v>
      </c>
      <c r="F65" s="15"/>
      <c r="G65" s="41" t="s">
        <v>37</v>
      </c>
      <c r="H65" s="10" t="s">
        <v>19</v>
      </c>
      <c r="I65" s="9">
        <f>SUMIFS('Order data'!$K:$K,'Order data'!$D:$D,"1",'Order data'!$R:$R,G65,'Order data'!$L:$L,"Mall.cz-*",'Order data'!$P:$P,"Shumee")</f>
        <v>2148.6891385767794</v>
      </c>
      <c r="J65" s="58">
        <f t="shared" si="4"/>
        <v>5.084460357693605E-2</v>
      </c>
      <c r="K65" s="47">
        <f>IFERROR((I65/$F$2)/('Partner sales 05.2023'!I65/'Partner sales 07.2023'!$G$2)-1,"")</f>
        <v>0.5963162414874541</v>
      </c>
      <c r="M65" s="41" t="s">
        <v>37</v>
      </c>
      <c r="N65" s="10" t="s">
        <v>19</v>
      </c>
      <c r="O65" s="9">
        <f>SUMIFS('Order data'!$K:$K,'Order data'!$D:$D,"1",'Order data'!$R:$R,M65,'Order data'!$L:$L,"Mall.cz-*",'Order data'!$P:$P,"Greatstore")</f>
        <v>2202.0599250936325</v>
      </c>
      <c r="P65" s="58">
        <f t="shared" si="5"/>
        <v>1.6054623127995979E-2</v>
      </c>
      <c r="Q65" s="47">
        <f>IFERROR((O65/$F$2)/('Partner sales 05.2023'!O65/'Partner sales 07.2023'!$G$2)-1,"")</f>
        <v>-0.70763951632100652</v>
      </c>
      <c r="R65" s="43"/>
      <c r="S65" s="56"/>
      <c r="T65" s="15"/>
      <c r="W65" s="47" t="str">
        <f>IFERROR((U65/$F$2)/('Partner sales 05.2023'!U65/'Partner sales 07.2023'!$G$2)-1,"")</f>
        <v/>
      </c>
    </row>
    <row r="66" spans="1:23" ht="19.5" x14ac:dyDescent="0.3">
      <c r="A66" s="41" t="s">
        <v>104</v>
      </c>
      <c r="B66" s="10" t="s">
        <v>31</v>
      </c>
      <c r="C66" s="9">
        <f>SUMIFS('Order data'!$K:$K,'Order data'!$D:$D,"1",'Order data'!$R:$R,A66,'Order data'!$L:$L,"Mall.cz-*")</f>
        <v>2556.3670411985022</v>
      </c>
      <c r="D66" s="58">
        <f t="shared" si="3"/>
        <v>1.4134557341199772E-2</v>
      </c>
      <c r="E66" s="47">
        <f>IFERROR((C66/$F$2)/('Partner sales 05.2023'!C66/'Partner sales 07.2023'!$G$2)-1,"")</f>
        <v>-0.26726770975216663</v>
      </c>
      <c r="F66" s="15"/>
      <c r="G66" s="41" t="s">
        <v>104</v>
      </c>
      <c r="H66" s="10" t="s">
        <v>31</v>
      </c>
      <c r="I66" s="9">
        <f>SUMIFS('Order data'!$K:$K,'Order data'!$D:$D,"1",'Order data'!$R:$R,G66,'Order data'!$L:$L,"Mall.cz-*",'Order data'!$P:$P,"Shumee")</f>
        <v>2164.9812734082398</v>
      </c>
      <c r="J66" s="58">
        <f t="shared" si="4"/>
        <v>5.1230125671340214E-2</v>
      </c>
      <c r="K66" s="47">
        <f>IFERROR((I66/$F$2)/('Partner sales 05.2023'!I66/'Partner sales 07.2023'!$G$2)-1,"")</f>
        <v>-0.24988166351249408</v>
      </c>
      <c r="M66" s="41" t="s">
        <v>104</v>
      </c>
      <c r="N66" s="10" t="s">
        <v>31</v>
      </c>
      <c r="O66" s="9">
        <f>SUMIFS('Order data'!$K:$K,'Order data'!$D:$D,"1",'Order data'!$R:$R,M66,'Order data'!$L:$L,"Mall.cz-*",'Order data'!$P:$P,"Greatstore")</f>
        <v>391.38576779026221</v>
      </c>
      <c r="P66" s="58">
        <f t="shared" si="5"/>
        <v>2.8534877402425045E-3</v>
      </c>
      <c r="Q66" s="47">
        <f>IFERROR((O66/$F$2)/('Partner sales 05.2023'!O66/'Partner sales 07.2023'!$G$2)-1,"")</f>
        <v>-0.35053525211671577</v>
      </c>
      <c r="R66" s="43"/>
      <c r="S66" s="56"/>
      <c r="T66" s="15"/>
      <c r="W66" s="47" t="str">
        <f>IFERROR((U66/$F$2)/('Partner sales 05.2023'!U66/'Partner sales 07.2023'!$G$2)-1,"")</f>
        <v/>
      </c>
    </row>
    <row r="67" spans="1:23" ht="19.5" x14ac:dyDescent="0.3">
      <c r="A67" s="41" t="s">
        <v>36</v>
      </c>
      <c r="B67" s="10" t="s">
        <v>207</v>
      </c>
      <c r="C67" s="9">
        <f>SUMIFS('Order data'!$K:$K,'Order data'!$D:$D,"1",'Order data'!$R:$R,A67,'Order data'!$L:$L,"Mall.cz-*")</f>
        <v>0</v>
      </c>
      <c r="D67" s="58">
        <f t="shared" si="3"/>
        <v>0</v>
      </c>
      <c r="E67" s="47">
        <f>IFERROR((C67/$F$2)/('Partner sales 05.2023'!C67/'Partner sales 07.2023'!$G$2)-1,"")</f>
        <v>-1</v>
      </c>
      <c r="F67" s="15"/>
      <c r="G67" s="41" t="s">
        <v>36</v>
      </c>
      <c r="H67" s="10" t="s">
        <v>207</v>
      </c>
      <c r="I67" s="9">
        <f>SUMIFS('Order data'!$K:$K,'Order data'!$D:$D,"1",'Order data'!$R:$R,G67,'Order data'!$L:$L,"Mall.cz-*",'Order data'!$P:$P,"Shumee")</f>
        <v>0</v>
      </c>
      <c r="J67" s="58">
        <f t="shared" si="4"/>
        <v>0</v>
      </c>
      <c r="K67" s="47" t="str">
        <f>IFERROR((I67/$F$2)/('Partner sales 05.2023'!I67/'Partner sales 07.2023'!$G$2)-1,"")</f>
        <v/>
      </c>
      <c r="M67" s="41" t="s">
        <v>36</v>
      </c>
      <c r="N67" s="10" t="s">
        <v>207</v>
      </c>
      <c r="O67" s="9">
        <f>SUMIFS('Order data'!$K:$K,'Order data'!$D:$D,"1",'Order data'!$R:$R,M67,'Order data'!$L:$L,"Mall.cz-*",'Order data'!$P:$P,"Greatstore")</f>
        <v>0</v>
      </c>
      <c r="P67" s="58">
        <f t="shared" si="5"/>
        <v>0</v>
      </c>
      <c r="Q67" s="47">
        <f>IFERROR((O67/$F$2)/('Partner sales 05.2023'!O67/'Partner sales 07.2023'!$G$2)-1,"")</f>
        <v>-1</v>
      </c>
      <c r="R67" s="43"/>
      <c r="S67" s="56"/>
      <c r="T67" s="15"/>
      <c r="W67" s="47" t="str">
        <f>IFERROR((U67/$F$2)/('Partner sales 05.2023'!U67/'Partner sales 07.2023'!$G$2)-1,"")</f>
        <v/>
      </c>
    </row>
    <row r="68" spans="1:23" ht="19.5" x14ac:dyDescent="0.3">
      <c r="A68" s="41" t="s">
        <v>132</v>
      </c>
      <c r="B68" s="10" t="s">
        <v>27</v>
      </c>
      <c r="C68" s="9">
        <f>SUMIFS('Order data'!$K:$K,'Order data'!$D:$D,"1",'Order data'!$R:$R,A68,'Order data'!$L:$L,"Mall.cz-*")</f>
        <v>2397.1910112359556</v>
      </c>
      <c r="D68" s="58">
        <f t="shared" si="3"/>
        <v>1.3254447917712863E-2</v>
      </c>
      <c r="E68" s="47">
        <f>IFERROR((C68/$F$2)/('Partner sales 05.2023'!C68/'Partner sales 07.2023'!$G$2)-1,"")</f>
        <v>-0.7092172400284622</v>
      </c>
      <c r="F68" s="15"/>
      <c r="G68" s="41" t="s">
        <v>132</v>
      </c>
      <c r="H68" s="10" t="s">
        <v>27</v>
      </c>
      <c r="I68" s="9">
        <f>SUMIFS('Order data'!$K:$K,'Order data'!$D:$D,"1",'Order data'!$R:$R,G68,'Order data'!$L:$L,"Mall.cz-*",'Order data'!$P:$P,"Shumee")</f>
        <v>2159.7378277153557</v>
      </c>
      <c r="J68" s="58">
        <f t="shared" si="4"/>
        <v>5.1106049594980246E-2</v>
      </c>
      <c r="K68" s="47">
        <f>IFERROR((I68/$F$2)/('Partner sales 05.2023'!I68/'Partner sales 07.2023'!$G$2)-1,"")</f>
        <v>-0.53951668509238926</v>
      </c>
      <c r="M68" s="41" t="s">
        <v>132</v>
      </c>
      <c r="N68" s="10" t="s">
        <v>27</v>
      </c>
      <c r="O68" s="9">
        <f>SUMIFS('Order data'!$K:$K,'Order data'!$D:$D,"1",'Order data'!$R:$R,M68,'Order data'!$L:$L,"Mall.cz-*",'Order data'!$P:$P,"Greatstore")</f>
        <v>237.45318352059925</v>
      </c>
      <c r="P68" s="58">
        <f t="shared" si="5"/>
        <v>1.7312069160897107E-3</v>
      </c>
      <c r="Q68" s="47">
        <f>IFERROR((O68/$F$2)/('Partner sales 05.2023'!O68/'Partner sales 07.2023'!$G$2)-1,"")</f>
        <v>-0.93318273297387044</v>
      </c>
      <c r="R68" s="43"/>
      <c r="S68" s="56"/>
      <c r="T68" s="15"/>
      <c r="W68" s="47" t="str">
        <f>IFERROR((U68/$F$2)/('Partner sales 05.2023'!U68/'Partner sales 07.2023'!$G$2)-1,"")</f>
        <v/>
      </c>
    </row>
    <row r="69" spans="1:23" ht="19.5" x14ac:dyDescent="0.3">
      <c r="A69" s="41" t="s">
        <v>128</v>
      </c>
      <c r="B69" s="10" t="s">
        <v>136</v>
      </c>
      <c r="C69" s="9">
        <f>SUMIFS('Order data'!$K:$K,'Order data'!$D:$D,"1",'Order data'!$R:$R,A69,'Order data'!$L:$L,"Mall.cz-*")</f>
        <v>1258.2397003745318</v>
      </c>
      <c r="D69" s="58">
        <f t="shared" si="3"/>
        <v>6.9570061369512307E-3</v>
      </c>
      <c r="E69" s="47">
        <f>IFERROR((C69/$F$2)/('Partner sales 05.2023'!C69/'Partner sales 07.2023'!$G$2)-1,"")</f>
        <v>-0.73438074845766987</v>
      </c>
      <c r="F69" s="15"/>
      <c r="G69" s="41" t="s">
        <v>128</v>
      </c>
      <c r="H69" s="10" t="s">
        <v>136</v>
      </c>
      <c r="I69" s="9">
        <f>SUMIFS('Order data'!$K:$K,'Order data'!$D:$D,"1",'Order data'!$R:$R,G69,'Order data'!$L:$L,"Mall.cz-*",'Order data'!$P:$P,"Shumee")</f>
        <v>901.31086142322101</v>
      </c>
      <c r="J69" s="58">
        <f t="shared" si="4"/>
        <v>2.1327791268589261E-2</v>
      </c>
      <c r="K69" s="47">
        <f>IFERROR((I69/$F$2)/('Partner sales 05.2023'!I69/'Partner sales 07.2023'!$G$2)-1,"")</f>
        <v>-0.73226011465828811</v>
      </c>
      <c r="M69" s="41" t="s">
        <v>128</v>
      </c>
      <c r="N69" s="10" t="s">
        <v>136</v>
      </c>
      <c r="O69" s="9">
        <f>SUMIFS('Order data'!$K:$K,'Order data'!$D:$D,"1",'Order data'!$R:$R,M69,'Order data'!$L:$L,"Mall.cz-*",'Order data'!$P:$P,"Greatstore")</f>
        <v>356.92883895131087</v>
      </c>
      <c r="P69" s="58">
        <f t="shared" si="5"/>
        <v>2.6022715946900539E-3</v>
      </c>
      <c r="Q69" s="47">
        <f>IFERROR((O69/$F$2)/('Partner sales 05.2023'!O69/'Partner sales 07.2023'!$G$2)-1,"")</f>
        <v>-0.73958915220636712</v>
      </c>
      <c r="R69" s="43"/>
      <c r="S69" s="56"/>
      <c r="T69" s="15"/>
      <c r="W69" s="47" t="str">
        <f>IFERROR((U69/$F$2)/('Partner sales 05.2023'!U69/'Partner sales 07.2023'!$G$2)-1,"")</f>
        <v/>
      </c>
    </row>
    <row r="70" spans="1:23" ht="19.5" x14ac:dyDescent="0.3">
      <c r="A70" s="41" t="s">
        <v>32</v>
      </c>
      <c r="B70" s="10" t="s">
        <v>3</v>
      </c>
      <c r="C70" s="9">
        <f>SUMIFS('Order data'!$K:$K,'Order data'!$D:$D,"1",'Order data'!$R:$R,A70,'Order data'!$L:$L,"Mall.cz-*")</f>
        <v>7123.7827715355807</v>
      </c>
      <c r="D70" s="58">
        <f t="shared" si="3"/>
        <v>3.9388520681018273E-2</v>
      </c>
      <c r="E70" s="47">
        <f>IFERROR((C70/$F$2)/('Partner sales 05.2023'!C70/'Partner sales 07.2023'!$G$2)-1,"")</f>
        <v>1.7016172914866834</v>
      </c>
      <c r="F70" s="15"/>
      <c r="G70" s="41" t="s">
        <v>32</v>
      </c>
      <c r="H70" s="10" t="s">
        <v>3</v>
      </c>
      <c r="I70" s="9">
        <f>SUMIFS('Order data'!$K:$K,'Order data'!$D:$D,"1",'Order data'!$R:$R,G70,'Order data'!$L:$L,"Mall.cz-*",'Order data'!$P:$P,"Shumee")</f>
        <v>7123.7827715355807</v>
      </c>
      <c r="J70" s="58">
        <f t="shared" si="4"/>
        <v>0.16857064360033328</v>
      </c>
      <c r="K70" s="47">
        <f>IFERROR((I70/$F$2)/('Partner sales 05.2023'!I70/'Partner sales 07.2023'!$G$2)-1,"")</f>
        <v>4.1288470851308432</v>
      </c>
      <c r="M70" s="41" t="s">
        <v>32</v>
      </c>
      <c r="N70" s="10" t="s">
        <v>3</v>
      </c>
      <c r="O70" s="9">
        <f>SUMIFS('Order data'!$K:$K,'Order data'!$D:$D,"1",'Order data'!$R:$R,M70,'Order data'!$L:$L,"Mall.cz-*",'Order data'!$P:$P,"Greatstore")</f>
        <v>0</v>
      </c>
      <c r="P70" s="58">
        <f t="shared" si="5"/>
        <v>0</v>
      </c>
      <c r="Q70" s="47">
        <f>IFERROR((O70/$F$2)/('Partner sales 05.2023'!O70/'Partner sales 07.2023'!$G$2)-1,"")</f>
        <v>-1</v>
      </c>
      <c r="R70" s="43"/>
      <c r="S70" s="56"/>
      <c r="T70" s="15"/>
      <c r="W70" s="47" t="str">
        <f>IFERROR((U70/$F$2)/('Partner sales 05.2023'!U70/'Partner sales 07.2023'!$G$2)-1,"")</f>
        <v/>
      </c>
    </row>
    <row r="71" spans="1:23" ht="19.5" x14ac:dyDescent="0.3">
      <c r="A71" s="41" t="s">
        <v>23</v>
      </c>
      <c r="B71" s="10" t="s">
        <v>41</v>
      </c>
      <c r="C71" s="9">
        <f>SUMIFS('Order data'!$K:$K,'Order data'!$D:$D,"1",'Order data'!$R:$R,A71,'Order data'!$L:$L,"Mall.cz-*")</f>
        <v>2172.2846441947568</v>
      </c>
      <c r="D71" s="58">
        <f t="shared" si="3"/>
        <v>1.2010905073468416E-2</v>
      </c>
      <c r="E71" s="47">
        <f>IFERROR((C71/$F$2)/('Partner sales 05.2023'!C71/'Partner sales 07.2023'!$G$2)-1,"")</f>
        <v>-8.4886096157265833E-2</v>
      </c>
      <c r="F71" s="15"/>
      <c r="G71" s="41" t="s">
        <v>23</v>
      </c>
      <c r="H71" s="10" t="s">
        <v>41</v>
      </c>
      <c r="I71" s="9">
        <f>SUMIFS('Order data'!$K:$K,'Order data'!$D:$D,"1",'Order data'!$R:$R,G71,'Order data'!$L:$L,"Mall.cz-*",'Order data'!$P:$P,"Shumee")</f>
        <v>0</v>
      </c>
      <c r="J71" s="58">
        <f t="shared" si="4"/>
        <v>0</v>
      </c>
      <c r="K71" s="47">
        <f>IFERROR((I71/$F$2)/('Partner sales 05.2023'!I71/'Partner sales 07.2023'!$G$2)-1,"")</f>
        <v>-1</v>
      </c>
      <c r="M71" s="41" t="s">
        <v>23</v>
      </c>
      <c r="N71" s="10" t="s">
        <v>41</v>
      </c>
      <c r="O71" s="9">
        <f>SUMIFS('Order data'!$K:$K,'Order data'!$D:$D,"1",'Order data'!$R:$R,M71,'Order data'!$L:$L,"Mall.cz-*",'Order data'!$P:$P,"Greatstore")</f>
        <v>1887.6404494382027</v>
      </c>
      <c r="P71" s="58">
        <f t="shared" si="5"/>
        <v>1.376227579982988E-2</v>
      </c>
      <c r="Q71" s="47">
        <f>IFERROR((O71/$F$2)/('Partner sales 05.2023'!O71/'Partner sales 07.2023'!$G$2)-1,"")</f>
        <v>-1.6240947558568752E-2</v>
      </c>
      <c r="R71" s="43"/>
      <c r="S71" s="56"/>
      <c r="T71" s="15"/>
      <c r="W71" s="47" t="str">
        <f>IFERROR((U71/$F$2)/('Partner sales 05.2023'!U71/'Partner sales 07.2023'!$G$2)-1,"")</f>
        <v/>
      </c>
    </row>
    <row r="72" spans="1:23" ht="19.5" x14ac:dyDescent="0.3">
      <c r="A72" s="41" t="s">
        <v>74</v>
      </c>
      <c r="B72" s="10" t="s">
        <v>76</v>
      </c>
      <c r="C72" s="9">
        <f>SUMIFS('Order data'!$K:$K,'Order data'!$D:$D,"1",'Order data'!$R:$R,A72,'Order data'!$L:$L,"Mall.cz-*")</f>
        <v>694.3820224719102</v>
      </c>
      <c r="D72" s="58">
        <f t="shared" si="3"/>
        <v>3.8393479321052492E-3</v>
      </c>
      <c r="E72" s="47">
        <f>IFERROR((C72/$F$2)/('Partner sales 05.2023'!C72/'Partner sales 07.2023'!$G$2)-1,"")</f>
        <v>-0.80608674240457845</v>
      </c>
      <c r="F72" s="15"/>
      <c r="G72" s="41" t="s">
        <v>74</v>
      </c>
      <c r="H72" s="10" t="s">
        <v>76</v>
      </c>
      <c r="I72" s="9">
        <f>SUMIFS('Order data'!$K:$K,'Order data'!$D:$D,"1",'Order data'!$R:$R,G72,'Order data'!$L:$L,"Mall.cz-*",'Order data'!$P:$P,"Shumee")</f>
        <v>318.35205992509361</v>
      </c>
      <c r="J72" s="58">
        <f t="shared" si="4"/>
        <v>7.5331903504262917E-3</v>
      </c>
      <c r="K72" s="47">
        <f>IFERROR((I72/$F$2)/('Partner sales 05.2023'!I72/'Partner sales 07.2023'!$G$2)-1,"")</f>
        <v>-0.84453594711443403</v>
      </c>
      <c r="M72" s="41" t="s">
        <v>74</v>
      </c>
      <c r="N72" s="10" t="s">
        <v>76</v>
      </c>
      <c r="O72" s="9">
        <f>SUMIFS('Order data'!$K:$K,'Order data'!$D:$D,"1",'Order data'!$R:$R,M72,'Order data'!$L:$L,"Mall.cz-*",'Order data'!$P:$P,"Greatstore")</f>
        <v>271.34831460674161</v>
      </c>
      <c r="P72" s="58">
        <f t="shared" si="5"/>
        <v>1.9783271462255449E-3</v>
      </c>
      <c r="Q72" s="47">
        <f>IFERROR((O72/$F$2)/('Partner sales 05.2023'!O72/'Partner sales 07.2023'!$G$2)-1,"")</f>
        <v>-0.82301097333922779</v>
      </c>
      <c r="R72" s="43"/>
      <c r="S72" s="56"/>
      <c r="T72" s="15"/>
      <c r="W72" s="47" t="str">
        <f>IFERROR((U72/$F$2)/('Partner sales 05.2023'!U72/'Partner sales 07.2023'!$G$2)-1,"")</f>
        <v/>
      </c>
    </row>
    <row r="73" spans="1:23" ht="19.5" x14ac:dyDescent="0.3">
      <c r="A73" s="41" t="s">
        <v>28</v>
      </c>
      <c r="B73" s="10" t="s">
        <v>4</v>
      </c>
      <c r="C73" s="9">
        <f>SUMIFS('Order data'!$K:$K,'Order data'!$D:$D,"1",'Order data'!$R:$R,A73,'Order data'!$L:$L,"Mall.cz-*")</f>
        <v>577.90262172284645</v>
      </c>
      <c r="D73" s="58">
        <f t="shared" si="3"/>
        <v>3.1953149186830627E-3</v>
      </c>
      <c r="E73" s="47">
        <f>IFERROR((C73/$F$2)/('Partner sales 05.2023'!C73/'Partner sales 07.2023'!$G$2)-1,"")</f>
        <v>-0.4640622321532436</v>
      </c>
      <c r="F73" s="15"/>
      <c r="G73" s="41" t="s">
        <v>28</v>
      </c>
      <c r="H73" s="10" t="s">
        <v>4</v>
      </c>
      <c r="I73" s="9">
        <f>SUMIFS('Order data'!$K:$K,'Order data'!$D:$D,"1",'Order data'!$R:$R,G73,'Order data'!$L:$L,"Mall.cz-*",'Order data'!$P:$P,"Shumee")</f>
        <v>0</v>
      </c>
      <c r="J73" s="58">
        <f t="shared" si="4"/>
        <v>0</v>
      </c>
      <c r="K73" s="47">
        <f>IFERROR((I73/$F$2)/('Partner sales 05.2023'!I73/'Partner sales 07.2023'!$G$2)-1,"")</f>
        <v>-1</v>
      </c>
      <c r="M73" s="41" t="s">
        <v>28</v>
      </c>
      <c r="N73" s="10" t="s">
        <v>4</v>
      </c>
      <c r="O73" s="9">
        <f>SUMIFS('Order data'!$K:$K,'Order data'!$D:$D,"1",'Order data'!$R:$R,M73,'Order data'!$L:$L,"Mall.cz-*",'Order data'!$P:$P,"Greatstore")</f>
        <v>577.90262172284645</v>
      </c>
      <c r="P73" s="58">
        <f t="shared" si="5"/>
        <v>4.2133316585590275E-3</v>
      </c>
      <c r="Q73" s="47">
        <f>IFERROR((O73/$F$2)/('Partner sales 05.2023'!O73/'Partner sales 07.2023'!$G$2)-1,"")</f>
        <v>-0.43875384610163126</v>
      </c>
      <c r="R73" s="43"/>
      <c r="S73" s="56"/>
      <c r="T73" s="15"/>
      <c r="W73" s="47" t="str">
        <f>IFERROR((U73/$F$2)/('Partner sales 05.2023'!U73/'Partner sales 07.2023'!$G$2)-1,"")</f>
        <v/>
      </c>
    </row>
    <row r="74" spans="1:23" ht="19.5" x14ac:dyDescent="0.3">
      <c r="A74" s="41" t="s">
        <v>129</v>
      </c>
      <c r="B74" s="10" t="s">
        <v>20</v>
      </c>
      <c r="C74" s="9">
        <f>SUMIFS('Order data'!$K:$K,'Order data'!$D:$D,"1",'Order data'!$R:$R,A74,'Order data'!$L:$L,"Mall.cz-*")</f>
        <v>0</v>
      </c>
      <c r="D74" s="58">
        <f t="shared" si="3"/>
        <v>0</v>
      </c>
      <c r="E74" s="47">
        <f>IFERROR((C74/$F$2)/('Partner sales 05.2023'!C74/'Partner sales 07.2023'!$G$2)-1,"")</f>
        <v>-1</v>
      </c>
      <c r="F74" s="15"/>
      <c r="G74" s="41" t="s">
        <v>129</v>
      </c>
      <c r="H74" s="10" t="s">
        <v>20</v>
      </c>
      <c r="I74" s="9">
        <f>SUMIFS('Order data'!$K:$K,'Order data'!$D:$D,"1",'Order data'!$R:$R,G74,'Order data'!$L:$L,"Mall.cz-*",'Order data'!$P:$P,"Shumee")</f>
        <v>0</v>
      </c>
      <c r="J74" s="58">
        <f t="shared" si="4"/>
        <v>0</v>
      </c>
      <c r="K74" s="47">
        <f>IFERROR((I74/$F$2)/('Partner sales 05.2023'!I74/'Partner sales 07.2023'!$G$2)-1,"")</f>
        <v>-1</v>
      </c>
      <c r="M74" s="41" t="s">
        <v>129</v>
      </c>
      <c r="N74" s="10" t="s">
        <v>20</v>
      </c>
      <c r="O74" s="9">
        <f>SUMIFS('Order data'!$K:$K,'Order data'!$D:$D,"1",'Order data'!$R:$R,M74,'Order data'!$L:$L,"Mall.cz-*",'Order data'!$P:$P,"Greatstore")</f>
        <v>0</v>
      </c>
      <c r="P74" s="58">
        <f t="shared" si="5"/>
        <v>0</v>
      </c>
      <c r="Q74" s="47">
        <f>IFERROR((O74/$F$2)/('Partner sales 05.2023'!O74/'Partner sales 07.2023'!$G$2)-1,"")</f>
        <v>-1</v>
      </c>
      <c r="R74" s="43"/>
      <c r="S74" s="56"/>
      <c r="T74" s="15"/>
      <c r="W74" s="47" t="str">
        <f>IFERROR((U74/$F$2)/('Partner sales 05.2023'!U74/'Partner sales 07.2023'!$G$2)-1,"")</f>
        <v/>
      </c>
    </row>
    <row r="75" spans="1:23" ht="19.5" x14ac:dyDescent="0.3">
      <c r="A75" s="41" t="s">
        <v>131</v>
      </c>
      <c r="B75" s="10" t="s">
        <v>33</v>
      </c>
      <c r="C75" s="9">
        <f>SUMIFS('Order data'!$K:$K,'Order data'!$D:$D,"1",'Order data'!$R:$R,A75,'Order data'!$L:$L,"Mall.cz-*")</f>
        <v>0</v>
      </c>
      <c r="D75" s="58">
        <f t="shared" si="3"/>
        <v>0</v>
      </c>
      <c r="E75" s="47" t="str">
        <f>IFERROR((C75/$F$2)/('Partner sales 05.2023'!C75/'Partner sales 07.2023'!$G$2)-1,"")</f>
        <v/>
      </c>
      <c r="F75" s="15"/>
      <c r="G75" s="41" t="s">
        <v>131</v>
      </c>
      <c r="H75" s="10" t="s">
        <v>33</v>
      </c>
      <c r="I75" s="9">
        <f>SUMIFS('Order data'!$K:$K,'Order data'!$D:$D,"1",'Order data'!$R:$R,G75,'Order data'!$L:$L,"Mall.cz-*",'Order data'!$P:$P,"Shumee")</f>
        <v>0</v>
      </c>
      <c r="J75" s="58">
        <f t="shared" si="4"/>
        <v>0</v>
      </c>
      <c r="K75" s="47" t="str">
        <f>IFERROR((I75/$F$2)/('Partner sales 05.2023'!I75/'Partner sales 07.2023'!$G$2)-1,"")</f>
        <v/>
      </c>
      <c r="M75" s="41" t="s">
        <v>131</v>
      </c>
      <c r="N75" s="10" t="s">
        <v>33</v>
      </c>
      <c r="O75" s="9">
        <f>SUMIFS('Order data'!$K:$K,'Order data'!$D:$D,"1",'Order data'!$R:$R,M75,'Order data'!$L:$L,"Mall.cz-*",'Order data'!$P:$P,"Greatstore")</f>
        <v>0</v>
      </c>
      <c r="P75" s="58">
        <f t="shared" si="5"/>
        <v>0</v>
      </c>
      <c r="Q75" s="47" t="str">
        <f>IFERROR((O75/$F$2)/('Partner sales 05.2023'!O75/'Partner sales 07.2023'!$G$2)-1,"")</f>
        <v/>
      </c>
      <c r="R75" s="43"/>
      <c r="S75" s="56"/>
      <c r="T75" s="15"/>
      <c r="W75" s="47" t="str">
        <f>IFERROR((U75/$F$2)/('Partner sales 05.2023'!U75/'Partner sales 07.2023'!$G$2)-1,"")</f>
        <v/>
      </c>
    </row>
    <row r="76" spans="1:23" ht="19.5" x14ac:dyDescent="0.3">
      <c r="A76" s="41" t="s">
        <v>45</v>
      </c>
      <c r="B76" s="10" t="s">
        <v>47</v>
      </c>
      <c r="C76" s="9">
        <f>SUMIFS('Order data'!$K:$K,'Order data'!$D:$D,"1",'Order data'!$R:$R,A76,'Order data'!$L:$L,"Mall.cz-*")</f>
        <v>0</v>
      </c>
      <c r="D76" s="58">
        <f t="shared" si="3"/>
        <v>0</v>
      </c>
      <c r="E76" s="47">
        <f>IFERROR((C76/$F$2)/('Partner sales 05.2023'!C76/'Partner sales 07.2023'!$G$2)-1,"")</f>
        <v>-1</v>
      </c>
      <c r="F76" s="15"/>
      <c r="G76" s="41" t="s">
        <v>45</v>
      </c>
      <c r="H76" s="10" t="s">
        <v>47</v>
      </c>
      <c r="I76" s="9">
        <f>SUMIFS('Order data'!$K:$K,'Order data'!$D:$D,"1",'Order data'!$R:$R,G76,'Order data'!$L:$L,"Mall.cz-*",'Order data'!$P:$P,"Shumee")</f>
        <v>0</v>
      </c>
      <c r="J76" s="58">
        <f t="shared" si="4"/>
        <v>0</v>
      </c>
      <c r="K76" s="47" t="str">
        <f>IFERROR((I76/$F$2)/('Partner sales 05.2023'!I76/'Partner sales 07.2023'!$G$2)-1,"")</f>
        <v/>
      </c>
      <c r="M76" s="41" t="s">
        <v>45</v>
      </c>
      <c r="N76" s="10" t="s">
        <v>47</v>
      </c>
      <c r="O76" s="9">
        <f>SUMIFS('Order data'!$K:$K,'Order data'!$D:$D,"1",'Order data'!$R:$R,M76,'Order data'!$L:$L,"Mall.cz-*",'Order data'!$P:$P,"Greatstore")</f>
        <v>0</v>
      </c>
      <c r="P76" s="58">
        <f t="shared" si="5"/>
        <v>0</v>
      </c>
      <c r="Q76" s="47">
        <f>IFERROR((O76/$F$2)/('Partner sales 05.2023'!O76/'Partner sales 07.2023'!$G$2)-1,"")</f>
        <v>-1</v>
      </c>
      <c r="R76" s="43"/>
      <c r="S76" s="56"/>
      <c r="T76" s="15"/>
      <c r="W76" s="47" t="str">
        <f>IFERROR((U76/$F$2)/('Partner sales 05.2023'!U76/'Partner sales 07.2023'!$G$2)-1,"")</f>
        <v/>
      </c>
    </row>
    <row r="77" spans="1:23" ht="19.5" x14ac:dyDescent="0.3">
      <c r="A77" s="41" t="s">
        <v>29</v>
      </c>
      <c r="B77" s="10" t="s">
        <v>43</v>
      </c>
      <c r="C77" s="9">
        <f>SUMIFS('Order data'!$K:$K,'Order data'!$D:$D,"1",'Order data'!$R:$R,A77,'Order data'!$L:$L,"Mall.cz-*")</f>
        <v>0</v>
      </c>
      <c r="D77" s="58">
        <f t="shared" si="3"/>
        <v>0</v>
      </c>
      <c r="E77" s="47">
        <f>IFERROR((C77/$F$2)/('Partner sales 05.2023'!C77/'Partner sales 07.2023'!$G$2)-1,"")</f>
        <v>-1</v>
      </c>
      <c r="F77" s="15"/>
      <c r="G77" s="41" t="s">
        <v>29</v>
      </c>
      <c r="H77" s="10" t="s">
        <v>43</v>
      </c>
      <c r="I77" s="9">
        <f>SUMIFS('Order data'!$K:$K,'Order data'!$D:$D,"1",'Order data'!$R:$R,G77,'Order data'!$L:$L,"Mall.cz-*",'Order data'!$P:$P,"Shumee")</f>
        <v>0</v>
      </c>
      <c r="J77" s="58">
        <f t="shared" si="4"/>
        <v>0</v>
      </c>
      <c r="K77" s="47">
        <f>IFERROR((I77/$F$2)/('Partner sales 05.2023'!I77/'Partner sales 07.2023'!$G$2)-1,"")</f>
        <v>-1</v>
      </c>
      <c r="M77" s="41" t="s">
        <v>29</v>
      </c>
      <c r="N77" s="10" t="s">
        <v>43</v>
      </c>
      <c r="O77" s="9">
        <f>SUMIFS('Order data'!$K:$K,'Order data'!$D:$D,"1",'Order data'!$R:$R,M77,'Order data'!$L:$L,"Mall.cz-*",'Order data'!$P:$P,"Greatstore")</f>
        <v>0</v>
      </c>
      <c r="P77" s="58">
        <f t="shared" si="5"/>
        <v>0</v>
      </c>
      <c r="Q77" s="47">
        <f>IFERROR((O77/$F$2)/('Partner sales 05.2023'!O77/'Partner sales 07.2023'!$G$2)-1,"")</f>
        <v>-1</v>
      </c>
      <c r="R77" s="43"/>
      <c r="S77" s="56"/>
      <c r="T77" s="15"/>
      <c r="W77" s="47" t="str">
        <f>IFERROR((U77/$F$2)/('Partner sales 05.2023'!U77/'Partner sales 07.2023'!$G$2)-1,"")</f>
        <v/>
      </c>
    </row>
    <row r="78" spans="1:23" ht="19.5" x14ac:dyDescent="0.3">
      <c r="A78" s="41" t="s">
        <v>127</v>
      </c>
      <c r="B78" s="10" t="s">
        <v>134</v>
      </c>
      <c r="C78" s="9">
        <f>SUMIFS('Order data'!$K:$K,'Order data'!$D:$D,"1",'Order data'!$R:$R,A78,'Order data'!$L:$L,"Mall.cz-*")</f>
        <v>126.40449438202248</v>
      </c>
      <c r="D78" s="58">
        <f t="shared" si="3"/>
        <v>6.9891042453372248E-4</v>
      </c>
      <c r="E78" s="47">
        <f>IFERROR((C78/$F$2)/('Partner sales 05.2023'!C78/'Partner sales 07.2023'!$G$2)-1,"")</f>
        <v>-0.57909572582495583</v>
      </c>
      <c r="F78" s="15"/>
      <c r="G78" s="41" t="s">
        <v>127</v>
      </c>
      <c r="H78" s="10" t="s">
        <v>134</v>
      </c>
      <c r="I78" s="9">
        <f>SUMIFS('Order data'!$K:$K,'Order data'!$D:$D,"1",'Order data'!$R:$R,G78,'Order data'!$L:$L,"Mall.cz-*",'Order data'!$P:$P,"Shumee")</f>
        <v>0</v>
      </c>
      <c r="J78" s="58">
        <f t="shared" si="4"/>
        <v>0</v>
      </c>
      <c r="K78" s="47" t="str">
        <f>IFERROR((I78/$F$2)/('Partner sales 05.2023'!I78/'Partner sales 07.2023'!$G$2)-1,"")</f>
        <v/>
      </c>
      <c r="M78" s="41" t="s">
        <v>127</v>
      </c>
      <c r="N78" s="10" t="s">
        <v>134</v>
      </c>
      <c r="O78" s="9">
        <f>SUMIFS('Order data'!$K:$K,'Order data'!$D:$D,"1",'Order data'!$R:$R,M78,'Order data'!$L:$L,"Mall.cz-*",'Order data'!$P:$P,"Greatstore")</f>
        <v>126.40449438202248</v>
      </c>
      <c r="P78" s="58">
        <f t="shared" si="5"/>
        <v>9.2158096873860785E-4</v>
      </c>
      <c r="Q78" s="47">
        <f>IFERROR((O78/$F$2)/('Partner sales 05.2023'!O78/'Partner sales 07.2023'!$G$2)-1,"")</f>
        <v>-0.57909572582495583</v>
      </c>
      <c r="R78" s="43"/>
      <c r="S78" s="56"/>
      <c r="T78" s="15"/>
      <c r="W78" s="47" t="str">
        <f>IFERROR((U78/$F$2)/('Partner sales 05.2023'!U78/'Partner sales 07.2023'!$G$2)-1,"")</f>
        <v/>
      </c>
    </row>
    <row r="79" spans="1:23" ht="19.5" x14ac:dyDescent="0.3">
      <c r="A79" s="41" t="s">
        <v>130</v>
      </c>
      <c r="B79" s="10" t="s">
        <v>42</v>
      </c>
      <c r="C79" s="9">
        <f>SUMIFS('Order data'!$K:$K,'Order data'!$D:$D,"1",'Order data'!$R:$R,A79,'Order data'!$L:$L,"Mall.cz-*")</f>
        <v>51.123595505617985</v>
      </c>
      <c r="D79" s="58">
        <f t="shared" si="3"/>
        <v>2.8267043836697223E-4</v>
      </c>
      <c r="E79" s="47">
        <f>IFERROR((C79/$F$2)/('Partner sales 05.2023'!C79/'Partner sales 07.2023'!$G$2)-1,"")</f>
        <v>-0.79130484023125658</v>
      </c>
      <c r="F79" s="15"/>
      <c r="G79" s="41" t="s">
        <v>130</v>
      </c>
      <c r="H79" s="10" t="s">
        <v>42</v>
      </c>
      <c r="I79" s="9">
        <f>SUMIFS('Order data'!$K:$K,'Order data'!$D:$D,"1",'Order data'!$R:$R,G79,'Order data'!$L:$L,"Mall.cz-*",'Order data'!$P:$P,"Shumee")</f>
        <v>0</v>
      </c>
      <c r="J79" s="58">
        <f t="shared" si="4"/>
        <v>0</v>
      </c>
      <c r="K79" s="47">
        <f>IFERROR((I79/$F$2)/('Partner sales 05.2023'!I79/'Partner sales 07.2023'!$G$2)-1,"")</f>
        <v>-1</v>
      </c>
      <c r="M79" s="41" t="s">
        <v>130</v>
      </c>
      <c r="N79" s="10" t="s">
        <v>42</v>
      </c>
      <c r="O79" s="9">
        <f>SUMIFS('Order data'!$K:$K,'Order data'!$D:$D,"1",'Order data'!$R:$R,M79,'Order data'!$L:$L,"Mall.cz-*",'Order data'!$P:$P,"Greatstore")</f>
        <v>51.123595505617985</v>
      </c>
      <c r="P79" s="58">
        <f t="shared" si="5"/>
        <v>3.7272830291205922E-4</v>
      </c>
      <c r="Q79" s="47">
        <f>IFERROR((O79/$F$2)/('Partner sales 05.2023'!O79/'Partner sales 07.2023'!$G$2)-1,"")</f>
        <v>-0.71899900299212649</v>
      </c>
      <c r="R79" s="43"/>
      <c r="S79" s="56"/>
      <c r="T79" s="15"/>
      <c r="W79" s="47" t="str">
        <f>IFERROR((U79/$F$2)/('Partner sales 05.2023'!U79/'Partner sales 07.2023'!$G$2)-1,"")</f>
        <v/>
      </c>
    </row>
    <row r="80" spans="1:23" ht="19.5" x14ac:dyDescent="0.3">
      <c r="A80" s="41" t="s">
        <v>123</v>
      </c>
      <c r="B80" s="10" t="s">
        <v>135</v>
      </c>
      <c r="C80" s="9">
        <f>SUMIFS('Order data'!$K:$K,'Order data'!$D:$D,"1",'Order data'!$R:$R,A80,'Order data'!$L:$L,"Mall.cz-*")</f>
        <v>1547.0037453183522</v>
      </c>
      <c r="D80" s="58">
        <f t="shared" si="3"/>
        <v>8.553628173441602E-3</v>
      </c>
      <c r="E80" s="47">
        <f>IFERROR((C80/$F$2)/('Partner sales 05.2023'!C80/'Partner sales 07.2023'!$G$2)-1,"")</f>
        <v>5.6798528016325616</v>
      </c>
      <c r="F80" s="15"/>
      <c r="G80" s="41" t="s">
        <v>123</v>
      </c>
      <c r="H80" s="10" t="s">
        <v>135</v>
      </c>
      <c r="I80" s="9">
        <f>SUMIFS('Order data'!$K:$K,'Order data'!$D:$D,"1",'Order data'!$R:$R,G80,'Order data'!$L:$L,"Mall.cz-*",'Order data'!$P:$P,"Shumee")</f>
        <v>0</v>
      </c>
      <c r="J80" s="58">
        <f t="shared" si="4"/>
        <v>0</v>
      </c>
      <c r="K80" s="47" t="str">
        <f>IFERROR((I80/$F$2)/('Partner sales 05.2023'!I80/'Partner sales 07.2023'!$G$2)-1,"")</f>
        <v/>
      </c>
      <c r="M80" s="41" t="s">
        <v>123</v>
      </c>
      <c r="N80" s="10" t="s">
        <v>135</v>
      </c>
      <c r="O80" s="9">
        <f>SUMIFS('Order data'!$K:$K,'Order data'!$D:$D,"1",'Order data'!$R:$R,M80,'Order data'!$L:$L,"Mall.cz-*",'Order data'!$P:$P,"Greatstore")</f>
        <v>1547.0037453183522</v>
      </c>
      <c r="P80" s="58">
        <f t="shared" si="5"/>
        <v>1.1278785752221689E-2</v>
      </c>
      <c r="Q80" s="47">
        <f>IFERROR((O80/$F$2)/('Partner sales 05.2023'!O80/'Partner sales 07.2023'!$G$2)-1,"")</f>
        <v>5.6798528016325616</v>
      </c>
      <c r="R80" s="43"/>
      <c r="S80" s="56"/>
      <c r="T80" s="15"/>
      <c r="W80" s="47" t="str">
        <f>IFERROR((U80/$F$2)/('Partner sales 05.2023'!U80/'Partner sales 07.2023'!$G$2)-1,"")</f>
        <v/>
      </c>
    </row>
    <row r="81" spans="1:23" ht="19.5" x14ac:dyDescent="0.3">
      <c r="A81" s="41" t="s">
        <v>34</v>
      </c>
      <c r="B81" s="10" t="s">
        <v>38</v>
      </c>
      <c r="C81" s="9">
        <f>SUMIFS('Order data'!$K:$K,'Order data'!$D:$D,"1",'Order data'!$R:$R,A81,'Order data'!$L:$L,"Mall.cz-*")</f>
        <v>1196.0674157303372</v>
      </c>
      <c r="D81" s="58">
        <f t="shared" si="3"/>
        <v>6.6132457503657567E-3</v>
      </c>
      <c r="E81" s="47">
        <f>IFERROR((C81/$F$2)/('Partner sales 05.2023'!C81/'Partner sales 07.2023'!$G$2)-1,"")</f>
        <v>14.760127801175681</v>
      </c>
      <c r="F81" s="15"/>
      <c r="G81" s="41" t="s">
        <v>34</v>
      </c>
      <c r="H81" s="10" t="s">
        <v>38</v>
      </c>
      <c r="I81" s="9">
        <f>SUMIFS('Order data'!$K:$K,'Order data'!$D:$D,"1",'Order data'!$R:$R,G81,'Order data'!$L:$L,"Mall.cz-*",'Order data'!$P:$P,"Shumee")</f>
        <v>1196.0674157303372</v>
      </c>
      <c r="J81" s="58">
        <f t="shared" si="4"/>
        <v>2.8302639275395725E-2</v>
      </c>
      <c r="K81" s="47">
        <f>IFERROR((I81/$F$2)/('Partner sales 05.2023'!I81/'Partner sales 07.2023'!$G$2)-1,"")</f>
        <v>14.760127801175681</v>
      </c>
      <c r="M81" s="41" t="s">
        <v>34</v>
      </c>
      <c r="N81" s="10" t="s">
        <v>38</v>
      </c>
      <c r="O81" s="9">
        <f>SUMIFS('Order data'!$K:$K,'Order data'!$D:$D,"1",'Order data'!$R:$R,M81,'Order data'!$L:$L,"Mall.cz-*",'Order data'!$P:$P,"Greatstore")</f>
        <v>0</v>
      </c>
      <c r="P81" s="58">
        <f t="shared" si="5"/>
        <v>0</v>
      </c>
      <c r="Q81" s="47" t="str">
        <f>IFERROR((O81/$F$2)/('Partner sales 05.2023'!O81/'Partner sales 07.2023'!$G$2)-1,"")</f>
        <v/>
      </c>
      <c r="R81" s="43"/>
      <c r="S81" s="56"/>
      <c r="T81" s="15"/>
      <c r="W81" s="47" t="str">
        <f>IFERROR((U81/$F$2)/('Partner sales 05.2023'!U81/'Partner sales 07.2023'!$G$2)-1,"")</f>
        <v/>
      </c>
    </row>
    <row r="82" spans="1:23" ht="19.5" x14ac:dyDescent="0.3">
      <c r="A82" s="41" t="s">
        <v>133</v>
      </c>
      <c r="B82" s="10" t="s">
        <v>46</v>
      </c>
      <c r="C82" s="9">
        <f>SUMIFS('Order data'!$K:$K,'Order data'!$D:$D,"1",'Order data'!$R:$R,A82,'Order data'!$L:$L,"Mall.cz-*")</f>
        <v>0</v>
      </c>
      <c r="D82" s="58">
        <f t="shared" si="3"/>
        <v>0</v>
      </c>
      <c r="E82" s="47" t="str">
        <f>IFERROR((C82/$F$2)/('Partner sales 05.2023'!C82/'Partner sales 07.2023'!$G$2)-1,"")</f>
        <v/>
      </c>
      <c r="F82" s="15"/>
      <c r="G82" s="41" t="s">
        <v>133</v>
      </c>
      <c r="H82" s="10" t="s">
        <v>46</v>
      </c>
      <c r="I82" s="9">
        <f>SUMIFS('Order data'!$K:$K,'Order data'!$D:$D,"1",'Order data'!$R:$R,G82,'Order data'!$L:$L,"Mall.cz-*",'Order data'!$P:$P,"Shumee")</f>
        <v>0</v>
      </c>
      <c r="J82" s="58">
        <f t="shared" si="4"/>
        <v>0</v>
      </c>
      <c r="K82" s="47" t="str">
        <f>IFERROR((I82/$F$2)/('Partner sales 05.2023'!I82/'Partner sales 07.2023'!$G$2)-1,"")</f>
        <v/>
      </c>
      <c r="M82" s="41" t="s">
        <v>133</v>
      </c>
      <c r="N82" s="10" t="s">
        <v>46</v>
      </c>
      <c r="O82" s="9">
        <f>SUMIFS('Order data'!$K:$K,'Order data'!$D:$D,"1",'Order data'!$R:$R,M82,'Order data'!$L:$L,"Mall.cz-*",'Order data'!$P:$P,"Greatstore")</f>
        <v>0</v>
      </c>
      <c r="P82" s="58">
        <f t="shared" si="5"/>
        <v>0</v>
      </c>
      <c r="Q82" s="47" t="str">
        <f>IFERROR((O82/$F$2)/('Partner sales 05.2023'!O82/'Partner sales 07.2023'!$G$2)-1,"")</f>
        <v/>
      </c>
      <c r="R82" s="43"/>
      <c r="S82" s="56"/>
      <c r="T82" s="15"/>
      <c r="W82" s="47" t="str">
        <f>IFERROR((U82/$F$2)/('Partner sales 05.2023'!U82/'Partner sales 07.2023'!$G$2)-1,"")</f>
        <v/>
      </c>
    </row>
    <row r="83" spans="1:23" ht="19.5" x14ac:dyDescent="0.3">
      <c r="A83" s="41" t="s">
        <v>30</v>
      </c>
      <c r="B83" s="10" t="s">
        <v>40</v>
      </c>
      <c r="C83" s="9">
        <f>SUMIFS('Order data'!$K:$K,'Order data'!$D:$D,"1",'Order data'!$R:$R,A83,'Order data'!$L:$L,"Mall.cz-*")</f>
        <v>0</v>
      </c>
      <c r="D83" s="58">
        <f t="shared" si="3"/>
        <v>0</v>
      </c>
      <c r="E83" s="47" t="str">
        <f>IFERROR((C83/$F$2)/('Partner sales 05.2023'!C83/'Partner sales 07.2023'!$G$2)-1,"")</f>
        <v/>
      </c>
      <c r="F83" s="15"/>
      <c r="G83" s="41" t="s">
        <v>30</v>
      </c>
      <c r="H83" s="10" t="s">
        <v>40</v>
      </c>
      <c r="I83" s="9">
        <f>SUMIFS('Order data'!$K:$K,'Order data'!$D:$D,"1",'Order data'!$R:$R,G83,'Order data'!$L:$L,"Mall.cz-*",'Order data'!$P:$P,"Shumee")</f>
        <v>0</v>
      </c>
      <c r="J83" s="58">
        <f t="shared" si="4"/>
        <v>0</v>
      </c>
      <c r="K83" s="47" t="str">
        <f>IFERROR((I83/$F$2)/('Partner sales 05.2023'!I83/'Partner sales 07.2023'!$G$2)-1,"")</f>
        <v/>
      </c>
      <c r="M83" s="41" t="s">
        <v>30</v>
      </c>
      <c r="N83" s="10" t="s">
        <v>40</v>
      </c>
      <c r="O83" s="9">
        <f>SUMIFS('Order data'!$K:$K,'Order data'!$D:$D,"1",'Order data'!$R:$R,M83,'Order data'!$L:$L,"Mall.cz-*",'Order data'!$P:$P,"Greatstore")</f>
        <v>0</v>
      </c>
      <c r="P83" s="58">
        <f t="shared" si="5"/>
        <v>0</v>
      </c>
      <c r="Q83" s="47" t="str">
        <f>IFERROR((O83/$F$2)/('Partner sales 05.2023'!O83/'Partner sales 07.2023'!$G$2)-1,"")</f>
        <v/>
      </c>
      <c r="R83" s="43"/>
      <c r="S83" s="56"/>
      <c r="T83" s="15"/>
      <c r="W83" s="47" t="str">
        <f>IFERROR((U83/$F$2)/('Partner sales 05.2023'!U83/'Partner sales 07.2023'!$G$2)-1,"")</f>
        <v/>
      </c>
    </row>
    <row r="84" spans="1:23" ht="19.5" x14ac:dyDescent="0.3">
      <c r="A84" s="41" t="s">
        <v>35</v>
      </c>
      <c r="B84" s="10" t="s">
        <v>39</v>
      </c>
      <c r="C84" s="9">
        <f>SUMIFS('Order data'!$K:$K,'Order data'!$D:$D,"1",'Order data'!$R:$R,A84,'Order data'!$L:$L,"Mall.cz-*")</f>
        <v>0</v>
      </c>
      <c r="D84" s="58">
        <f t="shared" si="3"/>
        <v>0</v>
      </c>
      <c r="E84" s="47" t="str">
        <f>IFERROR((C84/$F$2)/('Partner sales 05.2023'!C84/'Partner sales 07.2023'!$G$2)-1,"")</f>
        <v/>
      </c>
      <c r="F84" s="20"/>
      <c r="G84" s="41" t="s">
        <v>35</v>
      </c>
      <c r="H84" s="10" t="s">
        <v>39</v>
      </c>
      <c r="I84" s="9">
        <f>SUMIFS('Order data'!$K:$K,'Order data'!$D:$D,"1",'Order data'!$R:$R,G84,'Order data'!$L:$L,"Mall.cz-*",'Order data'!$P:$P,"Shumee")</f>
        <v>0</v>
      </c>
      <c r="J84" s="58">
        <f t="shared" si="4"/>
        <v>0</v>
      </c>
      <c r="K84" s="47" t="str">
        <f>IFERROR((I84/$F$2)/('Partner sales 05.2023'!I84/'Partner sales 07.2023'!$G$2)-1,"")</f>
        <v/>
      </c>
      <c r="M84" s="41" t="s">
        <v>35</v>
      </c>
      <c r="N84" s="10" t="s">
        <v>39</v>
      </c>
      <c r="O84" s="9">
        <f>SUMIFS('Order data'!$K:$K,'Order data'!$D:$D,"1",'Order data'!$R:$R,M84,'Order data'!$L:$L,"Mall.cz-*",'Order data'!$P:$P,"Greatstore")</f>
        <v>0</v>
      </c>
      <c r="P84" s="58">
        <f t="shared" si="5"/>
        <v>0</v>
      </c>
      <c r="Q84" s="47" t="str">
        <f>IFERROR((O84/$F$2)/('Partner sales 05.2023'!O84/'Partner sales 07.2023'!$G$2)-1,"")</f>
        <v/>
      </c>
      <c r="R84" s="43"/>
      <c r="S84" s="54"/>
      <c r="T84" s="20"/>
      <c r="W84" s="47" t="str">
        <f>IFERROR((U84/$F$2)/('Partner sales 05.2023'!U84/'Partner sales 07.2023'!$G$2)-1,"")</f>
        <v/>
      </c>
    </row>
    <row r="85" spans="1:23" ht="19.5" x14ac:dyDescent="0.3">
      <c r="A85" s="41" t="s">
        <v>75</v>
      </c>
      <c r="B85" s="10" t="s">
        <v>5</v>
      </c>
      <c r="C85" s="9">
        <f>SUMIFS('Order data'!$K:$K,'Order data'!$D:$D,"1",'Order data'!$R:$R,A85,'Order data'!$L:$L,"Mall.cz-*")</f>
        <v>0</v>
      </c>
      <c r="D85" s="58">
        <f t="shared" si="3"/>
        <v>0</v>
      </c>
      <c r="E85" s="47" t="str">
        <f>IFERROR((C85/$F$2)/('Partner sales 05.2023'!C85/'Partner sales 07.2023'!$G$2)-1,"")</f>
        <v/>
      </c>
      <c r="G85" s="41" t="s">
        <v>75</v>
      </c>
      <c r="H85" s="10" t="s">
        <v>5</v>
      </c>
      <c r="I85" s="9">
        <f>SUMIFS('Order data'!$K:$K,'Order data'!$D:$D,"1",'Order data'!$R:$R,G85,'Order data'!$L:$L,"Mall.cz-*",'Order data'!$P:$P,"Shumee")</f>
        <v>0</v>
      </c>
      <c r="J85" s="58">
        <f t="shared" si="4"/>
        <v>0</v>
      </c>
      <c r="K85" s="47" t="str">
        <f>IFERROR((I85/$F$2)/('Partner sales 05.2023'!I85/'Partner sales 07.2023'!$G$2)-1,"")</f>
        <v/>
      </c>
      <c r="M85" s="41" t="s">
        <v>75</v>
      </c>
      <c r="N85" s="10" t="s">
        <v>5</v>
      </c>
      <c r="O85" s="9">
        <f>SUMIFS('Order data'!$K:$K,'Order data'!$D:$D,"1",'Order data'!$R:$R,M85,'Order data'!$L:$L,"Mall.cz-*",'Order data'!$P:$P,"Greatstore")</f>
        <v>0</v>
      </c>
      <c r="P85" s="58">
        <f t="shared" si="5"/>
        <v>0</v>
      </c>
      <c r="Q85" s="47" t="str">
        <f>IFERROR((O85/$F$2)/('Partner sales 05.2023'!O85/'Partner sales 07.2023'!$G$2)-1,"")</f>
        <v/>
      </c>
      <c r="W85" s="47" t="str">
        <f>IFERROR((U85/$F$2)/('Partner sales 05.2023'!U85/'Partner sales 07.2023'!$G$2)-1,"")</f>
        <v/>
      </c>
    </row>
    <row r="86" spans="1:23" ht="19.5" x14ac:dyDescent="0.3">
      <c r="A86" s="41" t="s">
        <v>228</v>
      </c>
      <c r="B86" s="10" t="s">
        <v>227</v>
      </c>
      <c r="C86" s="9">
        <f>SUMIFS('Order data'!$K:$K,'Order data'!$D:$D,"1",'Order data'!$R:$R,A86,'Order data'!$L:$L,"Mall.cz-*")</f>
        <v>0</v>
      </c>
      <c r="D86" s="58">
        <f t="shared" si="3"/>
        <v>0</v>
      </c>
      <c r="E86" s="47" t="str">
        <f>IFERROR((C86/$F$2)/('Partner sales 05.2023'!C86/'Partner sales 07.2023'!$G$2)-1,"")</f>
        <v/>
      </c>
      <c r="G86" s="41" t="s">
        <v>228</v>
      </c>
      <c r="H86" s="10" t="s">
        <v>227</v>
      </c>
      <c r="I86" s="9">
        <f>SUMIFS('Order data'!$K:$K,'Order data'!$D:$D,"1",'Order data'!$R:$R,G86,'Order data'!$L:$L,"Mall.cz-*",'Order data'!$P:$P,"Shumee")</f>
        <v>0</v>
      </c>
      <c r="J86" s="58">
        <f t="shared" si="4"/>
        <v>0</v>
      </c>
      <c r="K86" s="47" t="str">
        <f>IFERROR((I86/$F$2)/('Partner sales 05.2023'!I86/'Partner sales 07.2023'!$G$2)-1,"")</f>
        <v/>
      </c>
      <c r="M86" s="41" t="s">
        <v>228</v>
      </c>
      <c r="N86" s="10" t="s">
        <v>227</v>
      </c>
      <c r="O86" s="9">
        <f>SUMIFS('Order data'!$K:$K,'Order data'!$D:$D,"1",'Order data'!$R:$R,M86,'Order data'!$L:$L,"Mall.cz-*",'Order data'!$P:$P,"Greatstore")</f>
        <v>0</v>
      </c>
      <c r="P86" s="58">
        <f t="shared" si="5"/>
        <v>0</v>
      </c>
      <c r="Q86" s="47" t="str">
        <f>IFERROR((O86/$F$2)/('Partner sales 05.2023'!O86/'Partner sales 07.2023'!$G$2)-1,"")</f>
        <v/>
      </c>
      <c r="W86" s="47" t="str">
        <f>IFERROR((U86/$F$2)/('Partner sales 05.2023'!U86/'Partner sales 07.2023'!$G$2)-1,"")</f>
        <v/>
      </c>
    </row>
    <row r="87" spans="1:23" ht="19.5" x14ac:dyDescent="0.3">
      <c r="B87" s="8" t="s">
        <v>52</v>
      </c>
      <c r="C87" s="33">
        <f>SUM(C63:C86)</f>
        <v>180859.36329588035</v>
      </c>
      <c r="D87" s="58">
        <f>C87/C$87</f>
        <v>1</v>
      </c>
      <c r="E87" s="47">
        <f>IFERROR((C87/$F$2)/('Partner sales 05.2023'!C87/'Partner sales 07.2023'!$G$2)-1,"")</f>
        <v>-0.45419925250834026</v>
      </c>
      <c r="G87" s="37"/>
      <c r="H87" s="8" t="s">
        <v>52</v>
      </c>
      <c r="I87" s="33">
        <f>SUM(I63:I86)</f>
        <v>42259.925093632948</v>
      </c>
      <c r="J87" s="58">
        <f>I87/I$87</f>
        <v>1</v>
      </c>
      <c r="K87" s="47">
        <f>IFERROR((I87/$F$2)/('Partner sales 05.2023'!I87/'Partner sales 07.2023'!$G$2)-1,"")</f>
        <v>-0.60531216611617611</v>
      </c>
      <c r="N87" s="8" t="s">
        <v>52</v>
      </c>
      <c r="O87" s="33">
        <f>SUM(O63:O86)</f>
        <v>137160.48689138584</v>
      </c>
      <c r="P87" s="58">
        <f>O87/O$87</f>
        <v>1</v>
      </c>
      <c r="Q87" s="47">
        <f>IFERROR((O87/$F$2)/('Partner sales 05.2023'!O87/'Partner sales 07.2023'!$G$2)-1,"")</f>
        <v>-0.3884774114480708</v>
      </c>
      <c r="W87" s="47" t="str">
        <f>IFERROR((U87/$F$2)/('Partner sales 05.2023'!U87/'Partner sales 07.2023'!$G$2)-1,"")</f>
        <v/>
      </c>
    </row>
    <row r="88" spans="1:23" ht="19.5" customHeight="1" x14ac:dyDescent="0.3">
      <c r="B88" s="25"/>
      <c r="C88" s="44"/>
      <c r="D88" s="61"/>
      <c r="E88" s="47" t="str">
        <f>IFERROR((C88/$F$2)/('Partner sales 05.2023'!C88/'Partner sales 07.2023'!$G$2)-1,"")</f>
        <v/>
      </c>
      <c r="G88" s="37"/>
      <c r="H88" s="25"/>
      <c r="I88" s="44"/>
      <c r="J88" s="61"/>
      <c r="K88" s="47" t="str">
        <f>IFERROR((I88/$F$2)/('Partner sales 05.2023'!I88/'Partner sales 07.2023'!$G$2)-1,"")</f>
        <v/>
      </c>
      <c r="N88" s="25"/>
      <c r="O88" s="44"/>
      <c r="P88" s="61"/>
      <c r="Q88" s="47" t="str">
        <f>IFERROR((O88/$F$2)/('Partner sales 05.2023'!O88/'Partner sales 07.2023'!$G$2)-1,"")</f>
        <v/>
      </c>
      <c r="W88" s="47" t="str">
        <f>IFERROR((U88/$F$2)/('Partner sales 05.2023'!U88/'Partner sales 07.2023'!$G$2)-1,"")</f>
        <v/>
      </c>
    </row>
    <row r="89" spans="1:23" ht="19.5" customHeight="1" x14ac:dyDescent="0.3">
      <c r="B89" s="25"/>
      <c r="C89" s="44"/>
      <c r="D89" s="61"/>
      <c r="E89" s="47" t="str">
        <f>IFERROR((C89/$F$2)/('Partner sales 05.2023'!C89/'Partner sales 07.2023'!$G$2)-1,"")</f>
        <v/>
      </c>
      <c r="G89" s="37"/>
      <c r="H89" s="25"/>
      <c r="I89" s="44"/>
      <c r="J89" s="61"/>
      <c r="K89" s="47" t="str">
        <f>IFERROR((I89/$F$2)/('Partner sales 05.2023'!I89/'Partner sales 07.2023'!$G$2)-1,"")</f>
        <v/>
      </c>
      <c r="N89" s="25"/>
      <c r="O89" s="44"/>
      <c r="P89" s="61"/>
      <c r="Q89" s="47" t="str">
        <f>IFERROR((O89/$F$2)/('Partner sales 05.2023'!O89/'Partner sales 07.2023'!$G$2)-1,"")</f>
        <v/>
      </c>
      <c r="W89" s="47" t="str">
        <f>IFERROR((U89/$F$2)/('Partner sales 05.2023'!U89/'Partner sales 07.2023'!$G$2)-1,"")</f>
        <v/>
      </c>
    </row>
    <row r="90" spans="1:23" ht="19.5" customHeight="1" x14ac:dyDescent="0.3">
      <c r="B90" s="25"/>
      <c r="C90" s="44"/>
      <c r="D90" s="61"/>
      <c r="E90" s="47" t="str">
        <f>IFERROR((C90/$F$2)/('Partner sales 05.2023'!C90/'Partner sales 07.2023'!$G$2)-1,"")</f>
        <v/>
      </c>
      <c r="G90" s="37"/>
      <c r="H90" s="25"/>
      <c r="I90" s="44"/>
      <c r="J90" s="61"/>
      <c r="K90" s="47" t="str">
        <f>IFERROR((I90/$F$2)/('Partner sales 05.2023'!I90/'Partner sales 07.2023'!$G$2)-1,"")</f>
        <v/>
      </c>
      <c r="N90" s="25"/>
      <c r="O90" s="44"/>
      <c r="P90" s="61"/>
      <c r="Q90" s="47" t="str">
        <f>IFERROR((O90/$F$2)/('Partner sales 05.2023'!O90/'Partner sales 07.2023'!$G$2)-1,"")</f>
        <v/>
      </c>
      <c r="W90" s="47" t="str">
        <f>IFERROR((U90/$F$2)/('Partner sales 05.2023'!U90/'Partner sales 07.2023'!$G$2)-1,"")</f>
        <v/>
      </c>
    </row>
    <row r="91" spans="1:23" s="23" customFormat="1" ht="26.25" x14ac:dyDescent="0.4">
      <c r="A91" s="36"/>
      <c r="B91" s="72" t="s">
        <v>233</v>
      </c>
      <c r="C91" s="72"/>
      <c r="D91" s="72"/>
      <c r="E91" s="47" t="str">
        <f>IFERROR((C91/$F$2)/('Partner sales 05.2023'!C91/'Partner sales 07.2023'!$G$2)-1,"")</f>
        <v/>
      </c>
      <c r="F91" s="12"/>
      <c r="G91" s="36"/>
      <c r="H91" s="72" t="s">
        <v>234</v>
      </c>
      <c r="I91" s="72"/>
      <c r="J91" s="72"/>
      <c r="K91" s="47" t="str">
        <f>IFERROR((I91/$F$2)/('Partner sales 05.2023'!I91/'Partner sales 07.2023'!$G$2)-1,"")</f>
        <v/>
      </c>
      <c r="M91" s="36"/>
      <c r="N91" s="72" t="s">
        <v>235</v>
      </c>
      <c r="O91" s="72"/>
      <c r="P91" s="72"/>
      <c r="Q91" s="47" t="str">
        <f>IFERROR((O91/$F$2)/('Partner sales 05.2023'!O91/'Partner sales 07.2023'!$G$2)-1,"")</f>
        <v/>
      </c>
      <c r="R91" s="11"/>
      <c r="S91" s="48"/>
      <c r="T91" s="11"/>
      <c r="V91" s="64"/>
      <c r="W91" s="47" t="str">
        <f>IFERROR((U91/$F$2)/('Partner sales 05.2023'!U91/'Partner sales 07.2023'!$G$2)-1,"")</f>
        <v/>
      </c>
    </row>
    <row r="92" spans="1:23" ht="19.5" x14ac:dyDescent="0.3">
      <c r="B92" s="8" t="s">
        <v>186</v>
      </c>
      <c r="C92" s="7" t="s">
        <v>187</v>
      </c>
      <c r="D92" s="57" t="s">
        <v>188</v>
      </c>
      <c r="E92" s="47" t="str">
        <f>IFERROR((C92/$F$2)/('Partner sales 05.2023'!C92/'Partner sales 07.2023'!$G$2)-1,"")</f>
        <v/>
      </c>
      <c r="F92" s="20"/>
      <c r="G92" s="37"/>
      <c r="H92" s="8" t="s">
        <v>186</v>
      </c>
      <c r="I92" s="7" t="s">
        <v>187</v>
      </c>
      <c r="J92" s="57" t="s">
        <v>188</v>
      </c>
      <c r="K92" s="47" t="str">
        <f>IFERROR((I92/$F$2)/('Partner sales 05.2023'!I92/'Partner sales 07.2023'!$G$2)-1,"")</f>
        <v/>
      </c>
      <c r="N92" s="8" t="s">
        <v>186</v>
      </c>
      <c r="O92" s="7" t="s">
        <v>187</v>
      </c>
      <c r="P92" s="57" t="s">
        <v>188</v>
      </c>
      <c r="Q92" s="47" t="str">
        <f>IFERROR((O92/$F$2)/('Partner sales 05.2023'!O92/'Partner sales 07.2023'!$G$2)-1,"")</f>
        <v/>
      </c>
      <c r="R92" s="14"/>
      <c r="S92" s="54"/>
      <c r="T92" s="20"/>
      <c r="W92" s="47" t="str">
        <f>IFERROR((U92/$F$2)/('Partner sales 05.2023'!U92/'Partner sales 07.2023'!$G$2)-1,"")</f>
        <v/>
      </c>
    </row>
    <row r="93" spans="1:23" ht="19.5" x14ac:dyDescent="0.3">
      <c r="A93" s="41" t="s">
        <v>222</v>
      </c>
      <c r="B93" s="10" t="s">
        <v>2</v>
      </c>
      <c r="C93" s="9">
        <f>SUMIFS('Order data'!$K:$K,'Order data'!$D:$D,"1",'Order data'!$R:$R,A93,'Order data'!$L:$L,"Mall.sk-*")</f>
        <v>93459.207000000024</v>
      </c>
      <c r="D93" s="58">
        <f>C93/$C$117</f>
        <v>0.86374193292523227</v>
      </c>
      <c r="E93" s="47">
        <f>IFERROR((C93/$F$2)/('Partner sales 05.2023'!C93/'Partner sales 07.2023'!$G$2)-1,"")</f>
        <v>-0.49561548142289169</v>
      </c>
      <c r="F93" s="15"/>
      <c r="G93" s="41" t="s">
        <v>222</v>
      </c>
      <c r="H93" s="10" t="s">
        <v>2</v>
      </c>
      <c r="I93" s="9">
        <f>SUMIFS('Order data'!$K:$K,'Order data'!$D:$D,"1",'Order data'!$R:$R,G93,'Order data'!$L:$L,"Mall.sk-*",'Order data'!$P:$P,"Shumee")</f>
        <v>54300.218999999975</v>
      </c>
      <c r="J93" s="58">
        <f>I93/$I$117</f>
        <v>0.97055040227543288</v>
      </c>
      <c r="K93" s="47">
        <f>IFERROR((I93/$F$2)/('Partner sales 05.2023'!I93/'Partner sales 07.2023'!$G$2)-1,"")</f>
        <v>-0.44903357172414549</v>
      </c>
      <c r="M93" s="41" t="s">
        <v>222</v>
      </c>
      <c r="N93" s="10" t="s">
        <v>2</v>
      </c>
      <c r="O93" s="9">
        <f>SUMIFS('Order data'!$K:$K,'Order data'!$D:$D,"1",'Order data'!$R:$R,M93,'Order data'!$L:$L,"Mall.sk-*",'Order data'!$P:$P,"Greatstore")</f>
        <v>38914.478999999999</v>
      </c>
      <c r="P93" s="58">
        <f>O93/$O$117</f>
        <v>0.77683547760163196</v>
      </c>
      <c r="Q93" s="47">
        <f>IFERROR((O93/$F$2)/('Partner sales 05.2023'!O93/'Partner sales 07.2023'!$G$2)-1,"")</f>
        <v>-0.55136158979543137</v>
      </c>
      <c r="R93" s="43"/>
      <c r="S93" s="56"/>
      <c r="T93" s="15"/>
      <c r="W93" s="47" t="str">
        <f>IFERROR((U93/$F$2)/('Partner sales 05.2023'!U93/'Partner sales 07.2023'!$G$2)-1,"")</f>
        <v/>
      </c>
    </row>
    <row r="94" spans="1:23" ht="19.5" x14ac:dyDescent="0.3">
      <c r="A94" s="41" t="s">
        <v>24</v>
      </c>
      <c r="B94" s="10" t="s">
        <v>57</v>
      </c>
      <c r="C94" s="9">
        <f>SUMIFS('Order data'!$K:$K,'Order data'!$D:$D,"1",'Order data'!$R:$R,A94,'Order data'!$L:$L,"Mall.sk-*")</f>
        <v>3429.9204</v>
      </c>
      <c r="D94" s="58">
        <f t="shared" ref="D94:D117" si="6">C94/$C$117</f>
        <v>3.1699028604808138E-2</v>
      </c>
      <c r="E94" s="47">
        <f>IFERROR((C94/$F$2)/('Partner sales 05.2023'!C94/'Partner sales 07.2023'!$G$2)-1,"")</f>
        <v>-0.42738323694644198</v>
      </c>
      <c r="F94" s="15"/>
      <c r="G94" s="41" t="s">
        <v>24</v>
      </c>
      <c r="H94" s="10" t="s">
        <v>57</v>
      </c>
      <c r="I94" s="9">
        <f>SUMIFS('Order data'!$K:$K,'Order data'!$D:$D,"1",'Order data'!$R:$R,G94,'Order data'!$L:$L,"Mall.sk-*",'Order data'!$P:$P,"Shumee")</f>
        <v>409.005</v>
      </c>
      <c r="J94" s="58">
        <f t="shared" ref="J94:J117" si="7">I94/$I$117</f>
        <v>7.310467150835314E-3</v>
      </c>
      <c r="K94" s="47">
        <f>IFERROR((I94/$F$2)/('Partner sales 05.2023'!I94/'Partner sales 07.2023'!$G$2)-1,"")</f>
        <v>-0.66346182940964193</v>
      </c>
      <c r="M94" s="41" t="s">
        <v>24</v>
      </c>
      <c r="N94" s="10" t="s">
        <v>57</v>
      </c>
      <c r="O94" s="9">
        <f>SUMIFS('Order data'!$K:$K,'Order data'!$D:$D,"1",'Order data'!$R:$R,M94,'Order data'!$L:$L,"Mall.sk-*",'Order data'!$P:$P,"Greatstore")</f>
        <v>3020.9153999999999</v>
      </c>
      <c r="P94" s="58">
        <f t="shared" ref="P94:P117" si="8">O94/$O$117</f>
        <v>6.0305426613912132E-2</v>
      </c>
      <c r="Q94" s="47">
        <f>IFERROR((O94/$F$2)/('Partner sales 05.2023'!O94/'Partner sales 07.2023'!$G$2)-1,"")</f>
        <v>-0.36729130993844816</v>
      </c>
      <c r="R94" s="43"/>
      <c r="S94" s="56"/>
      <c r="T94" s="15"/>
      <c r="W94" s="47" t="str">
        <f>IFERROR((U94/$F$2)/('Partner sales 05.2023'!U94/'Partner sales 07.2023'!$G$2)-1,"")</f>
        <v/>
      </c>
    </row>
    <row r="95" spans="1:23" ht="19.5" x14ac:dyDescent="0.3">
      <c r="A95" s="41" t="s">
        <v>37</v>
      </c>
      <c r="B95" s="10" t="s">
        <v>19</v>
      </c>
      <c r="C95" s="9">
        <f>SUMIFS('Order data'!$K:$K,'Order data'!$D:$D,"1",'Order data'!$R:$R,A95,'Order data'!$L:$L,"Mall.sk-*")</f>
        <v>4106.588999999999</v>
      </c>
      <c r="D95" s="58">
        <f t="shared" si="6"/>
        <v>3.7952741462802003E-2</v>
      </c>
      <c r="E95" s="47">
        <f>IFERROR((C95/$F$2)/('Partner sales 05.2023'!C95/'Partner sales 07.2023'!$G$2)-1,"")</f>
        <v>-0.43533605438136025</v>
      </c>
      <c r="F95" s="15"/>
      <c r="G95" s="41" t="s">
        <v>37</v>
      </c>
      <c r="H95" s="10" t="s">
        <v>19</v>
      </c>
      <c r="I95" s="9">
        <f>SUMIFS('Order data'!$K:$K,'Order data'!$D:$D,"1",'Order data'!$R:$R,G95,'Order data'!$L:$L,"Mall.sk-*",'Order data'!$P:$P,"Shumee")</f>
        <v>543.99900000000002</v>
      </c>
      <c r="J95" s="58">
        <f t="shared" si="7"/>
        <v>9.7233207896902478E-3</v>
      </c>
      <c r="K95" s="47">
        <f>IFERROR((I95/$F$2)/('Partner sales 05.2023'!I95/'Partner sales 07.2023'!$G$2)-1,"")</f>
        <v>-0.69156878383577503</v>
      </c>
      <c r="M95" s="41" t="s">
        <v>37</v>
      </c>
      <c r="N95" s="10" t="s">
        <v>19</v>
      </c>
      <c r="O95" s="9">
        <f>SUMIFS('Order data'!$K:$K,'Order data'!$D:$D,"1",'Order data'!$R:$R,M95,'Order data'!$L:$L,"Mall.sk-*",'Order data'!$P:$P,"Greatstore")</f>
        <v>3158.5019999999995</v>
      </c>
      <c r="P95" s="58">
        <f t="shared" si="8"/>
        <v>6.3052017468246443E-2</v>
      </c>
      <c r="Q95" s="47">
        <f>IFERROR((O95/$F$2)/('Partner sales 05.2023'!O95/'Partner sales 07.2023'!$G$2)-1,"")</f>
        <v>-0.42665089899812603</v>
      </c>
      <c r="R95" s="43"/>
      <c r="S95" s="56"/>
      <c r="T95" s="15"/>
      <c r="W95" s="47" t="str">
        <f>IFERROR((U95/$F$2)/('Partner sales 05.2023'!U95/'Partner sales 07.2023'!$G$2)-1,"")</f>
        <v/>
      </c>
    </row>
    <row r="96" spans="1:23" ht="19.5" x14ac:dyDescent="0.3">
      <c r="A96" s="41" t="s">
        <v>104</v>
      </c>
      <c r="B96" s="10" t="s">
        <v>31</v>
      </c>
      <c r="C96" s="9">
        <f>SUMIFS('Order data'!$K:$K,'Order data'!$D:$D,"1",'Order data'!$R:$R,A96,'Order data'!$L:$L,"Mall.sk-*")</f>
        <v>0</v>
      </c>
      <c r="D96" s="58">
        <f t="shared" si="6"/>
        <v>0</v>
      </c>
      <c r="E96" s="47">
        <f>IFERROR((C96/$F$2)/('Partner sales 05.2023'!C96/'Partner sales 07.2023'!$G$2)-1,"")</f>
        <v>-1</v>
      </c>
      <c r="F96" s="15"/>
      <c r="G96" s="41" t="s">
        <v>104</v>
      </c>
      <c r="H96" s="10" t="s">
        <v>31</v>
      </c>
      <c r="I96" s="9">
        <f>SUMIFS('Order data'!$K:$K,'Order data'!$D:$D,"1",'Order data'!$R:$R,G96,'Order data'!$L:$L,"Mall.sk-*",'Order data'!$P:$P,"Shumee")</f>
        <v>0</v>
      </c>
      <c r="J96" s="58">
        <f t="shared" si="7"/>
        <v>0</v>
      </c>
      <c r="K96" s="47">
        <f>IFERROR((I96/$F$2)/('Partner sales 05.2023'!I96/'Partner sales 07.2023'!$G$2)-1,"")</f>
        <v>-1</v>
      </c>
      <c r="M96" s="41" t="s">
        <v>104</v>
      </c>
      <c r="N96" s="10" t="s">
        <v>31</v>
      </c>
      <c r="O96" s="9">
        <f>SUMIFS('Order data'!$K:$K,'Order data'!$D:$D,"1",'Order data'!$R:$R,M96,'Order data'!$L:$L,"Mall.sk-*",'Order data'!$P:$P,"Greatstore")</f>
        <v>0</v>
      </c>
      <c r="P96" s="58">
        <f t="shared" si="8"/>
        <v>0</v>
      </c>
      <c r="Q96" s="47">
        <f>IFERROR((O96/$F$2)/('Partner sales 05.2023'!O96/'Partner sales 07.2023'!$G$2)-1,"")</f>
        <v>-1</v>
      </c>
      <c r="R96" s="43"/>
      <c r="S96" s="56"/>
      <c r="T96" s="15"/>
      <c r="W96" s="47" t="str">
        <f>IFERROR((U96/$F$2)/('Partner sales 05.2023'!U96/'Partner sales 07.2023'!$G$2)-1,"")</f>
        <v/>
      </c>
    </row>
    <row r="97" spans="1:23" ht="19.5" x14ac:dyDescent="0.3">
      <c r="A97" s="41" t="s">
        <v>36</v>
      </c>
      <c r="B97" s="10" t="s">
        <v>207</v>
      </c>
      <c r="C97" s="9">
        <f>SUMIFS('Order data'!$K:$K,'Order data'!$D:$D,"1",'Order data'!$R:$R,A97,'Order data'!$L:$L,"Mall.sk-*")</f>
        <v>694.63800000000003</v>
      </c>
      <c r="D97" s="58">
        <f t="shared" si="6"/>
        <v>6.4197845034499107E-3</v>
      </c>
      <c r="E97" s="47">
        <f>IFERROR((C97/$F$2)/('Partner sales 05.2023'!C97/'Partner sales 07.2023'!$G$2)-1,"")</f>
        <v>-0.58813534335762641</v>
      </c>
      <c r="F97" s="15"/>
      <c r="G97" s="41" t="s">
        <v>36</v>
      </c>
      <c r="H97" s="10" t="s">
        <v>207</v>
      </c>
      <c r="I97" s="9">
        <f>SUMIFS('Order data'!$K:$K,'Order data'!$D:$D,"1",'Order data'!$R:$R,G97,'Order data'!$L:$L,"Mall.sk-*",'Order data'!$P:$P,"Shumee")</f>
        <v>694.63800000000003</v>
      </c>
      <c r="J97" s="58">
        <f t="shared" si="7"/>
        <v>1.2415809784041616E-2</v>
      </c>
      <c r="K97" s="47" t="str">
        <f>IFERROR((I97/$F$2)/('Partner sales 05.2023'!I97/'Partner sales 07.2023'!$G$2)-1,"")</f>
        <v/>
      </c>
      <c r="M97" s="41" t="s">
        <v>36</v>
      </c>
      <c r="N97" s="10" t="s">
        <v>207</v>
      </c>
      <c r="O97" s="9">
        <f>SUMIFS('Order data'!$K:$K,'Order data'!$D:$D,"1",'Order data'!$R:$R,M97,'Order data'!$L:$L,"Mall.sk-*",'Order data'!$P:$P,"Greatstore")</f>
        <v>0</v>
      </c>
      <c r="P97" s="58">
        <f t="shared" si="8"/>
        <v>0</v>
      </c>
      <c r="Q97" s="47">
        <f>IFERROR((O97/$F$2)/('Partner sales 05.2023'!O97/'Partner sales 07.2023'!$G$2)-1,"")</f>
        <v>-1</v>
      </c>
      <c r="R97" s="43"/>
      <c r="S97" s="56"/>
      <c r="T97" s="15"/>
      <c r="W97" s="47" t="str">
        <f>IFERROR((U97/$F$2)/('Partner sales 05.2023'!U97/'Partner sales 07.2023'!$G$2)-1,"")</f>
        <v/>
      </c>
    </row>
    <row r="98" spans="1:23" ht="19.5" x14ac:dyDescent="0.3">
      <c r="A98" s="41" t="s">
        <v>132</v>
      </c>
      <c r="B98" s="10" t="s">
        <v>27</v>
      </c>
      <c r="C98" s="9">
        <f>SUMIFS('Order data'!$K:$K,'Order data'!$D:$D,"1",'Order data'!$R:$R,A98,'Order data'!$L:$L,"Mall.sk-*")</f>
        <v>0</v>
      </c>
      <c r="D98" s="58">
        <f t="shared" si="6"/>
        <v>0</v>
      </c>
      <c r="E98" s="47" t="str">
        <f>IFERROR((C98/$F$2)/('Partner sales 05.2023'!C98/'Partner sales 07.2023'!$G$2)-1,"")</f>
        <v/>
      </c>
      <c r="F98" s="15"/>
      <c r="G98" s="41" t="s">
        <v>132</v>
      </c>
      <c r="H98" s="10" t="s">
        <v>27</v>
      </c>
      <c r="I98" s="9">
        <f>SUMIFS('Order data'!$K:$K,'Order data'!$D:$D,"1",'Order data'!$R:$R,G98,'Order data'!$L:$L,"Mall.sk-*",'Order data'!$P:$P,"Shumee")</f>
        <v>0</v>
      </c>
      <c r="J98" s="58">
        <f t="shared" si="7"/>
        <v>0</v>
      </c>
      <c r="K98" s="47" t="str">
        <f>IFERROR((I98/$F$2)/('Partner sales 05.2023'!I98/'Partner sales 07.2023'!$G$2)-1,"")</f>
        <v/>
      </c>
      <c r="M98" s="41" t="s">
        <v>132</v>
      </c>
      <c r="N98" s="10" t="s">
        <v>27</v>
      </c>
      <c r="O98" s="9">
        <f>SUMIFS('Order data'!$K:$K,'Order data'!$D:$D,"1",'Order data'!$R:$R,M98,'Order data'!$L:$L,"Mall.sk-*",'Order data'!$P:$P,"Greatstore")</f>
        <v>0</v>
      </c>
      <c r="P98" s="58">
        <f t="shared" si="8"/>
        <v>0</v>
      </c>
      <c r="Q98" s="47" t="str">
        <f>IFERROR((O98/$F$2)/('Partner sales 05.2023'!O98/'Partner sales 07.2023'!$G$2)-1,"")</f>
        <v/>
      </c>
      <c r="R98" s="43"/>
      <c r="S98" s="56"/>
      <c r="T98" s="15"/>
      <c r="W98" s="47" t="str">
        <f>IFERROR((U98/$F$2)/('Partner sales 05.2023'!U98/'Partner sales 07.2023'!$G$2)-1,"")</f>
        <v/>
      </c>
    </row>
    <row r="99" spans="1:23" ht="19.5" x14ac:dyDescent="0.3">
      <c r="A99" s="41" t="s">
        <v>128</v>
      </c>
      <c r="B99" s="10" t="s">
        <v>136</v>
      </c>
      <c r="C99" s="9">
        <f>SUMIFS('Order data'!$K:$K,'Order data'!$D:$D,"1",'Order data'!$R:$R,A99,'Order data'!$L:$L,"Mall.sk-*")</f>
        <v>2875.5509999999995</v>
      </c>
      <c r="D99" s="58">
        <f t="shared" si="6"/>
        <v>2.6575594408425524E-2</v>
      </c>
      <c r="E99" s="47">
        <f>IFERROR((C99/$F$2)/('Partner sales 05.2023'!C99/'Partner sales 07.2023'!$G$2)-1,"")</f>
        <v>0.96284451146526306</v>
      </c>
      <c r="F99" s="15"/>
      <c r="G99" s="41" t="s">
        <v>128</v>
      </c>
      <c r="H99" s="10" t="s">
        <v>136</v>
      </c>
      <c r="I99" s="9">
        <f>SUMIFS('Order data'!$K:$K,'Order data'!$D:$D,"1",'Order data'!$R:$R,G99,'Order data'!$L:$L,"Mall.sk-*",'Order data'!$P:$P,"Shumee")</f>
        <v>0</v>
      </c>
      <c r="J99" s="58">
        <f t="shared" si="7"/>
        <v>0</v>
      </c>
      <c r="K99" s="47">
        <f>IFERROR((I99/$F$2)/('Partner sales 05.2023'!I99/'Partner sales 07.2023'!$G$2)-1,"")</f>
        <v>-1</v>
      </c>
      <c r="M99" s="41" t="s">
        <v>128</v>
      </c>
      <c r="N99" s="10" t="s">
        <v>136</v>
      </c>
      <c r="O99" s="9">
        <f>SUMIFS('Order data'!$K:$K,'Order data'!$D:$D,"1",'Order data'!$R:$R,M99,'Order data'!$L:$L,"Mall.sk-*",'Order data'!$P:$P,"Greatstore")</f>
        <v>2875.5509999999995</v>
      </c>
      <c r="P99" s="58">
        <f t="shared" si="8"/>
        <v>5.7403570389644686E-2</v>
      </c>
      <c r="Q99" s="47">
        <f>IFERROR((O99/$F$2)/('Partner sales 05.2023'!O99/'Partner sales 07.2023'!$G$2)-1,"")</f>
        <v>3.2614318822621673</v>
      </c>
      <c r="R99" s="43"/>
      <c r="S99" s="56"/>
      <c r="T99" s="15"/>
      <c r="W99" s="47" t="str">
        <f>IFERROR((U99/$F$2)/('Partner sales 05.2023'!U99/'Partner sales 07.2023'!$G$2)-1,"")</f>
        <v/>
      </c>
    </row>
    <row r="100" spans="1:23" ht="19.5" x14ac:dyDescent="0.3">
      <c r="A100" s="41" t="s">
        <v>32</v>
      </c>
      <c r="B100" s="10" t="s">
        <v>3</v>
      </c>
      <c r="C100" s="9">
        <f>SUMIFS('Order data'!$K:$K,'Order data'!$D:$D,"1",'Order data'!$R:$R,A100,'Order data'!$L:$L,"Mall.sk-*")</f>
        <v>192.20999999999998</v>
      </c>
      <c r="D100" s="58">
        <f t="shared" si="6"/>
        <v>1.7763882474153545E-3</v>
      </c>
      <c r="E100" s="47">
        <f>IFERROR((C100/$F$2)/('Partner sales 05.2023'!C100/'Partner sales 07.2023'!$G$2)-1,"")</f>
        <v>-0.25782283438086206</v>
      </c>
      <c r="F100" s="15"/>
      <c r="G100" s="41" t="s">
        <v>32</v>
      </c>
      <c r="H100" s="10" t="s">
        <v>3</v>
      </c>
      <c r="I100" s="9">
        <f>SUMIFS('Order data'!$K:$K,'Order data'!$D:$D,"1",'Order data'!$R:$R,G100,'Order data'!$L:$L,"Mall.sk-*",'Order data'!$P:$P,"Shumee")</f>
        <v>0</v>
      </c>
      <c r="J100" s="58">
        <f t="shared" si="7"/>
        <v>0</v>
      </c>
      <c r="K100" s="47">
        <f>IFERROR((I100/$F$2)/('Partner sales 05.2023'!I100/'Partner sales 07.2023'!$G$2)-1,"")</f>
        <v>-1</v>
      </c>
      <c r="M100" s="41" t="s">
        <v>32</v>
      </c>
      <c r="N100" s="10" t="s">
        <v>3</v>
      </c>
      <c r="O100" s="9">
        <f>SUMIFS('Order data'!$K:$K,'Order data'!$D:$D,"1",'Order data'!$R:$R,M100,'Order data'!$L:$L,"Mall.sk-*",'Order data'!$P:$P,"Greatstore")</f>
        <v>0</v>
      </c>
      <c r="P100" s="58">
        <f t="shared" si="8"/>
        <v>0</v>
      </c>
      <c r="Q100" s="47" t="str">
        <f>IFERROR((O100/$F$2)/('Partner sales 05.2023'!O100/'Partner sales 07.2023'!$G$2)-1,"")</f>
        <v/>
      </c>
      <c r="R100" s="43"/>
      <c r="S100" s="56"/>
      <c r="T100" s="15"/>
      <c r="W100" s="47" t="str">
        <f>IFERROR((U100/$F$2)/('Partner sales 05.2023'!U100/'Partner sales 07.2023'!$G$2)-1,"")</f>
        <v/>
      </c>
    </row>
    <row r="101" spans="1:23" ht="19.5" x14ac:dyDescent="0.3">
      <c r="A101" s="41" t="s">
        <v>23</v>
      </c>
      <c r="B101" s="10" t="s">
        <v>41</v>
      </c>
      <c r="C101" s="9">
        <f>SUMIFS('Order data'!$K:$K,'Order data'!$D:$D,"1",'Order data'!$R:$R,A101,'Order data'!$L:$L,"Mall.sk-*")</f>
        <v>3444.5820000000008</v>
      </c>
      <c r="D101" s="58">
        <f t="shared" si="6"/>
        <v>3.1834529847866805E-2</v>
      </c>
      <c r="E101" s="47">
        <f>IFERROR((C101/$F$2)/('Partner sales 05.2023'!C101/'Partner sales 07.2023'!$G$2)-1,"")</f>
        <v>0.54731744799921689</v>
      </c>
      <c r="F101" s="15"/>
      <c r="G101" s="41" t="s">
        <v>23</v>
      </c>
      <c r="H101" s="10" t="s">
        <v>41</v>
      </c>
      <c r="I101" s="9">
        <f>SUMIFS('Order data'!$K:$K,'Order data'!$D:$D,"1",'Order data'!$R:$R,G101,'Order data'!$L:$L,"Mall.sk-*",'Order data'!$P:$P,"Shumee")</f>
        <v>0</v>
      </c>
      <c r="J101" s="58">
        <f t="shared" si="7"/>
        <v>0</v>
      </c>
      <c r="K101" s="47">
        <f>IFERROR((I101/$F$2)/('Partner sales 05.2023'!I101/'Partner sales 07.2023'!$G$2)-1,"")</f>
        <v>-1</v>
      </c>
      <c r="M101" s="41" t="s">
        <v>23</v>
      </c>
      <c r="N101" s="10" t="s">
        <v>41</v>
      </c>
      <c r="O101" s="9">
        <f>SUMIFS('Order data'!$K:$K,'Order data'!$D:$D,"1",'Order data'!$R:$R,M101,'Order data'!$L:$L,"Mall.sk-*",'Order data'!$P:$P,"Greatstore")</f>
        <v>2124.1439999999998</v>
      </c>
      <c r="P101" s="58">
        <f t="shared" si="8"/>
        <v>4.2403507926564832E-2</v>
      </c>
      <c r="Q101" s="47">
        <f>IFERROR((O101/$F$2)/('Partner sales 05.2023'!O101/'Partner sales 07.2023'!$G$2)-1,"")</f>
        <v>-2.6228298581072895E-2</v>
      </c>
      <c r="R101" s="43"/>
      <c r="S101" s="56"/>
      <c r="T101" s="15"/>
      <c r="W101" s="47" t="str">
        <f>IFERROR((U101/$F$2)/('Partner sales 05.2023'!U101/'Partner sales 07.2023'!$G$2)-1,"")</f>
        <v/>
      </c>
    </row>
    <row r="102" spans="1:23" ht="19.5" x14ac:dyDescent="0.3">
      <c r="A102" s="41" t="s">
        <v>74</v>
      </c>
      <c r="B102" s="10" t="s">
        <v>76</v>
      </c>
      <c r="C102" s="9">
        <f>SUMIFS('Order data'!$K:$K,'Order data'!$D:$D,"1",'Order data'!$R:$R,A102,'Order data'!$L:$L,"Mall.sk-*")</f>
        <v>0</v>
      </c>
      <c r="D102" s="58">
        <f t="shared" si="6"/>
        <v>0</v>
      </c>
      <c r="E102" s="47">
        <f>IFERROR((C102/$F$2)/('Partner sales 05.2023'!C102/'Partner sales 07.2023'!$G$2)-1,"")</f>
        <v>-1</v>
      </c>
      <c r="F102" s="15"/>
      <c r="G102" s="41" t="s">
        <v>74</v>
      </c>
      <c r="H102" s="10" t="s">
        <v>76</v>
      </c>
      <c r="I102" s="9">
        <f>SUMIFS('Order data'!$K:$K,'Order data'!$D:$D,"1",'Order data'!$R:$R,G102,'Order data'!$L:$L,"Mall.sk-*",'Order data'!$P:$P,"Shumee")</f>
        <v>0</v>
      </c>
      <c r="J102" s="58">
        <f t="shared" si="7"/>
        <v>0</v>
      </c>
      <c r="K102" s="47">
        <f>IFERROR((I102/$F$2)/('Partner sales 05.2023'!I102/'Partner sales 07.2023'!$G$2)-1,"")</f>
        <v>-1</v>
      </c>
      <c r="M102" s="41" t="s">
        <v>74</v>
      </c>
      <c r="N102" s="10" t="s">
        <v>76</v>
      </c>
      <c r="O102" s="9">
        <f>SUMIFS('Order data'!$K:$K,'Order data'!$D:$D,"1",'Order data'!$R:$R,M102,'Order data'!$L:$L,"Mall.sk-*",'Order data'!$P:$P,"Greatstore")</f>
        <v>0</v>
      </c>
      <c r="P102" s="58">
        <f t="shared" si="8"/>
        <v>0</v>
      </c>
      <c r="Q102" s="47">
        <f>IFERROR((O102/$F$2)/('Partner sales 05.2023'!O102/'Partner sales 07.2023'!$G$2)-1,"")</f>
        <v>-1</v>
      </c>
      <c r="R102" s="43"/>
      <c r="S102" s="56"/>
      <c r="T102" s="15"/>
      <c r="W102" s="47" t="str">
        <f>IFERROR((U102/$F$2)/('Partner sales 05.2023'!U102/'Partner sales 07.2023'!$G$2)-1,"")</f>
        <v/>
      </c>
    </row>
    <row r="103" spans="1:23" ht="19.5" x14ac:dyDescent="0.3">
      <c r="A103" s="41" t="s">
        <v>28</v>
      </c>
      <c r="B103" s="10" t="s">
        <v>4</v>
      </c>
      <c r="C103" s="9">
        <f>SUMIFS('Order data'!$K:$K,'Order data'!$D:$D,"1",'Order data'!$R:$R,A103,'Order data'!$L:$L,"Mall.sk-*")</f>
        <v>0</v>
      </c>
      <c r="D103" s="58">
        <f t="shared" si="6"/>
        <v>0</v>
      </c>
      <c r="E103" s="47">
        <f>IFERROR((C103/$F$2)/('Partner sales 05.2023'!C103/'Partner sales 07.2023'!$G$2)-1,"")</f>
        <v>-1</v>
      </c>
      <c r="F103" s="15"/>
      <c r="G103" s="41" t="s">
        <v>28</v>
      </c>
      <c r="H103" s="10" t="s">
        <v>4</v>
      </c>
      <c r="I103" s="9">
        <f>SUMIFS('Order data'!$K:$K,'Order data'!$D:$D,"1",'Order data'!$R:$R,G103,'Order data'!$L:$L,"Mall.sk-*",'Order data'!$P:$P,"Shumee")</f>
        <v>0</v>
      </c>
      <c r="J103" s="58">
        <f t="shared" si="7"/>
        <v>0</v>
      </c>
      <c r="K103" s="47">
        <f>IFERROR((I103/$F$2)/('Partner sales 05.2023'!I103/'Partner sales 07.2023'!$G$2)-1,"")</f>
        <v>-1</v>
      </c>
      <c r="M103" s="41" t="s">
        <v>28</v>
      </c>
      <c r="N103" s="10" t="s">
        <v>4</v>
      </c>
      <c r="O103" s="9">
        <f>SUMIFS('Order data'!$K:$K,'Order data'!$D:$D,"1",'Order data'!$R:$R,M103,'Order data'!$L:$L,"Mall.sk-*",'Order data'!$P:$P,"Greatstore")</f>
        <v>0</v>
      </c>
      <c r="P103" s="58">
        <f t="shared" si="8"/>
        <v>0</v>
      </c>
      <c r="Q103" s="47">
        <f>IFERROR((O103/$F$2)/('Partner sales 05.2023'!O103/'Partner sales 07.2023'!$G$2)-1,"")</f>
        <v>-1</v>
      </c>
      <c r="R103" s="43"/>
      <c r="S103" s="56"/>
      <c r="T103" s="15"/>
      <c r="W103" s="47" t="str">
        <f>IFERROR((U103/$F$2)/('Partner sales 05.2023'!U103/'Partner sales 07.2023'!$G$2)-1,"")</f>
        <v/>
      </c>
    </row>
    <row r="104" spans="1:23" ht="19.5" x14ac:dyDescent="0.3">
      <c r="A104" s="41" t="s">
        <v>129</v>
      </c>
      <c r="B104" s="10" t="s">
        <v>20</v>
      </c>
      <c r="C104" s="9">
        <f>SUMIFS('Order data'!$K:$K,'Order data'!$D:$D,"1",'Order data'!$R:$R,A104,'Order data'!$L:$L,"Mall.sk-*")</f>
        <v>0</v>
      </c>
      <c r="D104" s="58">
        <f t="shared" si="6"/>
        <v>0</v>
      </c>
      <c r="E104" s="47">
        <f>IFERROR((C104/$F$2)/('Partner sales 05.2023'!C104/'Partner sales 07.2023'!$G$2)-1,"")</f>
        <v>-1</v>
      </c>
      <c r="F104" s="15"/>
      <c r="G104" s="41" t="s">
        <v>129</v>
      </c>
      <c r="H104" s="10" t="s">
        <v>20</v>
      </c>
      <c r="I104" s="9">
        <f>SUMIFS('Order data'!$K:$K,'Order data'!$D:$D,"1",'Order data'!$R:$R,G104,'Order data'!$L:$L,"Mall.sk-*",'Order data'!$P:$P,"Shumee")</f>
        <v>0</v>
      </c>
      <c r="J104" s="58">
        <f t="shared" si="7"/>
        <v>0</v>
      </c>
      <c r="K104" s="47" t="str">
        <f>IFERROR((I104/$F$2)/('Partner sales 05.2023'!I104/'Partner sales 07.2023'!$G$2)-1,"")</f>
        <v/>
      </c>
      <c r="M104" s="41" t="s">
        <v>129</v>
      </c>
      <c r="N104" s="10" t="s">
        <v>20</v>
      </c>
      <c r="O104" s="9">
        <f>SUMIFS('Order data'!$K:$K,'Order data'!$D:$D,"1",'Order data'!$R:$R,M104,'Order data'!$L:$L,"Mall.sk-*",'Order data'!$P:$P,"Greatstore")</f>
        <v>0</v>
      </c>
      <c r="P104" s="58">
        <f t="shared" si="8"/>
        <v>0</v>
      </c>
      <c r="Q104" s="47">
        <f>IFERROR((O104/$F$2)/('Partner sales 05.2023'!O104/'Partner sales 07.2023'!$G$2)-1,"")</f>
        <v>-1</v>
      </c>
      <c r="R104" s="43"/>
      <c r="S104" s="56"/>
      <c r="T104" s="15"/>
      <c r="W104" s="47" t="str">
        <f>IFERROR((U104/$F$2)/('Partner sales 05.2023'!U104/'Partner sales 07.2023'!$G$2)-1,"")</f>
        <v/>
      </c>
    </row>
    <row r="105" spans="1:23" ht="19.5" x14ac:dyDescent="0.3">
      <c r="A105" s="41" t="s">
        <v>131</v>
      </c>
      <c r="B105" s="10" t="s">
        <v>33</v>
      </c>
      <c r="C105" s="9">
        <f>SUMIFS('Order data'!$K:$K,'Order data'!$D:$D,"1",'Order data'!$R:$R,A105,'Order data'!$L:$L,"Mall.sk-*")</f>
        <v>0</v>
      </c>
      <c r="D105" s="58">
        <f t="shared" si="6"/>
        <v>0</v>
      </c>
      <c r="E105" s="47" t="str">
        <f>IFERROR((C105/$F$2)/('Partner sales 05.2023'!C105/'Partner sales 07.2023'!$G$2)-1,"")</f>
        <v/>
      </c>
      <c r="F105" s="15"/>
      <c r="G105" s="41" t="s">
        <v>131</v>
      </c>
      <c r="H105" s="10" t="s">
        <v>33</v>
      </c>
      <c r="I105" s="9">
        <f>SUMIFS('Order data'!$K:$K,'Order data'!$D:$D,"1",'Order data'!$R:$R,G105,'Order data'!$L:$L,"Mall.sk-*",'Order data'!$P:$P,"Shumee")</f>
        <v>0</v>
      </c>
      <c r="J105" s="58">
        <f t="shared" si="7"/>
        <v>0</v>
      </c>
      <c r="K105" s="47" t="str">
        <f>IFERROR((I105/$F$2)/('Partner sales 05.2023'!I105/'Partner sales 07.2023'!$G$2)-1,"")</f>
        <v/>
      </c>
      <c r="M105" s="41" t="s">
        <v>131</v>
      </c>
      <c r="N105" s="10" t="s">
        <v>33</v>
      </c>
      <c r="O105" s="9">
        <f>SUMIFS('Order data'!$K:$K,'Order data'!$D:$D,"1",'Order data'!$R:$R,M105,'Order data'!$L:$L,"Mall.sk-*",'Order data'!$P:$P,"Greatstore")</f>
        <v>0</v>
      </c>
      <c r="P105" s="58">
        <f t="shared" si="8"/>
        <v>0</v>
      </c>
      <c r="Q105" s="47" t="str">
        <f>IFERROR((O105/$F$2)/('Partner sales 05.2023'!O105/'Partner sales 07.2023'!$G$2)-1,"")</f>
        <v/>
      </c>
      <c r="R105" s="43"/>
      <c r="S105" s="56"/>
      <c r="T105" s="15"/>
      <c r="W105" s="47" t="str">
        <f>IFERROR((U105/$F$2)/('Partner sales 05.2023'!U105/'Partner sales 07.2023'!$G$2)-1,"")</f>
        <v/>
      </c>
    </row>
    <row r="106" spans="1:23" ht="19.5" x14ac:dyDescent="0.3">
      <c r="A106" s="41" t="s">
        <v>45</v>
      </c>
      <c r="B106" s="10" t="s">
        <v>47</v>
      </c>
      <c r="C106" s="9">
        <f>SUMIFS('Order data'!$K:$K,'Order data'!$D:$D,"1",'Order data'!$R:$R,A106,'Order data'!$L:$L,"Mall.sk-*")</f>
        <v>0</v>
      </c>
      <c r="D106" s="58">
        <f t="shared" si="6"/>
        <v>0</v>
      </c>
      <c r="E106" s="47">
        <f>IFERROR((C106/$F$2)/('Partner sales 05.2023'!C106/'Partner sales 07.2023'!$G$2)-1,"")</f>
        <v>-1</v>
      </c>
      <c r="F106" s="15"/>
      <c r="G106" s="41" t="s">
        <v>45</v>
      </c>
      <c r="H106" s="10" t="s">
        <v>47</v>
      </c>
      <c r="I106" s="9">
        <f>SUMIFS('Order data'!$K:$K,'Order data'!$D:$D,"1",'Order data'!$R:$R,G106,'Order data'!$L:$L,"Mall.sk-*",'Order data'!$P:$P,"Shumee")</f>
        <v>0</v>
      </c>
      <c r="J106" s="58">
        <f t="shared" si="7"/>
        <v>0</v>
      </c>
      <c r="K106" s="47" t="str">
        <f>IFERROR((I106/$F$2)/('Partner sales 05.2023'!I106/'Partner sales 07.2023'!$G$2)-1,"")</f>
        <v/>
      </c>
      <c r="M106" s="41" t="s">
        <v>45</v>
      </c>
      <c r="N106" s="10" t="s">
        <v>47</v>
      </c>
      <c r="O106" s="9">
        <f>SUMIFS('Order data'!$K:$K,'Order data'!$D:$D,"1",'Order data'!$R:$R,M106,'Order data'!$L:$L,"Mall.sk-*",'Order data'!$P:$P,"Greatstore")</f>
        <v>0</v>
      </c>
      <c r="P106" s="58">
        <f t="shared" si="8"/>
        <v>0</v>
      </c>
      <c r="Q106" s="47">
        <f>IFERROR((O106/$F$2)/('Partner sales 05.2023'!O106/'Partner sales 07.2023'!$G$2)-1,"")</f>
        <v>-1</v>
      </c>
      <c r="R106" s="43"/>
      <c r="S106" s="56"/>
      <c r="T106" s="15"/>
      <c r="W106" s="47" t="str">
        <f>IFERROR((U106/$F$2)/('Partner sales 05.2023'!U106/'Partner sales 07.2023'!$G$2)-1,"")</f>
        <v/>
      </c>
    </row>
    <row r="107" spans="1:23" ht="19.5" x14ac:dyDescent="0.3">
      <c r="A107" s="41" t="s">
        <v>29</v>
      </c>
      <c r="B107" s="10" t="s">
        <v>43</v>
      </c>
      <c r="C107" s="9">
        <f>SUMIFS('Order data'!$K:$K,'Order data'!$D:$D,"1",'Order data'!$R:$R,A107,'Order data'!$L:$L,"Mall.sk-*")</f>
        <v>0</v>
      </c>
      <c r="D107" s="58">
        <f t="shared" si="6"/>
        <v>0</v>
      </c>
      <c r="E107" s="47" t="str">
        <f>IFERROR((C107/$F$2)/('Partner sales 05.2023'!C107/'Partner sales 07.2023'!$G$2)-1,"")</f>
        <v/>
      </c>
      <c r="F107" s="15"/>
      <c r="G107" s="41" t="s">
        <v>29</v>
      </c>
      <c r="H107" s="10" t="s">
        <v>43</v>
      </c>
      <c r="I107" s="9">
        <f>SUMIFS('Order data'!$K:$K,'Order data'!$D:$D,"1",'Order data'!$R:$R,G107,'Order data'!$L:$L,"Mall.sk-*",'Order data'!$P:$P,"Shumee")</f>
        <v>0</v>
      </c>
      <c r="J107" s="58">
        <f t="shared" si="7"/>
        <v>0</v>
      </c>
      <c r="K107" s="47" t="str">
        <f>IFERROR((I107/$F$2)/('Partner sales 05.2023'!I107/'Partner sales 07.2023'!$G$2)-1,"")</f>
        <v/>
      </c>
      <c r="M107" s="41" t="s">
        <v>29</v>
      </c>
      <c r="N107" s="10" t="s">
        <v>43</v>
      </c>
      <c r="O107" s="9">
        <f>SUMIFS('Order data'!$K:$K,'Order data'!$D:$D,"1",'Order data'!$R:$R,M107,'Order data'!$L:$L,"Mall.sk-*",'Order data'!$P:$P,"Greatstore")</f>
        <v>0</v>
      </c>
      <c r="P107" s="58">
        <f t="shared" si="8"/>
        <v>0</v>
      </c>
      <c r="Q107" s="47" t="str">
        <f>IFERROR((O107/$F$2)/('Partner sales 05.2023'!O107/'Partner sales 07.2023'!$G$2)-1,"")</f>
        <v/>
      </c>
      <c r="R107" s="43"/>
      <c r="S107" s="56"/>
      <c r="T107" s="15"/>
      <c r="W107" s="47" t="str">
        <f>IFERROR((U107/$F$2)/('Partner sales 05.2023'!U107/'Partner sales 07.2023'!$G$2)-1,"")</f>
        <v/>
      </c>
    </row>
    <row r="108" spans="1:23" ht="19.5" x14ac:dyDescent="0.3">
      <c r="A108" s="41" t="s">
        <v>127</v>
      </c>
      <c r="B108" s="10" t="s">
        <v>134</v>
      </c>
      <c r="C108" s="9">
        <f>SUMIFS('Order data'!$K:$K,'Order data'!$D:$D,"1",'Order data'!$R:$R,A108,'Order data'!$L:$L,"Mall.sk-*")</f>
        <v>0</v>
      </c>
      <c r="D108" s="58">
        <f t="shared" si="6"/>
        <v>0</v>
      </c>
      <c r="E108" s="47">
        <f>IFERROR((C108/$F$2)/('Partner sales 05.2023'!C108/'Partner sales 07.2023'!$G$2)-1,"")</f>
        <v>-1</v>
      </c>
      <c r="F108" s="15"/>
      <c r="G108" s="41" t="s">
        <v>127</v>
      </c>
      <c r="H108" s="10" t="s">
        <v>134</v>
      </c>
      <c r="I108" s="9">
        <f>SUMIFS('Order data'!$K:$K,'Order data'!$D:$D,"1",'Order data'!$R:$R,G108,'Order data'!$L:$L,"Mall.sk-*",'Order data'!$P:$P,"Shumee")</f>
        <v>0</v>
      </c>
      <c r="J108" s="58">
        <f t="shared" si="7"/>
        <v>0</v>
      </c>
      <c r="K108" s="47">
        <f>IFERROR((I108/$F$2)/('Partner sales 05.2023'!I108/'Partner sales 07.2023'!$G$2)-1,"")</f>
        <v>-1</v>
      </c>
      <c r="M108" s="41" t="s">
        <v>127</v>
      </c>
      <c r="N108" s="10" t="s">
        <v>134</v>
      </c>
      <c r="O108" s="9">
        <f>SUMIFS('Order data'!$K:$K,'Order data'!$D:$D,"1",'Order data'!$R:$R,M108,'Order data'!$L:$L,"Mall.sk-*",'Order data'!$P:$P,"Greatstore")</f>
        <v>0</v>
      </c>
      <c r="P108" s="58">
        <f t="shared" si="8"/>
        <v>0</v>
      </c>
      <c r="Q108" s="47">
        <f>IFERROR((O108/$F$2)/('Partner sales 05.2023'!O108/'Partner sales 07.2023'!$G$2)-1,"")</f>
        <v>-1</v>
      </c>
      <c r="R108" s="43"/>
      <c r="S108" s="56"/>
      <c r="T108" s="15"/>
      <c r="W108" s="47" t="str">
        <f>IFERROR((U108/$F$2)/('Partner sales 05.2023'!U108/'Partner sales 07.2023'!$G$2)-1,"")</f>
        <v/>
      </c>
    </row>
    <row r="109" spans="1:23" ht="19.5" x14ac:dyDescent="0.3">
      <c r="A109" s="41" t="s">
        <v>130</v>
      </c>
      <c r="B109" s="10" t="s">
        <v>42</v>
      </c>
      <c r="C109" s="9">
        <f>SUMIFS('Order data'!$K:$K,'Order data'!$D:$D,"1",'Order data'!$R:$R,A109,'Order data'!$L:$L,"Mall.sk-*")</f>
        <v>0</v>
      </c>
      <c r="D109" s="58">
        <f t="shared" si="6"/>
        <v>0</v>
      </c>
      <c r="E109" s="47" t="str">
        <f>IFERROR((C109/$F$2)/('Partner sales 05.2023'!C109/'Partner sales 07.2023'!$G$2)-1,"")</f>
        <v/>
      </c>
      <c r="F109" s="15"/>
      <c r="G109" s="41" t="s">
        <v>130</v>
      </c>
      <c r="H109" s="10" t="s">
        <v>42</v>
      </c>
      <c r="I109" s="9">
        <f>SUMIFS('Order data'!$K:$K,'Order data'!$D:$D,"1",'Order data'!$R:$R,G109,'Order data'!$L:$L,"Mall.sk-*",'Order data'!$P:$P,"Shumee")</f>
        <v>0</v>
      </c>
      <c r="J109" s="58">
        <f t="shared" si="7"/>
        <v>0</v>
      </c>
      <c r="K109" s="47" t="str">
        <f>IFERROR((I109/$F$2)/('Partner sales 05.2023'!I109/'Partner sales 07.2023'!$G$2)-1,"")</f>
        <v/>
      </c>
      <c r="M109" s="41" t="s">
        <v>130</v>
      </c>
      <c r="N109" s="10" t="s">
        <v>42</v>
      </c>
      <c r="O109" s="9">
        <f>SUMIFS('Order data'!$K:$K,'Order data'!$D:$D,"1",'Order data'!$R:$R,M109,'Order data'!$L:$L,"Mall.sk-*",'Order data'!$P:$P,"Greatstore")</f>
        <v>0</v>
      </c>
      <c r="P109" s="58">
        <f t="shared" si="8"/>
        <v>0</v>
      </c>
      <c r="Q109" s="47" t="str">
        <f>IFERROR((O109/$F$2)/('Partner sales 05.2023'!O109/'Partner sales 07.2023'!$G$2)-1,"")</f>
        <v/>
      </c>
      <c r="R109" s="43"/>
      <c r="S109" s="56"/>
      <c r="T109" s="15"/>
      <c r="W109" s="47" t="str">
        <f>IFERROR((U109/$F$2)/('Partner sales 05.2023'!U109/'Partner sales 07.2023'!$G$2)-1,"")</f>
        <v/>
      </c>
    </row>
    <row r="110" spans="1:23" ht="19.5" x14ac:dyDescent="0.3">
      <c r="A110" s="41" t="s">
        <v>123</v>
      </c>
      <c r="B110" s="10" t="s">
        <v>135</v>
      </c>
      <c r="C110" s="9">
        <f>SUMIFS('Order data'!$K:$K,'Order data'!$D:$D,"1",'Order data'!$R:$R,A110,'Order data'!$L:$L,"Mall.sk-*")</f>
        <v>0</v>
      </c>
      <c r="D110" s="58">
        <f t="shared" si="6"/>
        <v>0</v>
      </c>
      <c r="E110" s="47" t="str">
        <f>IFERROR((C110/$F$2)/('Partner sales 05.2023'!C110/'Partner sales 07.2023'!$G$2)-1,"")</f>
        <v/>
      </c>
      <c r="F110" s="15"/>
      <c r="G110" s="41" t="s">
        <v>123</v>
      </c>
      <c r="H110" s="10" t="s">
        <v>135</v>
      </c>
      <c r="I110" s="9">
        <f>SUMIFS('Order data'!$K:$K,'Order data'!$D:$D,"1",'Order data'!$R:$R,G110,'Order data'!$L:$L,"Mall.sk-*",'Order data'!$P:$P,"Shumee")</f>
        <v>0</v>
      </c>
      <c r="J110" s="58">
        <f t="shared" si="7"/>
        <v>0</v>
      </c>
      <c r="K110" s="47" t="str">
        <f>IFERROR((I110/$F$2)/('Partner sales 05.2023'!I110/'Partner sales 07.2023'!$G$2)-1,"")</f>
        <v/>
      </c>
      <c r="M110" s="41" t="s">
        <v>123</v>
      </c>
      <c r="N110" s="10" t="s">
        <v>135</v>
      </c>
      <c r="O110" s="9">
        <f>SUMIFS('Order data'!$K:$K,'Order data'!$D:$D,"1",'Order data'!$R:$R,M110,'Order data'!$L:$L,"Mall.sk-*",'Order data'!$P:$P,"Greatstore")</f>
        <v>0</v>
      </c>
      <c r="P110" s="58">
        <f t="shared" si="8"/>
        <v>0</v>
      </c>
      <c r="Q110" s="47" t="str">
        <f>IFERROR((O110/$F$2)/('Partner sales 05.2023'!O110/'Partner sales 07.2023'!$G$2)-1,"")</f>
        <v/>
      </c>
      <c r="R110" s="43"/>
      <c r="S110" s="56"/>
      <c r="T110" s="15"/>
      <c r="W110" s="47" t="str">
        <f>IFERROR((U110/$F$2)/('Partner sales 05.2023'!U110/'Partner sales 07.2023'!$G$2)-1,"")</f>
        <v/>
      </c>
    </row>
    <row r="111" spans="1:23" ht="19.5" x14ac:dyDescent="0.3">
      <c r="A111" s="41" t="s">
        <v>34</v>
      </c>
      <c r="B111" s="10" t="s">
        <v>38</v>
      </c>
      <c r="C111" s="9">
        <f>SUMIFS('Order data'!$K:$K,'Order data'!$D:$D,"1",'Order data'!$R:$R,A111,'Order data'!$L:$L,"Mall.sk-*")</f>
        <v>0</v>
      </c>
      <c r="D111" s="58">
        <f t="shared" si="6"/>
        <v>0</v>
      </c>
      <c r="E111" s="47" t="str">
        <f>IFERROR((C111/$F$2)/('Partner sales 05.2023'!C111/'Partner sales 07.2023'!$G$2)-1,"")</f>
        <v/>
      </c>
      <c r="F111" s="15"/>
      <c r="G111" s="41" t="s">
        <v>34</v>
      </c>
      <c r="H111" s="10" t="s">
        <v>38</v>
      </c>
      <c r="I111" s="9">
        <f>SUMIFS('Order data'!$K:$K,'Order data'!$D:$D,"1",'Order data'!$R:$R,G111,'Order data'!$L:$L,"Mall.sk-*",'Order data'!$P:$P,"Shumee")</f>
        <v>0</v>
      </c>
      <c r="J111" s="58">
        <f t="shared" si="7"/>
        <v>0</v>
      </c>
      <c r="K111" s="47" t="str">
        <f>IFERROR((I111/$F$2)/('Partner sales 05.2023'!I111/'Partner sales 07.2023'!$G$2)-1,"")</f>
        <v/>
      </c>
      <c r="M111" s="41" t="s">
        <v>34</v>
      </c>
      <c r="N111" s="10" t="s">
        <v>38</v>
      </c>
      <c r="O111" s="9">
        <f>SUMIFS('Order data'!$K:$K,'Order data'!$D:$D,"1",'Order data'!$R:$R,M111,'Order data'!$L:$L,"Mall.sk-*",'Order data'!$P:$P,"Greatstore")</f>
        <v>0</v>
      </c>
      <c r="P111" s="58">
        <f t="shared" si="8"/>
        <v>0</v>
      </c>
      <c r="Q111" s="47" t="str">
        <f>IFERROR((O111/$F$2)/('Partner sales 05.2023'!O111/'Partner sales 07.2023'!$G$2)-1,"")</f>
        <v/>
      </c>
      <c r="R111" s="43"/>
      <c r="S111" s="56"/>
      <c r="T111" s="15"/>
      <c r="W111" s="47" t="str">
        <f>IFERROR((U111/$F$2)/('Partner sales 05.2023'!U111/'Partner sales 07.2023'!$G$2)-1,"")</f>
        <v/>
      </c>
    </row>
    <row r="112" spans="1:23" ht="19.5" x14ac:dyDescent="0.3">
      <c r="A112" s="41" t="s">
        <v>133</v>
      </c>
      <c r="B112" s="10" t="s">
        <v>46</v>
      </c>
      <c r="C112" s="9">
        <f>SUMIFS('Order data'!$K:$K,'Order data'!$D:$D,"1",'Order data'!$R:$R,A112,'Order data'!$L:$L,"Mall.sk-*")</f>
        <v>0</v>
      </c>
      <c r="D112" s="58">
        <f t="shared" si="6"/>
        <v>0</v>
      </c>
      <c r="E112" s="47" t="str">
        <f>IFERROR((C112/$F$2)/('Partner sales 05.2023'!C112/'Partner sales 07.2023'!$G$2)-1,"")</f>
        <v/>
      </c>
      <c r="F112" s="15"/>
      <c r="G112" s="41" t="s">
        <v>133</v>
      </c>
      <c r="H112" s="10" t="s">
        <v>46</v>
      </c>
      <c r="I112" s="9">
        <f>SUMIFS('Order data'!$K:$K,'Order data'!$D:$D,"1",'Order data'!$R:$R,G112,'Order data'!$L:$L,"Mall.sk-*",'Order data'!$P:$P,"Shumee")</f>
        <v>0</v>
      </c>
      <c r="J112" s="58">
        <f t="shared" si="7"/>
        <v>0</v>
      </c>
      <c r="K112" s="47" t="str">
        <f>IFERROR((I112/$F$2)/('Partner sales 05.2023'!I112/'Partner sales 07.2023'!$G$2)-1,"")</f>
        <v/>
      </c>
      <c r="M112" s="41" t="s">
        <v>133</v>
      </c>
      <c r="N112" s="10" t="s">
        <v>46</v>
      </c>
      <c r="O112" s="9">
        <f>SUMIFS('Order data'!$K:$K,'Order data'!$D:$D,"1",'Order data'!$R:$R,M112,'Order data'!$L:$L,"Mall.sk-*",'Order data'!$P:$P,"Greatstore")</f>
        <v>0</v>
      </c>
      <c r="P112" s="58">
        <f t="shared" si="8"/>
        <v>0</v>
      </c>
      <c r="Q112" s="47" t="str">
        <f>IFERROR((O112/$F$2)/('Partner sales 05.2023'!O112/'Partner sales 07.2023'!$G$2)-1,"")</f>
        <v/>
      </c>
      <c r="R112" s="43"/>
      <c r="S112" s="56"/>
      <c r="T112" s="15"/>
      <c r="W112" s="47" t="str">
        <f>IFERROR((U112/$F$2)/('Partner sales 05.2023'!U112/'Partner sales 07.2023'!$G$2)-1,"")</f>
        <v/>
      </c>
    </row>
    <row r="113" spans="1:23" ht="19.5" x14ac:dyDescent="0.3">
      <c r="A113" s="41" t="s">
        <v>30</v>
      </c>
      <c r="B113" s="10" t="s">
        <v>40</v>
      </c>
      <c r="C113" s="9">
        <f>SUMIFS('Order data'!$K:$K,'Order data'!$D:$D,"1",'Order data'!$R:$R,A113,'Order data'!$L:$L,"Mall.sk-*")</f>
        <v>0</v>
      </c>
      <c r="D113" s="58">
        <f t="shared" si="6"/>
        <v>0</v>
      </c>
      <c r="E113" s="47" t="str">
        <f>IFERROR((C113/$F$2)/('Partner sales 05.2023'!C113/'Partner sales 07.2023'!$G$2)-1,"")</f>
        <v/>
      </c>
      <c r="F113" s="15"/>
      <c r="G113" s="41" t="s">
        <v>30</v>
      </c>
      <c r="H113" s="10" t="s">
        <v>40</v>
      </c>
      <c r="I113" s="9">
        <f>SUMIFS('Order data'!$K:$K,'Order data'!$D:$D,"1",'Order data'!$R:$R,G113,'Order data'!$L:$L,"Mall.sk-*",'Order data'!$P:$P,"Shumee")</f>
        <v>0</v>
      </c>
      <c r="J113" s="58">
        <f t="shared" si="7"/>
        <v>0</v>
      </c>
      <c r="K113" s="47" t="str">
        <f>IFERROR((I113/$F$2)/('Partner sales 05.2023'!I113/'Partner sales 07.2023'!$G$2)-1,"")</f>
        <v/>
      </c>
      <c r="M113" s="41" t="s">
        <v>30</v>
      </c>
      <c r="N113" s="10" t="s">
        <v>40</v>
      </c>
      <c r="O113" s="9">
        <f>SUMIFS('Order data'!$K:$K,'Order data'!$D:$D,"1",'Order data'!$R:$R,M113,'Order data'!$L:$L,"Mall.sk-*",'Order data'!$P:$P,"Greatstore")</f>
        <v>0</v>
      </c>
      <c r="P113" s="58">
        <f t="shared" si="8"/>
        <v>0</v>
      </c>
      <c r="Q113" s="47" t="str">
        <f>IFERROR((O113/$F$2)/('Partner sales 05.2023'!O113/'Partner sales 07.2023'!$G$2)-1,"")</f>
        <v/>
      </c>
      <c r="R113" s="43"/>
      <c r="S113" s="56"/>
      <c r="T113" s="15"/>
      <c r="W113" s="47" t="str">
        <f>IFERROR((U113/$F$2)/('Partner sales 05.2023'!U113/'Partner sales 07.2023'!$G$2)-1,"")</f>
        <v/>
      </c>
    </row>
    <row r="114" spans="1:23" ht="19.5" x14ac:dyDescent="0.3">
      <c r="A114" s="41" t="s">
        <v>35</v>
      </c>
      <c r="B114" s="10" t="s">
        <v>39</v>
      </c>
      <c r="C114" s="9">
        <f>SUMIFS('Order data'!$K:$K,'Order data'!$D:$D,"1",'Order data'!$R:$R,A114,'Order data'!$L:$L,"Mall.sk-*")</f>
        <v>0</v>
      </c>
      <c r="D114" s="58">
        <f t="shared" si="6"/>
        <v>0</v>
      </c>
      <c r="E114" s="47" t="str">
        <f>IFERROR((C114/$F$2)/('Partner sales 05.2023'!C114/'Partner sales 07.2023'!$G$2)-1,"")</f>
        <v/>
      </c>
      <c r="F114" s="20"/>
      <c r="G114" s="41" t="s">
        <v>35</v>
      </c>
      <c r="H114" s="10" t="s">
        <v>39</v>
      </c>
      <c r="I114" s="9">
        <f>SUMIFS('Order data'!$K:$K,'Order data'!$D:$D,"1",'Order data'!$R:$R,G114,'Order data'!$L:$L,"Mall.sk-*",'Order data'!$P:$P,"Shumee")</f>
        <v>0</v>
      </c>
      <c r="J114" s="58">
        <f t="shared" si="7"/>
        <v>0</v>
      </c>
      <c r="K114" s="47" t="str">
        <f>IFERROR((I114/$F$2)/('Partner sales 05.2023'!I114/'Partner sales 07.2023'!$G$2)-1,"")</f>
        <v/>
      </c>
      <c r="M114" s="41" t="s">
        <v>35</v>
      </c>
      <c r="N114" s="10" t="s">
        <v>39</v>
      </c>
      <c r="O114" s="9">
        <f>SUMIFS('Order data'!$K:$K,'Order data'!$D:$D,"1",'Order data'!$R:$R,M114,'Order data'!$L:$L,"Mall.sk-*",'Order data'!$P:$P,"Greatstore")</f>
        <v>0</v>
      </c>
      <c r="P114" s="58">
        <f t="shared" si="8"/>
        <v>0</v>
      </c>
      <c r="Q114" s="47" t="str">
        <f>IFERROR((O114/$F$2)/('Partner sales 05.2023'!O114/'Partner sales 07.2023'!$G$2)-1,"")</f>
        <v/>
      </c>
      <c r="R114" s="43"/>
      <c r="S114" s="54"/>
      <c r="T114" s="20"/>
      <c r="W114" s="47" t="str">
        <f>IFERROR((U114/$F$2)/('Partner sales 05.2023'!U114/'Partner sales 07.2023'!$G$2)-1,"")</f>
        <v/>
      </c>
    </row>
    <row r="115" spans="1:23" ht="19.5" x14ac:dyDescent="0.3">
      <c r="A115" s="41" t="s">
        <v>75</v>
      </c>
      <c r="B115" s="10" t="s">
        <v>5</v>
      </c>
      <c r="C115" s="9">
        <f>SUMIFS('Order data'!$K:$K,'Order data'!$D:$D,"1",'Order data'!$R:$R,A115,'Order data'!$L:$L,"Mall.sk-*")</f>
        <v>0</v>
      </c>
      <c r="D115" s="58">
        <f t="shared" si="6"/>
        <v>0</v>
      </c>
      <c r="E115" s="47" t="str">
        <f>IFERROR((C115/$F$2)/('Partner sales 05.2023'!C115/'Partner sales 07.2023'!$G$2)-1,"")</f>
        <v/>
      </c>
      <c r="G115" s="41" t="s">
        <v>75</v>
      </c>
      <c r="H115" s="10" t="s">
        <v>5</v>
      </c>
      <c r="I115" s="9">
        <f>SUMIFS('Order data'!$K:$K,'Order data'!$D:$D,"1",'Order data'!$R:$R,G115,'Order data'!$L:$L,"Mall.sk-*",'Order data'!$P:$P,"Shumee")</f>
        <v>0</v>
      </c>
      <c r="J115" s="58">
        <f t="shared" si="7"/>
        <v>0</v>
      </c>
      <c r="K115" s="47" t="str">
        <f>IFERROR((I115/$F$2)/('Partner sales 05.2023'!I115/'Partner sales 07.2023'!$G$2)-1,"")</f>
        <v/>
      </c>
      <c r="M115" s="41" t="s">
        <v>75</v>
      </c>
      <c r="N115" s="10" t="s">
        <v>5</v>
      </c>
      <c r="O115" s="9">
        <f>SUMIFS('Order data'!$K:$K,'Order data'!$D:$D,"1",'Order data'!$R:$R,M115,'Order data'!$L:$L,"Mall.sk-*",'Order data'!$P:$P,"Greatstore")</f>
        <v>0</v>
      </c>
      <c r="P115" s="58">
        <f t="shared" si="8"/>
        <v>0</v>
      </c>
      <c r="Q115" s="47" t="str">
        <f>IFERROR((O115/$F$2)/('Partner sales 05.2023'!O115/'Partner sales 07.2023'!$G$2)-1,"")</f>
        <v/>
      </c>
      <c r="R115" s="14"/>
      <c r="S115" s="49"/>
      <c r="T115" s="14"/>
      <c r="W115" s="47" t="str">
        <f>IFERROR((U115/$F$2)/('Partner sales 05.2023'!U115/'Partner sales 07.2023'!$G$2)-1,"")</f>
        <v/>
      </c>
    </row>
    <row r="116" spans="1:23" ht="19.5" x14ac:dyDescent="0.3">
      <c r="A116" s="41" t="s">
        <v>228</v>
      </c>
      <c r="B116" s="10" t="s">
        <v>227</v>
      </c>
      <c r="C116" s="9">
        <f>SUMIFS('Order data'!$K:$K,'Order data'!$D:$D,"1",'Order data'!$R:$R,A116,'Order data'!$L:$L,"Mall.sk-*")</f>
        <v>0</v>
      </c>
      <c r="D116" s="58">
        <f t="shared" si="6"/>
        <v>0</v>
      </c>
      <c r="E116" s="47" t="str">
        <f>IFERROR((C116/$F$2)/('Partner sales 05.2023'!C116/'Partner sales 07.2023'!$G$2)-1,"")</f>
        <v/>
      </c>
      <c r="G116" s="41" t="s">
        <v>228</v>
      </c>
      <c r="H116" s="10" t="s">
        <v>227</v>
      </c>
      <c r="I116" s="9">
        <f>SUMIFS('Order data'!$K:$K,'Order data'!$D:$D,"1",'Order data'!$R:$R,G116,'Order data'!$L:$L,"Mall.sk-*",'Order data'!$P:$P,"Shumee")</f>
        <v>0</v>
      </c>
      <c r="J116" s="58">
        <f t="shared" si="7"/>
        <v>0</v>
      </c>
      <c r="K116" s="47" t="str">
        <f>IFERROR((I116/$F$2)/('Partner sales 05.2023'!I116/'Partner sales 07.2023'!$G$2)-1,"")</f>
        <v/>
      </c>
      <c r="M116" s="41" t="s">
        <v>228</v>
      </c>
      <c r="N116" s="10" t="s">
        <v>227</v>
      </c>
      <c r="O116" s="9">
        <f>SUMIFS('Order data'!$K:$K,'Order data'!$D:$D,"1",'Order data'!$R:$R,M116,'Order data'!$L:$L,"Mall.sk-*",'Order data'!$P:$P,"Greatstore")</f>
        <v>0</v>
      </c>
      <c r="P116" s="58">
        <f t="shared" si="8"/>
        <v>0</v>
      </c>
      <c r="Q116" s="47" t="str">
        <f>IFERROR((O116/$F$2)/('Partner sales 05.2023'!O116/'Partner sales 07.2023'!$G$2)-1,"")</f>
        <v/>
      </c>
      <c r="W116" s="47" t="str">
        <f>IFERROR((U116/$F$2)/('Partner sales 05.2023'!U116/'Partner sales 07.2023'!$G$2)-1,"")</f>
        <v/>
      </c>
    </row>
    <row r="117" spans="1:23" ht="19.5" x14ac:dyDescent="0.3">
      <c r="B117" s="8" t="s">
        <v>52</v>
      </c>
      <c r="C117" s="33">
        <f>SUM(C93:C116)</f>
        <v>108202.69740000002</v>
      </c>
      <c r="D117" s="58">
        <f t="shared" si="6"/>
        <v>1</v>
      </c>
      <c r="E117" s="47">
        <f>IFERROR((C117/$F$2)/('Partner sales 05.2023'!C117/'Partner sales 07.2023'!$G$2)-1,"")</f>
        <v>-0.48516359687662347</v>
      </c>
      <c r="G117" s="37"/>
      <c r="H117" s="8" t="s">
        <v>52</v>
      </c>
      <c r="I117" s="33">
        <f>SUM(I93:I116)</f>
        <v>55947.860999999975</v>
      </c>
      <c r="J117" s="58">
        <f t="shared" si="7"/>
        <v>1</v>
      </c>
      <c r="K117" s="47">
        <f>IFERROR((I117/$F$2)/('Partner sales 05.2023'!I117/'Partner sales 07.2023'!$G$2)-1,"")</f>
        <v>-0.4606311492613242</v>
      </c>
      <c r="N117" s="8" t="s">
        <v>52</v>
      </c>
      <c r="O117" s="33">
        <f>SUM(O93:O116)</f>
        <v>50093.591399999998</v>
      </c>
      <c r="P117" s="58">
        <f t="shared" si="8"/>
        <v>1</v>
      </c>
      <c r="Q117" s="47">
        <f>IFERROR((O117/$F$2)/('Partner sales 05.2023'!O117/'Partner sales 07.2023'!$G$2)-1,"")</f>
        <v>-0.5293755964529584</v>
      </c>
      <c r="W117" s="47" t="str">
        <f>IFERROR((U117/$F$2)/('Partner sales 05.2023'!U117/'Partner sales 07.2023'!$G$2)-1,"")</f>
        <v/>
      </c>
    </row>
    <row r="118" spans="1:23" ht="19.5" customHeight="1" x14ac:dyDescent="0.3">
      <c r="B118" s="25"/>
      <c r="C118" s="20"/>
      <c r="D118" s="61"/>
      <c r="E118" s="47" t="str">
        <f>IFERROR((C118/$F$2)/('Partner sales 05.2023'!C118/'Partner sales 07.2023'!$G$2)-1,"")</f>
        <v/>
      </c>
      <c r="F118" s="20"/>
      <c r="G118" s="49"/>
      <c r="K118" s="47" t="str">
        <f>IFERROR((I118/$F$2)/('Partner sales 05.2023'!I118/'Partner sales 07.2023'!$G$2)-1,"")</f>
        <v/>
      </c>
      <c r="Q118" s="47" t="str">
        <f>IFERROR((O118/$F$2)/('Partner sales 05.2023'!O118/'Partner sales 07.2023'!$G$2)-1,"")</f>
        <v/>
      </c>
      <c r="W118" s="47" t="str">
        <f>IFERROR((U118/$F$2)/('Partner sales 05.2023'!U118/'Partner sales 07.2023'!$G$2)-1,"")</f>
        <v/>
      </c>
    </row>
    <row r="119" spans="1:23" ht="19.5" customHeight="1" x14ac:dyDescent="0.3">
      <c r="C119" s="18"/>
      <c r="D119" s="59"/>
      <c r="E119" s="47" t="str">
        <f>IFERROR((C119/$F$2)/('Partner sales 05.2023'!C119/'Partner sales 07.2023'!$G$2)-1,"")</f>
        <v/>
      </c>
      <c r="F119" s="18"/>
      <c r="G119" s="52"/>
      <c r="K119" s="47" t="str">
        <f>IFERROR((I119/$F$2)/('Partner sales 05.2023'!I119/'Partner sales 07.2023'!$G$2)-1,"")</f>
        <v/>
      </c>
      <c r="Q119" s="47" t="str">
        <f>IFERROR((O119/$F$2)/('Partner sales 05.2023'!O119/'Partner sales 07.2023'!$G$2)-1,"")</f>
        <v/>
      </c>
      <c r="W119" s="47" t="str">
        <f>IFERROR((U119/$F$2)/('Partner sales 05.2023'!U119/'Partner sales 07.2023'!$G$2)-1,"")</f>
        <v/>
      </c>
    </row>
    <row r="120" spans="1:23" ht="19.5" customHeight="1" x14ac:dyDescent="0.3">
      <c r="E120" s="47" t="str">
        <f>IFERROR((C120/$F$2)/('Partner sales 05.2023'!C120/'Partner sales 07.2023'!$G$2)-1,"")</f>
        <v/>
      </c>
      <c r="K120" s="47" t="str">
        <f>IFERROR((I120/$F$2)/('Partner sales 05.2023'!I120/'Partner sales 07.2023'!$G$2)-1,"")</f>
        <v/>
      </c>
      <c r="Q120" s="47" t="str">
        <f>IFERROR((O120/$F$2)/('Partner sales 05.2023'!O120/'Partner sales 07.2023'!$G$2)-1,"")</f>
        <v/>
      </c>
      <c r="W120" s="47" t="str">
        <f>IFERROR((U120/$F$2)/('Partner sales 05.2023'!U120/'Partner sales 07.2023'!$G$2)-1,"")</f>
        <v/>
      </c>
    </row>
    <row r="121" spans="1:23" s="23" customFormat="1" ht="26.25" x14ac:dyDescent="0.4">
      <c r="A121" s="36"/>
      <c r="B121" s="72" t="s">
        <v>248</v>
      </c>
      <c r="C121" s="72"/>
      <c r="D121" s="72"/>
      <c r="E121" s="47" t="str">
        <f>IFERROR((C121/$F$2)/('Partner sales 05.2023'!C121/'Partner sales 07.2023'!$G$2)-1,"")</f>
        <v/>
      </c>
      <c r="F121" s="12"/>
      <c r="G121" s="36"/>
      <c r="H121" s="72" t="s">
        <v>249</v>
      </c>
      <c r="I121" s="72"/>
      <c r="J121" s="72"/>
      <c r="K121" s="47" t="str">
        <f>IFERROR((I121/$F$2)/('Partner sales 05.2023'!I121/'Partner sales 07.2023'!$G$2)-1,"")</f>
        <v/>
      </c>
      <c r="M121" s="36"/>
      <c r="N121" s="72" t="s">
        <v>250</v>
      </c>
      <c r="O121" s="72"/>
      <c r="P121" s="73"/>
      <c r="Q121" s="47" t="str">
        <f>IFERROR((O121/$F$2)/('Partner sales 05.2023'!O121/'Partner sales 07.2023'!$G$2)-1,"")</f>
        <v/>
      </c>
      <c r="R121" s="11"/>
      <c r="S121" s="48"/>
      <c r="T121" s="11"/>
      <c r="V121" s="64"/>
      <c r="W121" s="47" t="str">
        <f>IFERROR((U121/$F$2)/('Partner sales 05.2023'!U121/'Partner sales 07.2023'!$G$2)-1,"")</f>
        <v/>
      </c>
    </row>
    <row r="122" spans="1:23" ht="19.5" x14ac:dyDescent="0.3">
      <c r="B122" s="8" t="s">
        <v>186</v>
      </c>
      <c r="C122" s="7" t="s">
        <v>187</v>
      </c>
      <c r="D122" s="57" t="s">
        <v>188</v>
      </c>
      <c r="E122" s="47" t="str">
        <f>IFERROR((C122/$F$2)/('Partner sales 05.2023'!C122/'Partner sales 07.2023'!$G$2)-1,"")</f>
        <v/>
      </c>
      <c r="F122" s="20"/>
      <c r="G122" s="37"/>
      <c r="H122" s="8" t="s">
        <v>186</v>
      </c>
      <c r="I122" s="7" t="s">
        <v>187</v>
      </c>
      <c r="J122" s="57" t="s">
        <v>188</v>
      </c>
      <c r="K122" s="47" t="str">
        <f>IFERROR((I122/$F$2)/('Partner sales 05.2023'!I122/'Partner sales 07.2023'!$G$2)-1,"")</f>
        <v/>
      </c>
      <c r="N122" s="8" t="s">
        <v>186</v>
      </c>
      <c r="O122" s="45" t="s">
        <v>187</v>
      </c>
      <c r="P122" s="57" t="s">
        <v>188</v>
      </c>
      <c r="Q122" s="47" t="str">
        <f>IFERROR((O122/$F$2)/('Partner sales 05.2023'!O122/'Partner sales 07.2023'!$G$2)-1,"")</f>
        <v/>
      </c>
      <c r="R122" s="14"/>
      <c r="S122" s="54"/>
      <c r="T122" s="20"/>
      <c r="W122" s="47" t="str">
        <f>IFERROR((U122/$F$2)/('Partner sales 05.2023'!U122/'Partner sales 07.2023'!$G$2)-1,"")</f>
        <v/>
      </c>
    </row>
    <row r="123" spans="1:23" ht="19.5" x14ac:dyDescent="0.3">
      <c r="A123" s="41" t="s">
        <v>222</v>
      </c>
      <c r="B123" s="10" t="s">
        <v>2</v>
      </c>
      <c r="C123" s="9">
        <f>SUMIFS('Order data'!$K:$K,'Order data'!$D:$D,"1",'Order data'!$R:$R,A123,'Order data'!$L:$L,"mimovrste.com-*")</f>
        <v>238823.16000000018</v>
      </c>
      <c r="D123" s="58">
        <f>C123/C$147</f>
        <v>0.91680069708975676</v>
      </c>
      <c r="E123" s="47">
        <f>IFERROR((C123/$F$2)/('Partner sales 05.2023'!C123/'Partner sales 07.2023'!$G$2)-1,"")</f>
        <v>1.9366919369914415E-2</v>
      </c>
      <c r="F123" s="15"/>
      <c r="G123" s="41" t="s">
        <v>222</v>
      </c>
      <c r="H123" s="10" t="s">
        <v>2</v>
      </c>
      <c r="I123" s="9">
        <f>SUMIFS('Order data'!$K:$K,'Order data'!$D:$D,"1",'Order data'!$R:$R,G123,'Order data'!$L:$L,"mimovrste.com-*",'Order data'!$P:$P,"Shumee")</f>
        <v>122844.54</v>
      </c>
      <c r="J123" s="58">
        <f>I123/I$147</f>
        <v>0.92243144362769802</v>
      </c>
      <c r="K123" s="47">
        <f>IFERROR((I123/$F$2)/('Partner sales 05.2023'!I123/'Partner sales 07.2023'!$G$2)-1,"")</f>
        <v>-7.0897224171747708E-2</v>
      </c>
      <c r="M123" s="41" t="s">
        <v>222</v>
      </c>
      <c r="N123" s="10" t="s">
        <v>2</v>
      </c>
      <c r="O123" s="46">
        <f>SUMIFS('Order data'!$K:$K,'Order data'!$D:$D,"1",'Order data'!$R:$R,M123,'Order data'!$L:$L,"mimovrste.com-*",'Order data'!$P:$P,"Greatstore")</f>
        <v>115978.62000000002</v>
      </c>
      <c r="P123" s="58">
        <f>O123/O$147</f>
        <v>0.91641274529299177</v>
      </c>
      <c r="Q123" s="47">
        <f>IFERROR((O123/$F$2)/('Partner sales 05.2023'!O123/'Partner sales 07.2023'!$G$2)-1,"")</f>
        <v>0.13629551157268716</v>
      </c>
      <c r="R123" s="43"/>
      <c r="S123" s="56"/>
      <c r="T123" s="15"/>
      <c r="W123" s="47" t="str">
        <f>IFERROR((U123/$F$2)/('Partner sales 05.2023'!U123/'Partner sales 07.2023'!$G$2)-1,"")</f>
        <v/>
      </c>
    </row>
    <row r="124" spans="1:23" ht="19.5" x14ac:dyDescent="0.3">
      <c r="A124" s="41" t="s">
        <v>24</v>
      </c>
      <c r="B124" s="10" t="s">
        <v>57</v>
      </c>
      <c r="C124" s="9">
        <f>SUMIFS('Order data'!$K:$K,'Order data'!$D:$D,"1",'Order data'!$R:$R,A124,'Order data'!$L:$L,"mimovrste.com-*")</f>
        <v>6222.2400000000007</v>
      </c>
      <c r="D124" s="58">
        <f t="shared" ref="D124:D146" si="9">C124/C$147</f>
        <v>2.3886100365893174E-2</v>
      </c>
      <c r="E124" s="47">
        <f>IFERROR((C124/$F$2)/('Partner sales 05.2023'!C124/'Partner sales 07.2023'!$G$2)-1,"")</f>
        <v>0.14843935872493819</v>
      </c>
      <c r="F124" s="15"/>
      <c r="G124" s="41" t="s">
        <v>24</v>
      </c>
      <c r="H124" s="10" t="s">
        <v>57</v>
      </c>
      <c r="I124" s="9">
        <f>SUMIFS('Order data'!$K:$K,'Order data'!$D:$D,"1",'Order data'!$R:$R,G124,'Order data'!$L:$L,"mimovrste.com-*",'Order data'!$P:$P,"Shumee")</f>
        <v>1770.12</v>
      </c>
      <c r="J124" s="58">
        <f t="shared" ref="J124:J146" si="10">I124/I$147</f>
        <v>1.329171281844729E-2</v>
      </c>
      <c r="K124" s="47">
        <f>IFERROR((I124/$F$2)/('Partner sales 05.2023'!I124/'Partner sales 07.2023'!$G$2)-1,"")</f>
        <v>-0.33670386288505916</v>
      </c>
      <c r="M124" s="41" t="s">
        <v>24</v>
      </c>
      <c r="N124" s="10" t="s">
        <v>57</v>
      </c>
      <c r="O124" s="46">
        <f>SUMIFS('Order data'!$K:$K,'Order data'!$D:$D,"1",'Order data'!$R:$R,M124,'Order data'!$L:$L,"mimovrste.com-*",'Order data'!$P:$P,"Greatstore")</f>
        <v>3844.2000000000003</v>
      </c>
      <c r="P124" s="58">
        <f t="shared" ref="P124:P146" si="11">O124/O$147</f>
        <v>3.0375200838355539E-2</v>
      </c>
      <c r="Q124" s="47">
        <f>IFERROR((O124/$F$2)/('Partner sales 05.2023'!O124/'Partner sales 07.2023'!$G$2)-1,"")</f>
        <v>0.39823468620554658</v>
      </c>
      <c r="R124" s="43"/>
      <c r="S124" s="56"/>
      <c r="T124" s="15"/>
      <c r="W124" s="47" t="str">
        <f>IFERROR((U124/$F$2)/('Partner sales 05.2023'!U124/'Partner sales 07.2023'!$G$2)-1,"")</f>
        <v/>
      </c>
    </row>
    <row r="125" spans="1:23" ht="19.5" x14ac:dyDescent="0.3">
      <c r="A125" s="41" t="s">
        <v>37</v>
      </c>
      <c r="B125" s="10" t="s">
        <v>19</v>
      </c>
      <c r="C125" s="9">
        <f>SUMIFS('Order data'!$K:$K,'Order data'!$D:$D,"1",'Order data'!$R:$R,A125,'Order data'!$L:$L,"mimovrste.com-*")</f>
        <v>4000.6499999999996</v>
      </c>
      <c r="D125" s="58">
        <f t="shared" si="9"/>
        <v>1.5357801600197117E-2</v>
      </c>
      <c r="E125" s="47">
        <f>IFERROR((C125/$F$2)/('Partner sales 05.2023'!C125/'Partner sales 07.2023'!$G$2)-1,"")</f>
        <v>0.63050972985586551</v>
      </c>
      <c r="F125" s="15"/>
      <c r="G125" s="41" t="s">
        <v>37</v>
      </c>
      <c r="H125" s="10" t="s">
        <v>19</v>
      </c>
      <c r="I125" s="9">
        <f>SUMIFS('Order data'!$K:$K,'Order data'!$D:$D,"1",'Order data'!$R:$R,G125,'Order data'!$L:$L,"mimovrste.com-*",'Order data'!$P:$P,"Shumee")</f>
        <v>2883.1500000000005</v>
      </c>
      <c r="J125" s="58">
        <f t="shared" si="10"/>
        <v>2.1649380727016422E-2</v>
      </c>
      <c r="K125" s="47">
        <f>IFERROR((I125/$F$2)/('Partner sales 05.2023'!I125/'Partner sales 07.2023'!$G$2)-1,"")</f>
        <v>0.69510227129269642</v>
      </c>
      <c r="M125" s="41" t="s">
        <v>37</v>
      </c>
      <c r="N125" s="10" t="s">
        <v>19</v>
      </c>
      <c r="O125" s="46">
        <f>SUMIFS('Order data'!$K:$K,'Order data'!$D:$D,"1",'Order data'!$R:$R,M125,'Order data'!$L:$L,"mimovrste.com-*",'Order data'!$P:$P,"Greatstore")</f>
        <v>961.05</v>
      </c>
      <c r="P125" s="58">
        <f t="shared" si="11"/>
        <v>7.593800209588884E-3</v>
      </c>
      <c r="Q125" s="47">
        <f>IFERROR((O125/$F$2)/('Partner sales 05.2023'!O125/'Partner sales 07.2023'!$G$2)-1,"")</f>
        <v>0.27672143371387392</v>
      </c>
      <c r="R125" s="43"/>
      <c r="S125" s="56"/>
      <c r="T125" s="15"/>
      <c r="W125" s="47" t="str">
        <f>IFERROR((U125/$F$2)/('Partner sales 05.2023'!U125/'Partner sales 07.2023'!$G$2)-1,"")</f>
        <v/>
      </c>
    </row>
    <row r="126" spans="1:23" ht="19.5" x14ac:dyDescent="0.3">
      <c r="A126" s="41" t="s">
        <v>104</v>
      </c>
      <c r="B126" s="10" t="s">
        <v>31</v>
      </c>
      <c r="C126" s="9">
        <f>SUMIFS('Order data'!$K:$K,'Order data'!$D:$D,"1",'Order data'!$R:$R,A126,'Order data'!$L:$L,"mimovrste.com-*")</f>
        <v>907.41</v>
      </c>
      <c r="D126" s="58">
        <f t="shared" si="9"/>
        <v>3.483389636692754E-3</v>
      </c>
      <c r="E126" s="47">
        <f>IFERROR((C126/$F$2)/('Partner sales 05.2023'!C126/'Partner sales 07.2023'!$G$2)-1,"")</f>
        <v>-0.68157592675604817</v>
      </c>
      <c r="F126" s="15"/>
      <c r="G126" s="41" t="s">
        <v>104</v>
      </c>
      <c r="H126" s="10" t="s">
        <v>31</v>
      </c>
      <c r="I126" s="9">
        <f>SUMIFS('Order data'!$K:$K,'Order data'!$D:$D,"1",'Order data'!$R:$R,G126,'Order data'!$L:$L,"mimovrste.com-*",'Order data'!$P:$P,"Shumee")</f>
        <v>907.41</v>
      </c>
      <c r="J126" s="58">
        <f t="shared" si="10"/>
        <v>6.8136810660222218E-3</v>
      </c>
      <c r="K126" s="47">
        <f>IFERROR((I126/$F$2)/('Partner sales 05.2023'!I126/'Partner sales 07.2023'!$G$2)-1,"")</f>
        <v>-0.65034925658985954</v>
      </c>
      <c r="M126" s="41" t="s">
        <v>104</v>
      </c>
      <c r="N126" s="10" t="s">
        <v>31</v>
      </c>
      <c r="O126" s="46">
        <f>SUMIFS('Order data'!$K:$K,'Order data'!$D:$D,"1",'Order data'!$R:$R,M126,'Order data'!$L:$L,"mimovrste.com-*",'Order data'!$P:$P,"Greatstore")</f>
        <v>0</v>
      </c>
      <c r="P126" s="58">
        <f t="shared" si="11"/>
        <v>0</v>
      </c>
      <c r="Q126" s="47">
        <f>IFERROR((O126/$F$2)/('Partner sales 05.2023'!O126/'Partner sales 07.2023'!$G$2)-1,"")</f>
        <v>-1</v>
      </c>
      <c r="R126" s="43"/>
      <c r="S126" s="56"/>
      <c r="T126" s="15"/>
      <c r="W126" s="47" t="str">
        <f>IFERROR((U126/$F$2)/('Partner sales 05.2023'!U126/'Partner sales 07.2023'!$G$2)-1,"")</f>
        <v/>
      </c>
    </row>
    <row r="127" spans="1:23" ht="19.5" x14ac:dyDescent="0.3">
      <c r="A127" s="41" t="s">
        <v>36</v>
      </c>
      <c r="B127" s="10" t="s">
        <v>207</v>
      </c>
      <c r="C127" s="9">
        <f>SUMIFS('Order data'!$K:$K,'Order data'!$D:$D,"1",'Order data'!$R:$R,A127,'Order data'!$L:$L,"mimovrste.com-*")</f>
        <v>1808.4279000000001</v>
      </c>
      <c r="D127" s="58">
        <f t="shared" si="9"/>
        <v>6.9422411099349145E-3</v>
      </c>
      <c r="E127" s="47">
        <f>IFERROR((C127/$F$2)/('Partner sales 05.2023'!C127/'Partner sales 07.2023'!$G$2)-1,"")</f>
        <v>-0.40224520655188611</v>
      </c>
      <c r="F127" s="15"/>
      <c r="G127" s="41" t="s">
        <v>36</v>
      </c>
      <c r="H127" s="10" t="s">
        <v>207</v>
      </c>
      <c r="I127" s="9">
        <f>SUMIFS('Order data'!$K:$K,'Order data'!$D:$D,"1",'Order data'!$R:$R,G127,'Order data'!$L:$L,"mimovrste.com-*",'Order data'!$P:$P,"Shumee")</f>
        <v>0</v>
      </c>
      <c r="J127" s="58">
        <f t="shared" si="10"/>
        <v>0</v>
      </c>
      <c r="K127" s="47" t="str">
        <f>IFERROR((I127/$F$2)/('Partner sales 05.2023'!I127/'Partner sales 07.2023'!$G$2)-1,"")</f>
        <v/>
      </c>
      <c r="M127" s="41" t="s">
        <v>36</v>
      </c>
      <c r="N127" s="10" t="s">
        <v>207</v>
      </c>
      <c r="O127" s="46">
        <f>SUMIFS('Order data'!$K:$K,'Order data'!$D:$D,"1",'Order data'!$R:$R,M127,'Order data'!$L:$L,"mimovrste.com-*",'Order data'!$P:$P,"Greatstore")</f>
        <v>1808.4279000000001</v>
      </c>
      <c r="P127" s="58">
        <f t="shared" si="11"/>
        <v>1.4289412794387791E-2</v>
      </c>
      <c r="Q127" s="47">
        <f>IFERROR((O127/$F$2)/('Partner sales 05.2023'!O127/'Partner sales 07.2023'!$G$2)-1,"")</f>
        <v>-0.40224520655188611</v>
      </c>
      <c r="R127" s="43"/>
      <c r="S127" s="56"/>
      <c r="T127" s="15"/>
      <c r="W127" s="47" t="str">
        <f>IFERROR((U127/$F$2)/('Partner sales 05.2023'!U127/'Partner sales 07.2023'!$G$2)-1,"")</f>
        <v/>
      </c>
    </row>
    <row r="128" spans="1:23" ht="19.5" x14ac:dyDescent="0.3">
      <c r="A128" s="41" t="s">
        <v>132</v>
      </c>
      <c r="B128" s="10" t="s">
        <v>27</v>
      </c>
      <c r="C128" s="9">
        <f>SUMIFS('Order data'!$K:$K,'Order data'!$D:$D,"1",'Order data'!$R:$R,A128,'Order data'!$L:$L,"mimovrste.com-*")</f>
        <v>0</v>
      </c>
      <c r="D128" s="58">
        <f t="shared" si="9"/>
        <v>0</v>
      </c>
      <c r="E128" s="47" t="str">
        <f>IFERROR((C128/$F$2)/('Partner sales 05.2023'!C128/'Partner sales 07.2023'!$G$2)-1,"")</f>
        <v/>
      </c>
      <c r="F128" s="15"/>
      <c r="G128" s="41" t="s">
        <v>132</v>
      </c>
      <c r="H128" s="10" t="s">
        <v>27</v>
      </c>
      <c r="I128" s="9">
        <f>SUMIFS('Order data'!$K:$K,'Order data'!$D:$D,"1",'Order data'!$R:$R,G128,'Order data'!$L:$L,"mimovrste.com-*",'Order data'!$P:$P,"Shumee")</f>
        <v>0</v>
      </c>
      <c r="J128" s="58">
        <f t="shared" si="10"/>
        <v>0</v>
      </c>
      <c r="K128" s="47" t="str">
        <f>IFERROR((I128/$F$2)/('Partner sales 05.2023'!I128/'Partner sales 07.2023'!$G$2)-1,"")</f>
        <v/>
      </c>
      <c r="M128" s="41" t="s">
        <v>132</v>
      </c>
      <c r="N128" s="10" t="s">
        <v>27</v>
      </c>
      <c r="O128" s="46">
        <f>SUMIFS('Order data'!$K:$K,'Order data'!$D:$D,"1",'Order data'!$R:$R,M128,'Order data'!$L:$L,"mimovrste.com-*",'Order data'!$P:$P,"Greatstore")</f>
        <v>0</v>
      </c>
      <c r="P128" s="58">
        <f t="shared" si="11"/>
        <v>0</v>
      </c>
      <c r="Q128" s="47" t="str">
        <f>IFERROR((O128/$F$2)/('Partner sales 05.2023'!O128/'Partner sales 07.2023'!$G$2)-1,"")</f>
        <v/>
      </c>
      <c r="R128" s="43"/>
      <c r="S128" s="56"/>
      <c r="T128" s="15"/>
      <c r="W128" s="47" t="str">
        <f>IFERROR((U128/$F$2)/('Partner sales 05.2023'!U128/'Partner sales 07.2023'!$G$2)-1,"")</f>
        <v/>
      </c>
    </row>
    <row r="129" spans="1:23" ht="19.5" x14ac:dyDescent="0.3">
      <c r="A129" s="41" t="s">
        <v>128</v>
      </c>
      <c r="B129" s="10" t="s">
        <v>136</v>
      </c>
      <c r="C129" s="9">
        <f>SUMIFS('Order data'!$K:$K,'Order data'!$D:$D,"1",'Order data'!$R:$R,A129,'Order data'!$L:$L,"mimovrste.com-*")</f>
        <v>0</v>
      </c>
      <c r="D129" s="58">
        <f t="shared" si="9"/>
        <v>0</v>
      </c>
      <c r="E129" s="47" t="str">
        <f>IFERROR((C129/$F$2)/('Partner sales 05.2023'!C129/'Partner sales 07.2023'!$G$2)-1,"")</f>
        <v/>
      </c>
      <c r="F129" s="15"/>
      <c r="G129" s="41" t="s">
        <v>128</v>
      </c>
      <c r="H129" s="10" t="s">
        <v>136</v>
      </c>
      <c r="I129" s="9">
        <f>SUMIFS('Order data'!$K:$K,'Order data'!$D:$D,"1",'Order data'!$R:$R,G129,'Order data'!$L:$L,"mimovrste.com-*",'Order data'!$P:$P,"Shumee")</f>
        <v>0</v>
      </c>
      <c r="J129" s="58">
        <f t="shared" si="10"/>
        <v>0</v>
      </c>
      <c r="K129" s="47" t="str">
        <f>IFERROR((I129/$F$2)/('Partner sales 05.2023'!I129/'Partner sales 07.2023'!$G$2)-1,"")</f>
        <v/>
      </c>
      <c r="M129" s="41" t="s">
        <v>128</v>
      </c>
      <c r="N129" s="10" t="s">
        <v>136</v>
      </c>
      <c r="O129" s="46">
        <f>SUMIFS('Order data'!$K:$K,'Order data'!$D:$D,"1",'Order data'!$R:$R,M129,'Order data'!$L:$L,"mimovrste.com-*",'Order data'!$P:$P,"Greatstore")</f>
        <v>0</v>
      </c>
      <c r="P129" s="58">
        <f t="shared" si="11"/>
        <v>0</v>
      </c>
      <c r="Q129" s="47" t="str">
        <f>IFERROR((O129/$F$2)/('Partner sales 05.2023'!O129/'Partner sales 07.2023'!$G$2)-1,"")</f>
        <v/>
      </c>
      <c r="R129" s="43"/>
      <c r="S129" s="56"/>
      <c r="T129" s="15"/>
      <c r="W129" s="47" t="str">
        <f>IFERROR((U129/$F$2)/('Partner sales 05.2023'!U129/'Partner sales 07.2023'!$G$2)-1,"")</f>
        <v/>
      </c>
    </row>
    <row r="130" spans="1:23" ht="19.5" x14ac:dyDescent="0.3">
      <c r="A130" s="41" t="s">
        <v>32</v>
      </c>
      <c r="B130" s="10" t="s">
        <v>3</v>
      </c>
      <c r="C130" s="9">
        <f>SUMIFS('Order data'!$K:$K,'Order data'!$D:$D,"1",'Order data'!$R:$R,A130,'Order data'!$L:$L,"mimovrste.com-*")</f>
        <v>3142.41</v>
      </c>
      <c r="D130" s="58">
        <f t="shared" si="9"/>
        <v>1.2063167066970474E-2</v>
      </c>
      <c r="E130" s="47">
        <f>IFERROR((C130/$F$2)/('Partner sales 05.2023'!C130/'Partner sales 07.2023'!$G$2)-1,"")</f>
        <v>-0.26299936358180864</v>
      </c>
      <c r="F130" s="15"/>
      <c r="G130" s="41" t="s">
        <v>32</v>
      </c>
      <c r="H130" s="10" t="s">
        <v>3</v>
      </c>
      <c r="I130" s="9">
        <f>SUMIFS('Order data'!$K:$K,'Order data'!$D:$D,"1",'Order data'!$R:$R,G130,'Order data'!$L:$L,"mimovrste.com-*",'Order data'!$P:$P,"Shumee")</f>
        <v>3142.41</v>
      </c>
      <c r="J130" s="58">
        <f t="shared" si="10"/>
        <v>2.3596146745879912E-2</v>
      </c>
      <c r="K130" s="47">
        <f>IFERROR((I130/$F$2)/('Partner sales 05.2023'!I130/'Partner sales 07.2023'!$G$2)-1,"")</f>
        <v>1.1278210121831034</v>
      </c>
      <c r="M130" s="41" t="s">
        <v>32</v>
      </c>
      <c r="N130" s="10" t="s">
        <v>3</v>
      </c>
      <c r="O130" s="46">
        <f>SUMIFS('Order data'!$K:$K,'Order data'!$D:$D,"1",'Order data'!$R:$R,M130,'Order data'!$L:$L,"mimovrste.com-*",'Order data'!$P:$P,"Greatstore")</f>
        <v>0</v>
      </c>
      <c r="P130" s="58">
        <f t="shared" si="11"/>
        <v>0</v>
      </c>
      <c r="Q130" s="47">
        <f>IFERROR((O130/$F$2)/('Partner sales 05.2023'!O130/'Partner sales 07.2023'!$G$2)-1,"")</f>
        <v>-1</v>
      </c>
      <c r="R130" s="43"/>
      <c r="S130" s="56"/>
      <c r="T130" s="15"/>
      <c r="W130" s="47" t="str">
        <f>IFERROR((U130/$F$2)/('Partner sales 05.2023'!U130/'Partner sales 07.2023'!$G$2)-1,"")</f>
        <v/>
      </c>
    </row>
    <row r="131" spans="1:23" ht="19.5" x14ac:dyDescent="0.3">
      <c r="A131" s="41" t="s">
        <v>23</v>
      </c>
      <c r="B131" s="10" t="s">
        <v>41</v>
      </c>
      <c r="C131" s="9">
        <f>SUMIFS('Order data'!$K:$K,'Order data'!$D:$D,"1",'Order data'!$R:$R,A131,'Order data'!$L:$L,"mimovrste.com-*")</f>
        <v>2293.11</v>
      </c>
      <c r="D131" s="58">
        <f t="shared" si="9"/>
        <v>8.8028516434649415E-3</v>
      </c>
      <c r="E131" s="47">
        <f>IFERROR((C131/$F$2)/('Partner sales 05.2023'!C131/'Partner sales 07.2023'!$G$2)-1,"")</f>
        <v>3.5532136076800693</v>
      </c>
      <c r="F131" s="15"/>
      <c r="G131" s="41" t="s">
        <v>23</v>
      </c>
      <c r="H131" s="10" t="s">
        <v>41</v>
      </c>
      <c r="I131" s="9">
        <f>SUMIFS('Order data'!$K:$K,'Order data'!$D:$D,"1",'Order data'!$R:$R,G131,'Order data'!$L:$L,"mimovrste.com-*",'Order data'!$P:$P,"Shumee")</f>
        <v>1296.3</v>
      </c>
      <c r="J131" s="58">
        <f t="shared" si="10"/>
        <v>9.733830094317459E-3</v>
      </c>
      <c r="K131" s="47">
        <f>IFERROR((I131/$F$2)/('Partner sales 05.2023'!I131/'Partner sales 07.2023'!$G$2)-1,"")</f>
        <v>3.3052234392677153</v>
      </c>
      <c r="M131" s="41" t="s">
        <v>23</v>
      </c>
      <c r="N131" s="10" t="s">
        <v>41</v>
      </c>
      <c r="O131" s="46">
        <f>SUMIFS('Order data'!$K:$K,'Order data'!$D:$D,"1",'Order data'!$R:$R,M131,'Order data'!$L:$L,"mimovrste.com-*",'Order data'!$P:$P,"Greatstore")</f>
        <v>996.81</v>
      </c>
      <c r="P131" s="58">
        <f t="shared" si="11"/>
        <v>7.8763602173875409E-3</v>
      </c>
      <c r="Q131" s="47">
        <f>IFERROR((O131/$F$2)/('Partner sales 05.2023'!O131/'Partner sales 07.2023'!$G$2)-1,"")</f>
        <v>3.9219069554081694</v>
      </c>
      <c r="R131" s="43"/>
      <c r="S131" s="56"/>
      <c r="T131" s="15"/>
      <c r="W131" s="47" t="str">
        <f>IFERROR((U131/$F$2)/('Partner sales 05.2023'!U131/'Partner sales 07.2023'!$G$2)-1,"")</f>
        <v/>
      </c>
    </row>
    <row r="132" spans="1:23" ht="19.5" x14ac:dyDescent="0.3">
      <c r="A132" s="41" t="s">
        <v>74</v>
      </c>
      <c r="B132" s="10" t="s">
        <v>76</v>
      </c>
      <c r="C132" s="9">
        <f>SUMIFS('Order data'!$K:$K,'Order data'!$D:$D,"1",'Order data'!$R:$R,A132,'Order data'!$L:$L,"mimovrste.com-*")</f>
        <v>1729.8899999999999</v>
      </c>
      <c r="D132" s="58">
        <f t="shared" si="9"/>
        <v>6.6407477310349546E-3</v>
      </c>
      <c r="E132" s="47">
        <f>IFERROR((C132/$F$2)/('Partner sales 05.2023'!C132/'Partner sales 07.2023'!$G$2)-1,"")</f>
        <v>1.7112398985609238</v>
      </c>
      <c r="F132" s="15"/>
      <c r="G132" s="41" t="s">
        <v>74</v>
      </c>
      <c r="H132" s="10" t="s">
        <v>76</v>
      </c>
      <c r="I132" s="9">
        <f>SUMIFS('Order data'!$K:$K,'Order data'!$D:$D,"1",'Order data'!$R:$R,G132,'Order data'!$L:$L,"mimovrste.com-*",'Order data'!$P:$P,"Shumee")</f>
        <v>0</v>
      </c>
      <c r="J132" s="58">
        <f t="shared" si="10"/>
        <v>0</v>
      </c>
      <c r="K132" s="47">
        <f>IFERROR((I132/$F$2)/('Partner sales 05.2023'!I132/'Partner sales 07.2023'!$G$2)-1,"")</f>
        <v>-1</v>
      </c>
      <c r="M132" s="41" t="s">
        <v>74</v>
      </c>
      <c r="N132" s="10" t="s">
        <v>76</v>
      </c>
      <c r="O132" s="46">
        <f>SUMIFS('Order data'!$K:$K,'Order data'!$D:$D,"1",'Order data'!$R:$R,M132,'Order data'!$L:$L,"mimovrste.com-*",'Order data'!$P:$P,"Greatstore")</f>
        <v>1729.8899999999999</v>
      </c>
      <c r="P132" s="58">
        <f t="shared" si="11"/>
        <v>1.3668840377259992E-2</v>
      </c>
      <c r="Q132" s="47">
        <f>IFERROR((O132/$F$2)/('Partner sales 05.2023'!O132/'Partner sales 07.2023'!$G$2)-1,"")</f>
        <v>2.3168433123288281</v>
      </c>
      <c r="R132" s="43"/>
      <c r="S132" s="56"/>
      <c r="T132" s="15"/>
      <c r="W132" s="47" t="str">
        <f>IFERROR((U132/$F$2)/('Partner sales 05.2023'!U132/'Partner sales 07.2023'!$G$2)-1,"")</f>
        <v/>
      </c>
    </row>
    <row r="133" spans="1:23" ht="19.5" x14ac:dyDescent="0.3">
      <c r="A133" s="41" t="s">
        <v>28</v>
      </c>
      <c r="B133" s="10" t="s">
        <v>4</v>
      </c>
      <c r="C133" s="9">
        <f>SUMIFS('Order data'!$K:$K,'Order data'!$D:$D,"1",'Order data'!$R:$R,A133,'Order data'!$L:$L,"mimovrste.com-*")</f>
        <v>0</v>
      </c>
      <c r="D133" s="58">
        <f t="shared" si="9"/>
        <v>0</v>
      </c>
      <c r="E133" s="47">
        <f>IFERROR((C133/$F$2)/('Partner sales 05.2023'!C133/'Partner sales 07.2023'!$G$2)-1,"")</f>
        <v>-1</v>
      </c>
      <c r="F133" s="15"/>
      <c r="G133" s="41" t="s">
        <v>28</v>
      </c>
      <c r="H133" s="10" t="s">
        <v>4</v>
      </c>
      <c r="I133" s="9">
        <f>SUMIFS('Order data'!$K:$K,'Order data'!$D:$D,"1",'Order data'!$R:$R,G133,'Order data'!$L:$L,"mimovrste.com-*",'Order data'!$P:$P,"Shumee")</f>
        <v>0</v>
      </c>
      <c r="J133" s="58">
        <f t="shared" si="10"/>
        <v>0</v>
      </c>
      <c r="K133" s="47">
        <f>IFERROR((I133/$F$2)/('Partner sales 05.2023'!I133/'Partner sales 07.2023'!$G$2)-1,"")</f>
        <v>-1</v>
      </c>
      <c r="M133" s="41" t="s">
        <v>28</v>
      </c>
      <c r="N133" s="10" t="s">
        <v>4</v>
      </c>
      <c r="O133" s="46">
        <f>SUMIFS('Order data'!$K:$K,'Order data'!$D:$D,"1",'Order data'!$R:$R,M133,'Order data'!$L:$L,"mimovrste.com-*",'Order data'!$P:$P,"Greatstore")</f>
        <v>0</v>
      </c>
      <c r="P133" s="58">
        <f t="shared" si="11"/>
        <v>0</v>
      </c>
      <c r="Q133" s="47">
        <f>IFERROR((O133/$F$2)/('Partner sales 05.2023'!O133/'Partner sales 07.2023'!$G$2)-1,"")</f>
        <v>-1</v>
      </c>
      <c r="R133" s="43"/>
      <c r="S133" s="56"/>
      <c r="T133" s="15"/>
      <c r="W133" s="47" t="str">
        <f>IFERROR((U133/$F$2)/('Partner sales 05.2023'!U133/'Partner sales 07.2023'!$G$2)-1,"")</f>
        <v/>
      </c>
    </row>
    <row r="134" spans="1:23" ht="19.5" x14ac:dyDescent="0.3">
      <c r="A134" s="41" t="s">
        <v>129</v>
      </c>
      <c r="B134" s="10" t="s">
        <v>20</v>
      </c>
      <c r="C134" s="9">
        <f>SUMIFS('Order data'!$K:$K,'Order data'!$D:$D,"1",'Order data'!$R:$R,A134,'Order data'!$L:$L,"mimovrste.com-*")</f>
        <v>0</v>
      </c>
      <c r="D134" s="58">
        <f t="shared" si="9"/>
        <v>0</v>
      </c>
      <c r="E134" s="47">
        <f>IFERROR((C134/$F$2)/('Partner sales 05.2023'!C134/'Partner sales 07.2023'!$G$2)-1,"")</f>
        <v>-1</v>
      </c>
      <c r="F134" s="15"/>
      <c r="G134" s="41" t="s">
        <v>129</v>
      </c>
      <c r="H134" s="10" t="s">
        <v>20</v>
      </c>
      <c r="I134" s="9">
        <f>SUMIFS('Order data'!$K:$K,'Order data'!$D:$D,"1",'Order data'!$R:$R,G134,'Order data'!$L:$L,"mimovrste.com-*",'Order data'!$P:$P,"Shumee")</f>
        <v>0</v>
      </c>
      <c r="J134" s="58">
        <f t="shared" si="10"/>
        <v>0</v>
      </c>
      <c r="K134" s="47">
        <f>IFERROR((I134/$F$2)/('Partner sales 05.2023'!I134/'Partner sales 07.2023'!$G$2)-1,"")</f>
        <v>-1</v>
      </c>
      <c r="M134" s="41" t="s">
        <v>129</v>
      </c>
      <c r="N134" s="10" t="s">
        <v>20</v>
      </c>
      <c r="O134" s="46">
        <f>SUMIFS('Order data'!$K:$K,'Order data'!$D:$D,"1",'Order data'!$R:$R,M134,'Order data'!$L:$L,"mimovrste.com-*",'Order data'!$P:$P,"Greatstore")</f>
        <v>0</v>
      </c>
      <c r="P134" s="58">
        <f t="shared" si="11"/>
        <v>0</v>
      </c>
      <c r="Q134" s="47">
        <f>IFERROR((O134/$F$2)/('Partner sales 05.2023'!O134/'Partner sales 07.2023'!$G$2)-1,"")</f>
        <v>-1</v>
      </c>
      <c r="R134" s="43"/>
      <c r="S134" s="56"/>
      <c r="T134" s="15"/>
      <c r="W134" s="47" t="str">
        <f>IFERROR((U134/$F$2)/('Partner sales 05.2023'!U134/'Partner sales 07.2023'!$G$2)-1,"")</f>
        <v/>
      </c>
    </row>
    <row r="135" spans="1:23" ht="19.5" x14ac:dyDescent="0.3">
      <c r="A135" s="41" t="s">
        <v>131</v>
      </c>
      <c r="B135" s="10" t="s">
        <v>33</v>
      </c>
      <c r="C135" s="9">
        <f>SUMIFS('Order data'!$K:$K,'Order data'!$D:$D,"1",'Order data'!$R:$R,A135,'Order data'!$L:$L,"mimovrste.com-*")</f>
        <v>0</v>
      </c>
      <c r="D135" s="58">
        <f t="shared" si="9"/>
        <v>0</v>
      </c>
      <c r="E135" s="47" t="str">
        <f>IFERROR((C135/$F$2)/('Partner sales 05.2023'!C135/'Partner sales 07.2023'!$G$2)-1,"")</f>
        <v/>
      </c>
      <c r="F135" s="15"/>
      <c r="G135" s="41" t="s">
        <v>131</v>
      </c>
      <c r="H135" s="10" t="s">
        <v>33</v>
      </c>
      <c r="I135" s="9">
        <f>SUMIFS('Order data'!$K:$K,'Order data'!$D:$D,"1",'Order data'!$R:$R,G135,'Order data'!$L:$L,"mimovrste.com-*",'Order data'!$P:$P,"Shumee")</f>
        <v>0</v>
      </c>
      <c r="J135" s="58">
        <f t="shared" si="10"/>
        <v>0</v>
      </c>
      <c r="K135" s="47" t="str">
        <f>IFERROR((I135/$F$2)/('Partner sales 05.2023'!I135/'Partner sales 07.2023'!$G$2)-1,"")</f>
        <v/>
      </c>
      <c r="M135" s="41" t="s">
        <v>131</v>
      </c>
      <c r="N135" s="10" t="s">
        <v>33</v>
      </c>
      <c r="O135" s="46">
        <f>SUMIFS('Order data'!$K:$K,'Order data'!$D:$D,"1",'Order data'!$R:$R,M135,'Order data'!$L:$L,"mimovrste.com-*",'Order data'!$P:$P,"Greatstore")</f>
        <v>0</v>
      </c>
      <c r="P135" s="58">
        <f t="shared" si="11"/>
        <v>0</v>
      </c>
      <c r="Q135" s="47" t="str">
        <f>IFERROR((O135/$F$2)/('Partner sales 05.2023'!O135/'Partner sales 07.2023'!$G$2)-1,"")</f>
        <v/>
      </c>
      <c r="R135" s="43"/>
      <c r="S135" s="56"/>
      <c r="T135" s="15"/>
      <c r="W135" s="47" t="str">
        <f>IFERROR((U135/$F$2)/('Partner sales 05.2023'!U135/'Partner sales 07.2023'!$G$2)-1,"")</f>
        <v/>
      </c>
    </row>
    <row r="136" spans="1:23" ht="19.5" x14ac:dyDescent="0.3">
      <c r="A136" s="41" t="s">
        <v>45</v>
      </c>
      <c r="B136" s="10" t="s">
        <v>47</v>
      </c>
      <c r="C136" s="9">
        <f>SUMIFS('Order data'!$K:$K,'Order data'!$D:$D,"1",'Order data'!$R:$R,A136,'Order data'!$L:$L,"mimovrste.com-*")</f>
        <v>0</v>
      </c>
      <c r="D136" s="58">
        <f t="shared" si="9"/>
        <v>0</v>
      </c>
      <c r="E136" s="47">
        <f>IFERROR((C136/$F$2)/('Partner sales 05.2023'!C136/'Partner sales 07.2023'!$G$2)-1,"")</f>
        <v>-1</v>
      </c>
      <c r="F136" s="15"/>
      <c r="G136" s="41" t="s">
        <v>45</v>
      </c>
      <c r="H136" s="10" t="s">
        <v>47</v>
      </c>
      <c r="I136" s="9">
        <f>SUMIFS('Order data'!$K:$K,'Order data'!$D:$D,"1",'Order data'!$R:$R,G136,'Order data'!$L:$L,"mimovrste.com-*",'Order data'!$P:$P,"Shumee")</f>
        <v>0</v>
      </c>
      <c r="J136" s="58">
        <f t="shared" si="10"/>
        <v>0</v>
      </c>
      <c r="K136" s="47">
        <f>IFERROR((I136/$F$2)/('Partner sales 05.2023'!I136/'Partner sales 07.2023'!$G$2)-1,"")</f>
        <v>-1</v>
      </c>
      <c r="M136" s="41" t="s">
        <v>45</v>
      </c>
      <c r="N136" s="10" t="s">
        <v>47</v>
      </c>
      <c r="O136" s="46">
        <f>SUMIFS('Order data'!$K:$K,'Order data'!$D:$D,"1",'Order data'!$R:$R,M136,'Order data'!$L:$L,"mimovrste.com-*",'Order data'!$P:$P,"Greatstore")</f>
        <v>0</v>
      </c>
      <c r="P136" s="58">
        <f t="shared" si="11"/>
        <v>0</v>
      </c>
      <c r="Q136" s="47">
        <f>IFERROR((O136/$F$2)/('Partner sales 05.2023'!O136/'Partner sales 07.2023'!$G$2)-1,"")</f>
        <v>-1</v>
      </c>
      <c r="R136" s="43"/>
      <c r="S136" s="56"/>
      <c r="T136" s="15"/>
      <c r="W136" s="47" t="str">
        <f>IFERROR((U136/$F$2)/('Partner sales 05.2023'!U136/'Partner sales 07.2023'!$G$2)-1,"")</f>
        <v/>
      </c>
    </row>
    <row r="137" spans="1:23" ht="19.5" x14ac:dyDescent="0.3">
      <c r="A137" s="41" t="s">
        <v>29</v>
      </c>
      <c r="B137" s="10" t="s">
        <v>43</v>
      </c>
      <c r="C137" s="9">
        <f>SUMIFS('Order data'!$K:$K,'Order data'!$D:$D,"1",'Order data'!$R:$R,A137,'Order data'!$L:$L,"mimovrste.com-*")</f>
        <v>0</v>
      </c>
      <c r="D137" s="58">
        <f t="shared" si="9"/>
        <v>0</v>
      </c>
      <c r="E137" s="47" t="str">
        <f>IFERROR((C137/$F$2)/('Partner sales 05.2023'!C137/'Partner sales 07.2023'!$G$2)-1,"")</f>
        <v/>
      </c>
      <c r="F137" s="15"/>
      <c r="G137" s="41" t="s">
        <v>29</v>
      </c>
      <c r="H137" s="10" t="s">
        <v>43</v>
      </c>
      <c r="I137" s="9">
        <f>SUMIFS('Order data'!$K:$K,'Order data'!$D:$D,"1",'Order data'!$R:$R,G137,'Order data'!$L:$L,"mimovrste.com-*",'Order data'!$P:$P,"Shumee")</f>
        <v>0</v>
      </c>
      <c r="J137" s="58">
        <f t="shared" si="10"/>
        <v>0</v>
      </c>
      <c r="K137" s="47" t="str">
        <f>IFERROR((I137/$F$2)/('Partner sales 05.2023'!I137/'Partner sales 07.2023'!$G$2)-1,"")</f>
        <v/>
      </c>
      <c r="M137" s="41" t="s">
        <v>29</v>
      </c>
      <c r="N137" s="10" t="s">
        <v>43</v>
      </c>
      <c r="O137" s="46">
        <f>SUMIFS('Order data'!$K:$K,'Order data'!$D:$D,"1",'Order data'!$R:$R,M137,'Order data'!$L:$L,"mimovrste.com-*",'Order data'!$P:$P,"Greatstore")</f>
        <v>0</v>
      </c>
      <c r="P137" s="58">
        <f t="shared" si="11"/>
        <v>0</v>
      </c>
      <c r="Q137" s="47" t="str">
        <f>IFERROR((O137/$F$2)/('Partner sales 05.2023'!O137/'Partner sales 07.2023'!$G$2)-1,"")</f>
        <v/>
      </c>
      <c r="R137" s="43"/>
      <c r="S137" s="56"/>
      <c r="T137" s="15"/>
      <c r="W137" s="47" t="str">
        <f>IFERROR((U137/$F$2)/('Partner sales 05.2023'!U137/'Partner sales 07.2023'!$G$2)-1,"")</f>
        <v/>
      </c>
    </row>
    <row r="138" spans="1:23" ht="19.5" x14ac:dyDescent="0.3">
      <c r="A138" s="41" t="s">
        <v>127</v>
      </c>
      <c r="B138" s="10" t="s">
        <v>134</v>
      </c>
      <c r="C138" s="9">
        <f>SUMIFS('Order data'!$K:$K,'Order data'!$D:$D,"1",'Order data'!$R:$R,A138,'Order data'!$L:$L,"mimovrste.com-*")</f>
        <v>0</v>
      </c>
      <c r="D138" s="58">
        <f t="shared" si="9"/>
        <v>0</v>
      </c>
      <c r="E138" s="47" t="str">
        <f>IFERROR((C138/$F$2)/('Partner sales 05.2023'!C138/'Partner sales 07.2023'!$G$2)-1,"")</f>
        <v/>
      </c>
      <c r="F138" s="15"/>
      <c r="G138" s="41" t="s">
        <v>127</v>
      </c>
      <c r="H138" s="10" t="s">
        <v>134</v>
      </c>
      <c r="I138" s="9">
        <f>SUMIFS('Order data'!$K:$K,'Order data'!$D:$D,"1",'Order data'!$R:$R,G138,'Order data'!$L:$L,"mimovrste.com-*",'Order data'!$P:$P,"Shumee")</f>
        <v>0</v>
      </c>
      <c r="J138" s="58">
        <f t="shared" si="10"/>
        <v>0</v>
      </c>
      <c r="K138" s="47" t="str">
        <f>IFERROR((I138/$F$2)/('Partner sales 05.2023'!I138/'Partner sales 07.2023'!$G$2)-1,"")</f>
        <v/>
      </c>
      <c r="M138" s="41" t="s">
        <v>127</v>
      </c>
      <c r="N138" s="10" t="s">
        <v>134</v>
      </c>
      <c r="O138" s="46">
        <f>SUMIFS('Order data'!$K:$K,'Order data'!$D:$D,"1",'Order data'!$R:$R,M138,'Order data'!$L:$L,"mimovrste.com-*",'Order data'!$P:$P,"Greatstore")</f>
        <v>0</v>
      </c>
      <c r="P138" s="58">
        <f t="shared" si="11"/>
        <v>0</v>
      </c>
      <c r="Q138" s="47" t="str">
        <f>IFERROR((O138/$F$2)/('Partner sales 05.2023'!O138/'Partner sales 07.2023'!$G$2)-1,"")</f>
        <v/>
      </c>
      <c r="R138" s="43"/>
      <c r="S138" s="56"/>
      <c r="T138" s="15"/>
      <c r="W138" s="47" t="str">
        <f>IFERROR((U138/$F$2)/('Partner sales 05.2023'!U138/'Partner sales 07.2023'!$G$2)-1,"")</f>
        <v/>
      </c>
    </row>
    <row r="139" spans="1:23" ht="19.5" x14ac:dyDescent="0.3">
      <c r="A139" s="41" t="s">
        <v>130</v>
      </c>
      <c r="B139" s="10" t="s">
        <v>42</v>
      </c>
      <c r="C139" s="9">
        <f>SUMIFS('Order data'!$K:$K,'Order data'!$D:$D,"1",'Order data'!$R:$R,A139,'Order data'!$L:$L,"mimovrste.com-*")</f>
        <v>0</v>
      </c>
      <c r="D139" s="58">
        <f t="shared" si="9"/>
        <v>0</v>
      </c>
      <c r="E139" s="47" t="str">
        <f>IFERROR((C139/$F$2)/('Partner sales 05.2023'!C139/'Partner sales 07.2023'!$G$2)-1,"")</f>
        <v/>
      </c>
      <c r="F139" s="15"/>
      <c r="G139" s="41" t="s">
        <v>130</v>
      </c>
      <c r="H139" s="10" t="s">
        <v>42</v>
      </c>
      <c r="I139" s="9">
        <f>SUMIFS('Order data'!$K:$K,'Order data'!$D:$D,"1",'Order data'!$R:$R,G139,'Order data'!$L:$L,"mimovrste.com-*",'Order data'!$P:$P,"Shumee")</f>
        <v>0</v>
      </c>
      <c r="J139" s="58">
        <f t="shared" si="10"/>
        <v>0</v>
      </c>
      <c r="K139" s="47" t="str">
        <f>IFERROR((I139/$F$2)/('Partner sales 05.2023'!I139/'Partner sales 07.2023'!$G$2)-1,"")</f>
        <v/>
      </c>
      <c r="M139" s="41" t="s">
        <v>130</v>
      </c>
      <c r="N139" s="10" t="s">
        <v>42</v>
      </c>
      <c r="O139" s="46">
        <f>SUMIFS('Order data'!$K:$K,'Order data'!$D:$D,"1",'Order data'!$R:$R,M139,'Order data'!$L:$L,"mimovrste.com-*",'Order data'!$P:$P,"Greatstore")</f>
        <v>0</v>
      </c>
      <c r="P139" s="58">
        <f t="shared" si="11"/>
        <v>0</v>
      </c>
      <c r="Q139" s="47" t="str">
        <f>IFERROR((O139/$F$2)/('Partner sales 05.2023'!O139/'Partner sales 07.2023'!$G$2)-1,"")</f>
        <v/>
      </c>
      <c r="R139" s="43"/>
      <c r="S139" s="56"/>
      <c r="T139" s="15"/>
      <c r="W139" s="47" t="str">
        <f>IFERROR((U139/$F$2)/('Partner sales 05.2023'!U139/'Partner sales 07.2023'!$G$2)-1,"")</f>
        <v/>
      </c>
    </row>
    <row r="140" spans="1:23" ht="19.5" x14ac:dyDescent="0.3">
      <c r="A140" s="41" t="s">
        <v>123</v>
      </c>
      <c r="B140" s="10" t="s">
        <v>135</v>
      </c>
      <c r="C140" s="9">
        <f>SUMIFS('Order data'!$K:$K,'Order data'!$D:$D,"1",'Order data'!$R:$R,A140,'Order data'!$L:$L,"mimovrste.com-*")</f>
        <v>0</v>
      </c>
      <c r="D140" s="58">
        <f t="shared" si="9"/>
        <v>0</v>
      </c>
      <c r="E140" s="47" t="str">
        <f>IFERROR((C140/$F$2)/('Partner sales 05.2023'!C140/'Partner sales 07.2023'!$G$2)-1,"")</f>
        <v/>
      </c>
      <c r="F140" s="15"/>
      <c r="G140" s="41" t="s">
        <v>123</v>
      </c>
      <c r="H140" s="10" t="s">
        <v>135</v>
      </c>
      <c r="I140" s="9">
        <f>SUMIFS('Order data'!$K:$K,'Order data'!$D:$D,"1",'Order data'!$R:$R,G140,'Order data'!$L:$L,"mimovrste.com-*",'Order data'!$P:$P,"Shumee")</f>
        <v>0</v>
      </c>
      <c r="J140" s="58">
        <f t="shared" si="10"/>
        <v>0</v>
      </c>
      <c r="K140" s="47" t="str">
        <f>IFERROR((I140/$F$2)/('Partner sales 05.2023'!I140/'Partner sales 07.2023'!$G$2)-1,"")</f>
        <v/>
      </c>
      <c r="M140" s="41" t="s">
        <v>123</v>
      </c>
      <c r="N140" s="10" t="s">
        <v>135</v>
      </c>
      <c r="O140" s="46">
        <f>SUMIFS('Order data'!$K:$K,'Order data'!$D:$D,"1",'Order data'!$R:$R,M140,'Order data'!$L:$L,"mimovrste.com-*",'Order data'!$P:$P,"Greatstore")</f>
        <v>0</v>
      </c>
      <c r="P140" s="58">
        <f t="shared" si="11"/>
        <v>0</v>
      </c>
      <c r="Q140" s="47" t="str">
        <f>IFERROR((O140/$F$2)/('Partner sales 05.2023'!O140/'Partner sales 07.2023'!$G$2)-1,"")</f>
        <v/>
      </c>
      <c r="R140" s="43"/>
      <c r="S140" s="56"/>
      <c r="T140" s="15"/>
      <c r="W140" s="47" t="str">
        <f>IFERROR((U140/$F$2)/('Partner sales 05.2023'!U140/'Partner sales 07.2023'!$G$2)-1,"")</f>
        <v/>
      </c>
    </row>
    <row r="141" spans="1:23" ht="19.5" x14ac:dyDescent="0.3">
      <c r="A141" s="41" t="s">
        <v>34</v>
      </c>
      <c r="B141" s="10" t="s">
        <v>38</v>
      </c>
      <c r="C141" s="9">
        <f>SUMIFS('Order data'!$K:$K,'Order data'!$D:$D,"1",'Order data'!$R:$R,A141,'Order data'!$L:$L,"mimovrste.com-*")</f>
        <v>1305.2399999999998</v>
      </c>
      <c r="D141" s="58">
        <f t="shared" si="9"/>
        <v>5.0105900192821875E-3</v>
      </c>
      <c r="E141" s="47">
        <f>IFERROR((C141/$F$2)/('Partner sales 05.2023'!C141/'Partner sales 07.2023'!$G$2)-1,"")</f>
        <v>28.130626349892005</v>
      </c>
      <c r="F141" s="15"/>
      <c r="G141" s="41" t="s">
        <v>34</v>
      </c>
      <c r="H141" s="10" t="s">
        <v>38</v>
      </c>
      <c r="I141" s="9">
        <f>SUMIFS('Order data'!$K:$K,'Order data'!$D:$D,"1",'Order data'!$R:$R,G141,'Order data'!$L:$L,"mimovrste.com-*",'Order data'!$P:$P,"Shumee")</f>
        <v>330.78</v>
      </c>
      <c r="J141" s="58">
        <f t="shared" si="10"/>
        <v>2.4838049206189379E-3</v>
      </c>
      <c r="K141" s="47" t="str">
        <f>IFERROR((I141/$F$2)/('Partner sales 05.2023'!I141/'Partner sales 07.2023'!$G$2)-1,"")</f>
        <v/>
      </c>
      <c r="M141" s="41" t="s">
        <v>34</v>
      </c>
      <c r="N141" s="10" t="s">
        <v>38</v>
      </c>
      <c r="O141" s="46">
        <f>SUMIFS('Order data'!$K:$K,'Order data'!$D:$D,"1",'Order data'!$R:$R,M141,'Order data'!$L:$L,"mimovrste.com-*",'Order data'!$P:$P,"Greatstore")</f>
        <v>974.45999999999992</v>
      </c>
      <c r="P141" s="58">
        <f t="shared" si="11"/>
        <v>7.6997602125133801E-3</v>
      </c>
      <c r="Q141" s="47">
        <f>IFERROR((O141/$F$2)/('Partner sales 05.2023'!O141/'Partner sales 07.2023'!$G$2)-1,"")</f>
        <v>20.748207343412528</v>
      </c>
      <c r="R141" s="43"/>
      <c r="S141" s="56"/>
      <c r="T141" s="15"/>
      <c r="W141" s="47" t="str">
        <f>IFERROR((U141/$F$2)/('Partner sales 05.2023'!U141/'Partner sales 07.2023'!$G$2)-1,"")</f>
        <v/>
      </c>
    </row>
    <row r="142" spans="1:23" ht="19.5" x14ac:dyDescent="0.3">
      <c r="A142" s="41" t="s">
        <v>133</v>
      </c>
      <c r="B142" s="10" t="s">
        <v>46</v>
      </c>
      <c r="C142" s="9">
        <f>SUMIFS('Order data'!$K:$K,'Order data'!$D:$D,"1",'Order data'!$R:$R,A142,'Order data'!$L:$L,"mimovrste.com-*")</f>
        <v>263.72999999999996</v>
      </c>
      <c r="D142" s="58">
        <f t="shared" si="9"/>
        <v>1.0124137367727708E-3</v>
      </c>
      <c r="E142" s="47" t="str">
        <f>IFERROR((C142/$F$2)/('Partner sales 05.2023'!C142/'Partner sales 07.2023'!$G$2)-1,"")</f>
        <v/>
      </c>
      <c r="F142" s="15"/>
      <c r="G142" s="41" t="s">
        <v>133</v>
      </c>
      <c r="H142" s="10" t="s">
        <v>46</v>
      </c>
      <c r="I142" s="9">
        <f>SUMIFS('Order data'!$K:$K,'Order data'!$D:$D,"1",'Order data'!$R:$R,G142,'Order data'!$L:$L,"mimovrste.com-*",'Order data'!$P:$P,"Shumee")</f>
        <v>0</v>
      </c>
      <c r="J142" s="58">
        <f t="shared" si="10"/>
        <v>0</v>
      </c>
      <c r="K142" s="47" t="str">
        <f>IFERROR((I142/$F$2)/('Partner sales 05.2023'!I142/'Partner sales 07.2023'!$G$2)-1,"")</f>
        <v/>
      </c>
      <c r="M142" s="41" t="s">
        <v>133</v>
      </c>
      <c r="N142" s="10" t="s">
        <v>46</v>
      </c>
      <c r="O142" s="46">
        <f>SUMIFS('Order data'!$K:$K,'Order data'!$D:$D,"1",'Order data'!$R:$R,M142,'Order data'!$L:$L,"mimovrste.com-*",'Order data'!$P:$P,"Greatstore")</f>
        <v>263.72999999999996</v>
      </c>
      <c r="P142" s="58">
        <f t="shared" si="11"/>
        <v>2.0838800575150888E-3</v>
      </c>
      <c r="Q142" s="47" t="str">
        <f>IFERROR((O142/$F$2)/('Partner sales 05.2023'!O142/'Partner sales 07.2023'!$G$2)-1,"")</f>
        <v/>
      </c>
      <c r="R142" s="43"/>
      <c r="S142" s="56"/>
      <c r="T142" s="15"/>
      <c r="W142" s="47" t="str">
        <f>IFERROR((U142/$F$2)/('Partner sales 05.2023'!U142/'Partner sales 07.2023'!$G$2)-1,"")</f>
        <v/>
      </c>
    </row>
    <row r="143" spans="1:23" ht="19.5" x14ac:dyDescent="0.3">
      <c r="A143" s="41" t="s">
        <v>30</v>
      </c>
      <c r="B143" s="10" t="s">
        <v>40</v>
      </c>
      <c r="C143" s="9">
        <f>SUMIFS('Order data'!$K:$K,'Order data'!$D:$D,"1",'Order data'!$R:$R,A143,'Order data'!$L:$L,"mimovrste.com-*")</f>
        <v>0</v>
      </c>
      <c r="D143" s="58">
        <f t="shared" si="9"/>
        <v>0</v>
      </c>
      <c r="E143" s="47" t="str">
        <f>IFERROR((C143/$F$2)/('Partner sales 05.2023'!C143/'Partner sales 07.2023'!$G$2)-1,"")</f>
        <v/>
      </c>
      <c r="F143" s="15"/>
      <c r="G143" s="41" t="s">
        <v>30</v>
      </c>
      <c r="H143" s="10" t="s">
        <v>40</v>
      </c>
      <c r="I143" s="9">
        <f>SUMIFS('Order data'!$K:$K,'Order data'!$D:$D,"1",'Order data'!$R:$R,G143,'Order data'!$L:$L,"mimovrste.com-*",'Order data'!$P:$P,"Shumee")</f>
        <v>0</v>
      </c>
      <c r="J143" s="58">
        <f t="shared" si="10"/>
        <v>0</v>
      </c>
      <c r="K143" s="47" t="str">
        <f>IFERROR((I143/$F$2)/('Partner sales 05.2023'!I143/'Partner sales 07.2023'!$G$2)-1,"")</f>
        <v/>
      </c>
      <c r="M143" s="41" t="s">
        <v>30</v>
      </c>
      <c r="N143" s="10" t="s">
        <v>40</v>
      </c>
      <c r="O143" s="46">
        <f>SUMIFS('Order data'!$K:$K,'Order data'!$D:$D,"1",'Order data'!$R:$R,M143,'Order data'!$L:$L,"mimovrste.com-*",'Order data'!$P:$P,"Greatstore")</f>
        <v>0</v>
      </c>
      <c r="P143" s="58">
        <f t="shared" si="11"/>
        <v>0</v>
      </c>
      <c r="Q143" s="47" t="str">
        <f>IFERROR((O143/$F$2)/('Partner sales 05.2023'!O143/'Partner sales 07.2023'!$G$2)-1,"")</f>
        <v/>
      </c>
      <c r="R143" s="43"/>
      <c r="S143" s="56"/>
      <c r="T143" s="15"/>
      <c r="W143" s="47" t="str">
        <f>IFERROR((U143/$F$2)/('Partner sales 05.2023'!U143/'Partner sales 07.2023'!$G$2)-1,"")</f>
        <v/>
      </c>
    </row>
    <row r="144" spans="1:23" ht="19.5" x14ac:dyDescent="0.3">
      <c r="A144" s="41" t="s">
        <v>35</v>
      </c>
      <c r="B144" s="10" t="s">
        <v>39</v>
      </c>
      <c r="C144" s="9">
        <f>SUMIFS('Order data'!$K:$K,'Order data'!$D:$D,"1",'Order data'!$R:$R,A144,'Order data'!$L:$L,"mimovrste.com-*")</f>
        <v>0</v>
      </c>
      <c r="D144" s="58">
        <f t="shared" si="9"/>
        <v>0</v>
      </c>
      <c r="E144" s="47" t="str">
        <f>IFERROR((C144/$F$2)/('Partner sales 05.2023'!C144/'Partner sales 07.2023'!$G$2)-1,"")</f>
        <v/>
      </c>
      <c r="F144" s="20"/>
      <c r="G144" s="41" t="s">
        <v>35</v>
      </c>
      <c r="H144" s="10" t="s">
        <v>39</v>
      </c>
      <c r="I144" s="9">
        <f>SUMIFS('Order data'!$K:$K,'Order data'!$D:$D,"1",'Order data'!$R:$R,G144,'Order data'!$L:$L,"mimovrste.com-*",'Order data'!$P:$P,"Shumee")</f>
        <v>0</v>
      </c>
      <c r="J144" s="58">
        <f t="shared" si="10"/>
        <v>0</v>
      </c>
      <c r="K144" s="47" t="str">
        <f>IFERROR((I144/$F$2)/('Partner sales 05.2023'!I144/'Partner sales 07.2023'!$G$2)-1,"")</f>
        <v/>
      </c>
      <c r="M144" s="41" t="s">
        <v>35</v>
      </c>
      <c r="N144" s="10" t="s">
        <v>39</v>
      </c>
      <c r="O144" s="46">
        <f>SUMIFS('Order data'!$K:$K,'Order data'!$D:$D,"1",'Order data'!$R:$R,M144,'Order data'!$L:$L,"mimovrste.com-*",'Order data'!$P:$P,"Greatstore")</f>
        <v>0</v>
      </c>
      <c r="P144" s="58">
        <f t="shared" si="11"/>
        <v>0</v>
      </c>
      <c r="Q144" s="47" t="str">
        <f>IFERROR((O144/$F$2)/('Partner sales 05.2023'!O144/'Partner sales 07.2023'!$G$2)-1,"")</f>
        <v/>
      </c>
      <c r="R144" s="43"/>
      <c r="S144" s="54"/>
      <c r="T144" s="20"/>
      <c r="W144" s="47" t="str">
        <f>IFERROR((U144/$F$2)/('Partner sales 05.2023'!U144/'Partner sales 07.2023'!$G$2)-1,"")</f>
        <v/>
      </c>
    </row>
    <row r="145" spans="1:23" ht="19.5" x14ac:dyDescent="0.3">
      <c r="A145" s="41" t="s">
        <v>75</v>
      </c>
      <c r="B145" s="10" t="s">
        <v>5</v>
      </c>
      <c r="C145" s="9">
        <f>SUMIFS('Order data'!$K:$K,'Order data'!$D:$D,"1",'Order data'!$R:$R,A145,'Order data'!$L:$L,"mimovrste.com-*")</f>
        <v>0</v>
      </c>
      <c r="D145" s="58">
        <f t="shared" si="9"/>
        <v>0</v>
      </c>
      <c r="E145" s="47" t="str">
        <f>IFERROR((C145/$F$2)/('Partner sales 05.2023'!C145/'Partner sales 07.2023'!$G$2)-1,"")</f>
        <v/>
      </c>
      <c r="G145" s="41" t="s">
        <v>75</v>
      </c>
      <c r="H145" s="10" t="s">
        <v>5</v>
      </c>
      <c r="I145" s="9">
        <f>SUMIFS('Order data'!$K:$K,'Order data'!$D:$D,"1",'Order data'!$R:$R,G145,'Order data'!$L:$L,"mimovrste.com-*",'Order data'!$P:$P,"Shumee")</f>
        <v>0</v>
      </c>
      <c r="J145" s="58">
        <f t="shared" si="10"/>
        <v>0</v>
      </c>
      <c r="K145" s="47" t="str">
        <f>IFERROR((I145/$F$2)/('Partner sales 05.2023'!I145/'Partner sales 07.2023'!$G$2)-1,"")</f>
        <v/>
      </c>
      <c r="M145" s="41" t="s">
        <v>75</v>
      </c>
      <c r="N145" s="10" t="s">
        <v>5</v>
      </c>
      <c r="O145" s="46">
        <f>SUMIFS('Order data'!$K:$K,'Order data'!$D:$D,"1",'Order data'!$R:$R,M145,'Order data'!$L:$L,"mimovrste.com-*",'Order data'!$P:$P,"Greatstore")</f>
        <v>0</v>
      </c>
      <c r="P145" s="58">
        <f t="shared" si="11"/>
        <v>0</v>
      </c>
      <c r="Q145" s="47" t="str">
        <f>IFERROR((O145/$F$2)/('Partner sales 05.2023'!O145/'Partner sales 07.2023'!$G$2)-1,"")</f>
        <v/>
      </c>
      <c r="W145" s="47" t="str">
        <f>IFERROR((U145/$F$2)/('Partner sales 05.2023'!U145/'Partner sales 07.2023'!$G$2)-1,"")</f>
        <v/>
      </c>
    </row>
    <row r="146" spans="1:23" ht="19.5" x14ac:dyDescent="0.3">
      <c r="A146" s="41" t="s">
        <v>228</v>
      </c>
      <c r="B146" s="10" t="s">
        <v>227</v>
      </c>
      <c r="C146" s="9">
        <f>SUMIFS('Order data'!$K:$K,'Order data'!$D:$D,"1",'Order data'!$R:$R,A146,'Order data'!$L:$L,"mimovrste.com-*")</f>
        <v>0</v>
      </c>
      <c r="D146" s="58">
        <f t="shared" si="9"/>
        <v>0</v>
      </c>
      <c r="E146" s="47" t="str">
        <f>IFERROR((C146/$F$2)/('Partner sales 05.2023'!C146/'Partner sales 07.2023'!$G$2)-1,"")</f>
        <v/>
      </c>
      <c r="G146" s="41" t="s">
        <v>228</v>
      </c>
      <c r="H146" s="10" t="s">
        <v>227</v>
      </c>
      <c r="I146" s="9">
        <f>SUMIFS('Order data'!$K:$K,'Order data'!$D:$D,"1",'Order data'!$R:$R,G146,'Order data'!$L:$L,"mimovrste.com-*",'Order data'!$P:$P,"Shumee")</f>
        <v>0</v>
      </c>
      <c r="J146" s="58">
        <f t="shared" si="10"/>
        <v>0</v>
      </c>
      <c r="K146" s="47" t="str">
        <f>IFERROR((I146/$F$2)/('Partner sales 05.2023'!I146/'Partner sales 07.2023'!$G$2)-1,"")</f>
        <v/>
      </c>
      <c r="M146" s="41" t="s">
        <v>228</v>
      </c>
      <c r="N146" s="10" t="s">
        <v>227</v>
      </c>
      <c r="O146" s="46">
        <f>SUMIFS('Order data'!$K:$K,'Order data'!$D:$D,"1",'Order data'!$R:$R,M146,'Order data'!$L:$L,"mimovrste.com-*",'Order data'!$P:$P,"Greatstore")</f>
        <v>0</v>
      </c>
      <c r="P146" s="58">
        <f t="shared" si="11"/>
        <v>0</v>
      </c>
      <c r="Q146" s="47" t="str">
        <f>IFERROR((O146/$F$2)/('Partner sales 05.2023'!O146/'Partner sales 07.2023'!$G$2)-1,"")</f>
        <v/>
      </c>
      <c r="W146" s="47" t="str">
        <f>IFERROR((U146/$F$2)/('Partner sales 05.2023'!U146/'Partner sales 07.2023'!$G$2)-1,"")</f>
        <v/>
      </c>
    </row>
    <row r="147" spans="1:23" ht="19.5" x14ac:dyDescent="0.3">
      <c r="B147" s="8" t="s">
        <v>52</v>
      </c>
      <c r="C147" s="33">
        <f>SUM(C123:C146)</f>
        <v>260496.26790000018</v>
      </c>
      <c r="D147" s="58">
        <f>C147/C$147</f>
        <v>1</v>
      </c>
      <c r="E147" s="47">
        <f>IFERROR((C147/$F$2)/('Partner sales 05.2023'!C147/'Partner sales 07.2023'!$G$2)-1,"")</f>
        <v>1.04929193680523E-2</v>
      </c>
      <c r="G147" s="37"/>
      <c r="H147" s="8" t="s">
        <v>52</v>
      </c>
      <c r="I147" s="33">
        <f>SUM(I123:I146)</f>
        <v>133174.70999999996</v>
      </c>
      <c r="J147" s="58">
        <f>I147/I$147</f>
        <v>1</v>
      </c>
      <c r="K147" s="47">
        <f>IFERROR((I147/$F$2)/('Partner sales 05.2023'!I147/'Partner sales 07.2023'!$G$2)-1,"")</f>
        <v>-7.0216168791835898E-2</v>
      </c>
      <c r="N147" s="8" t="s">
        <v>52</v>
      </c>
      <c r="O147" s="33">
        <f>SUM(O123:O146)</f>
        <v>126557.18790000002</v>
      </c>
      <c r="P147" s="58">
        <f>O147/O$147</f>
        <v>1</v>
      </c>
      <c r="Q147" s="47">
        <f>IFERROR((O147/$F$2)/('Partner sales 05.2023'!O147/'Partner sales 07.2023'!$G$2)-1,"")</f>
        <v>0.10473004415989262</v>
      </c>
      <c r="W147" s="47" t="str">
        <f>IFERROR((U147/$F$2)/('Partner sales 05.2023'!U147/'Partner sales 07.2023'!$G$2)-1,"")</f>
        <v/>
      </c>
    </row>
    <row r="148" spans="1:23" ht="19.5" customHeight="1" x14ac:dyDescent="0.3">
      <c r="C148" s="18"/>
      <c r="D148" s="59"/>
      <c r="E148" s="47" t="str">
        <f>IFERROR((C148/$F$2)/('Partner sales 05.2023'!C148/'Partner sales 07.2023'!$G$2)-1,"")</f>
        <v/>
      </c>
      <c r="F148" s="18"/>
      <c r="G148" s="52"/>
      <c r="K148" s="47" t="str">
        <f>IFERROR((I148/$F$2)/('Partner sales 05.2023'!I148/'Partner sales 07.2023'!$G$2)-1,"")</f>
        <v/>
      </c>
      <c r="Q148" s="47" t="str">
        <f>IFERROR((O148/$F$2)/('Partner sales 05.2023'!O148/'Partner sales 07.2023'!$G$2)-1,"")</f>
        <v/>
      </c>
      <c r="W148" s="47" t="str">
        <f>IFERROR((U148/$F$2)/('Partner sales 05.2023'!U148/'Partner sales 07.2023'!$G$2)-1,"")</f>
        <v/>
      </c>
    </row>
    <row r="149" spans="1:23" ht="19.5" customHeight="1" x14ac:dyDescent="0.3">
      <c r="C149" s="18"/>
      <c r="D149" s="59"/>
      <c r="E149" s="47" t="str">
        <f>IFERROR((C149/$F$2)/('Partner sales 05.2023'!C149/'Partner sales 07.2023'!$G$2)-1,"")</f>
        <v/>
      </c>
      <c r="F149" s="18"/>
      <c r="G149" s="52"/>
      <c r="K149" s="47" t="str">
        <f>IFERROR((I149/$F$2)/('Partner sales 05.2023'!I149/'Partner sales 07.2023'!$G$2)-1,"")</f>
        <v/>
      </c>
      <c r="Q149" s="47" t="str">
        <f>IFERROR((O149/$F$2)/('Partner sales 05.2023'!O149/'Partner sales 07.2023'!$G$2)-1,"")</f>
        <v/>
      </c>
      <c r="W149" s="47" t="str">
        <f>IFERROR((U149/$F$2)/('Partner sales 05.2023'!U149/'Partner sales 07.2023'!$G$2)-1,"")</f>
        <v/>
      </c>
    </row>
    <row r="150" spans="1:23" ht="19.5" customHeight="1" x14ac:dyDescent="0.4">
      <c r="B150" s="13"/>
      <c r="C150" s="20"/>
      <c r="D150" s="63"/>
      <c r="E150" s="47" t="str">
        <f>IFERROR((C150/$F$2)/('Partner sales 05.2023'!C150/'Partner sales 07.2023'!$G$2)-1,"")</f>
        <v/>
      </c>
      <c r="F150" s="20"/>
      <c r="G150" s="48"/>
      <c r="H150" s="13"/>
      <c r="I150" s="20"/>
      <c r="J150" s="63"/>
      <c r="K150" s="47" t="str">
        <f>IFERROR((I150/$F$2)/('Partner sales 05.2023'!I150/'Partner sales 07.2023'!$G$2)-1,"")</f>
        <v/>
      </c>
      <c r="L150" s="23"/>
      <c r="M150" s="36"/>
      <c r="N150" s="23"/>
      <c r="O150" s="23"/>
      <c r="Q150" s="47" t="str">
        <f>IFERROR((O150/$F$2)/('Partner sales 05.2023'!O150/'Partner sales 07.2023'!$G$2)-1,"")</f>
        <v/>
      </c>
      <c r="R150" s="23"/>
      <c r="S150" s="36"/>
      <c r="T150" s="23"/>
      <c r="W150" s="47" t="str">
        <f>IFERROR((U150/$F$2)/('Partner sales 05.2023'!U150/'Partner sales 07.2023'!$G$2)-1,"")</f>
        <v/>
      </c>
    </row>
    <row r="151" spans="1:23" ht="26.25" x14ac:dyDescent="0.4">
      <c r="A151" s="36"/>
      <c r="B151" s="72" t="s">
        <v>236</v>
      </c>
      <c r="C151" s="72"/>
      <c r="D151" s="72"/>
      <c r="E151" s="47" t="str">
        <f>IFERROR((C151/$F$2)/('Partner sales 05.2023'!C151/'Partner sales 07.2023'!$G$2)-1,"")</f>
        <v/>
      </c>
      <c r="F151" s="12"/>
      <c r="G151" s="36"/>
      <c r="H151" s="72" t="s">
        <v>237</v>
      </c>
      <c r="I151" s="72"/>
      <c r="J151" s="72"/>
      <c r="K151" s="47" t="str">
        <f>IFERROR((I151/$F$2)/('Partner sales 05.2023'!I151/'Partner sales 07.2023'!$G$2)-1,"")</f>
        <v/>
      </c>
      <c r="L151" s="23"/>
      <c r="M151" s="36"/>
      <c r="N151" s="72" t="s">
        <v>238</v>
      </c>
      <c r="O151" s="72"/>
      <c r="P151" s="73"/>
      <c r="Q151" s="47" t="str">
        <f>IFERROR((O151/$F$2)/('Partner sales 05.2023'!O151/'Partner sales 07.2023'!$G$2)-1,"")</f>
        <v/>
      </c>
      <c r="W151" s="47" t="str">
        <f>IFERROR((U151/$F$2)/('Partner sales 05.2023'!U151/'Partner sales 07.2023'!$G$2)-1,"")</f>
        <v/>
      </c>
    </row>
    <row r="152" spans="1:23" ht="19.5" x14ac:dyDescent="0.3">
      <c r="B152" s="8" t="s">
        <v>186</v>
      </c>
      <c r="C152" s="7" t="s">
        <v>187</v>
      </c>
      <c r="D152" s="57" t="s">
        <v>188</v>
      </c>
      <c r="E152" s="47" t="str">
        <f>IFERROR((C152/$F$2)/('Partner sales 05.2023'!C152/'Partner sales 07.2023'!$G$2)-1,"")</f>
        <v/>
      </c>
      <c r="F152" s="20"/>
      <c r="G152" s="37"/>
      <c r="H152" s="8" t="s">
        <v>186</v>
      </c>
      <c r="I152" s="7" t="s">
        <v>187</v>
      </c>
      <c r="J152" s="57" t="s">
        <v>188</v>
      </c>
      <c r="K152" s="47" t="str">
        <f>IFERROR((I152/$F$2)/('Partner sales 05.2023'!I152/'Partner sales 07.2023'!$G$2)-1,"")</f>
        <v/>
      </c>
      <c r="N152" s="8" t="s">
        <v>186</v>
      </c>
      <c r="O152" s="45" t="s">
        <v>187</v>
      </c>
      <c r="P152" s="57" t="s">
        <v>188</v>
      </c>
      <c r="Q152" s="47" t="str">
        <f>IFERROR((O152/$F$2)/('Partner sales 05.2023'!O152/'Partner sales 07.2023'!$G$2)-1,"")</f>
        <v/>
      </c>
      <c r="W152" s="47" t="str">
        <f>IFERROR((U152/$F$2)/('Partner sales 05.2023'!U152/'Partner sales 07.2023'!$G$2)-1,"")</f>
        <v/>
      </c>
    </row>
    <row r="153" spans="1:23" ht="19.5" x14ac:dyDescent="0.3">
      <c r="A153" s="41" t="s">
        <v>222</v>
      </c>
      <c r="B153" s="10" t="s">
        <v>2</v>
      </c>
      <c r="C153" s="9">
        <f>SUMIFS('Order data'!$K:$K,'Order data'!$D:$D,"1",'Order data'!$R:$R,A153,'Order data'!$J:$J,"HUF")</f>
        <v>25209.444000000003</v>
      </c>
      <c r="D153" s="58">
        <f>C153/C$177</f>
        <v>0.80277633629383149</v>
      </c>
      <c r="E153" s="47">
        <f>IFERROR((C153/$F$2)/('Partner sales 05.2023'!C153/'Partner sales 07.2023'!$G$2)-1,"")</f>
        <v>-0.53635743852729734</v>
      </c>
      <c r="F153" s="15"/>
      <c r="G153" s="41" t="s">
        <v>222</v>
      </c>
      <c r="H153" s="10" t="s">
        <v>2</v>
      </c>
      <c r="I153" s="9">
        <f>SUMIFS('Order data'!$K:$K,'Order data'!$D:$D,"1",'Order data'!$R:$R,G153,'Order data'!$L:$L,"shumee *",'Order data'!$P:$P,"Shumee")</f>
        <v>14740.680000000002</v>
      </c>
      <c r="J153" s="58">
        <f>I153/I$177</f>
        <v>0.7041481681049927</v>
      </c>
      <c r="K153" s="47">
        <f>IFERROR((I153/$F$2)/('Partner sales 05.2023'!I153/'Partner sales 07.2023'!$G$2)-1,"")</f>
        <v>-0.58414075142356103</v>
      </c>
      <c r="M153" s="41" t="s">
        <v>222</v>
      </c>
      <c r="N153" s="10" t="s">
        <v>2</v>
      </c>
      <c r="O153" s="46">
        <f>SUMIFS('Order data'!$K:$K,'Order data'!$D:$D,"1",'Order data'!$R:$R,M153,'Order data'!$L:$L,"mall.hu-*",'Order data'!$P:$P,"Greatstore")</f>
        <v>10468.763999999997</v>
      </c>
      <c r="P153" s="58">
        <f>O153/O$177</f>
        <v>1</v>
      </c>
      <c r="Q153" s="47">
        <f>IFERROR((O153/$F$2)/('Partner sales 05.2023'!O153/'Partner sales 07.2023'!$G$2)-1,"")</f>
        <v>-0.44686578699608592</v>
      </c>
      <c r="W153" s="47" t="str">
        <f>IFERROR((U153/$F$2)/('Partner sales 05.2023'!U153/'Partner sales 07.2023'!$G$2)-1,"")</f>
        <v/>
      </c>
    </row>
    <row r="154" spans="1:23" ht="19.5" x14ac:dyDescent="0.3">
      <c r="A154" s="41" t="s">
        <v>24</v>
      </c>
      <c r="B154" s="10" t="s">
        <v>57</v>
      </c>
      <c r="C154" s="9">
        <f>SUMIFS('Order data'!$K:$K,'Order data'!$D:$D,"1",'Order data'!$R:$R,A154,'Order data'!$J:$J,"HUF")</f>
        <v>5210.82</v>
      </c>
      <c r="D154" s="58">
        <f t="shared" ref="D154:D177" si="12">C154/C$177</f>
        <v>0.16593475796953802</v>
      </c>
      <c r="E154" s="47">
        <f>IFERROR((C154/$F$2)/('Partner sales 05.2023'!C154/'Partner sales 07.2023'!$G$2)-1,"")</f>
        <v>-0.3680788708750663</v>
      </c>
      <c r="F154" s="15"/>
      <c r="G154" s="41" t="s">
        <v>24</v>
      </c>
      <c r="H154" s="10" t="s">
        <v>57</v>
      </c>
      <c r="I154" s="9">
        <f>SUMIFS('Order data'!$K:$K,'Order data'!$D:$D,"1",'Order data'!$R:$R,G154,'Order data'!$L:$L,"shumee *",'Order data'!$P:$P,"Shumee")</f>
        <v>5210.82</v>
      </c>
      <c r="J154" s="58">
        <f t="shared" ref="J154:J177" si="13">I154/I$177</f>
        <v>0.24891588158245465</v>
      </c>
      <c r="K154" s="47">
        <f>IFERROR((I154/$F$2)/('Partner sales 05.2023'!I154/'Partner sales 07.2023'!$G$2)-1,"")</f>
        <v>-0.3680788708750663</v>
      </c>
      <c r="M154" s="41" t="s">
        <v>24</v>
      </c>
      <c r="N154" s="10" t="s">
        <v>57</v>
      </c>
      <c r="O154" s="46">
        <f>SUMIFS('Order data'!$K:$K,'Order data'!$D:$D,"1",'Order data'!$R:$R,M154,'Order data'!$L:$L,"mall.hu-*",'Order data'!$P:$P,"Greatstore")</f>
        <v>0</v>
      </c>
      <c r="P154" s="58">
        <f t="shared" ref="P154:P177" si="14">O154/O$177</f>
        <v>0</v>
      </c>
      <c r="Q154" s="47" t="str">
        <f>IFERROR((O154/$F$2)/('Partner sales 05.2023'!O154/'Partner sales 07.2023'!$G$2)-1,"")</f>
        <v/>
      </c>
      <c r="W154" s="47" t="str">
        <f>IFERROR((U154/$F$2)/('Partner sales 05.2023'!U154/'Partner sales 07.2023'!$G$2)-1,"")</f>
        <v/>
      </c>
    </row>
    <row r="155" spans="1:23" ht="19.5" x14ac:dyDescent="0.3">
      <c r="A155" s="41" t="s">
        <v>37</v>
      </c>
      <c r="B155" s="10" t="s">
        <v>19</v>
      </c>
      <c r="C155" s="9">
        <f>SUMIFS('Order data'!$K:$K,'Order data'!$D:$D,"1",'Order data'!$R:$R,A155,'Order data'!$J:$J,"HUF")</f>
        <v>0</v>
      </c>
      <c r="D155" s="58">
        <f t="shared" si="12"/>
        <v>0</v>
      </c>
      <c r="E155" s="47">
        <f>IFERROR((C155/$F$2)/('Partner sales 05.2023'!C155/'Partner sales 07.2023'!$G$2)-1,"")</f>
        <v>-1</v>
      </c>
      <c r="F155" s="15"/>
      <c r="G155" s="41" t="s">
        <v>37</v>
      </c>
      <c r="H155" s="10" t="s">
        <v>19</v>
      </c>
      <c r="I155" s="9">
        <f>SUMIFS('Order data'!$K:$K,'Order data'!$D:$D,"1",'Order data'!$R:$R,G155,'Order data'!$L:$L,"shumee *",'Order data'!$P:$P,"Shumee")</f>
        <v>0</v>
      </c>
      <c r="J155" s="58">
        <f t="shared" si="13"/>
        <v>0</v>
      </c>
      <c r="K155" s="47">
        <f>IFERROR((I155/$F$2)/('Partner sales 05.2023'!I155/'Partner sales 07.2023'!$G$2)-1,"")</f>
        <v>-1</v>
      </c>
      <c r="M155" s="41" t="s">
        <v>37</v>
      </c>
      <c r="N155" s="10" t="s">
        <v>19</v>
      </c>
      <c r="O155" s="46">
        <f>SUMIFS('Order data'!$K:$K,'Order data'!$D:$D,"1",'Order data'!$R:$R,M155,'Order data'!$L:$L,"mall.hu-*",'Order data'!$P:$P,"Greatstore")</f>
        <v>0</v>
      </c>
      <c r="P155" s="58">
        <f t="shared" si="14"/>
        <v>0</v>
      </c>
      <c r="Q155" s="47">
        <f>IFERROR((O155/$F$2)/('Partner sales 05.2023'!O155/'Partner sales 07.2023'!$G$2)-1,"")</f>
        <v>-1</v>
      </c>
      <c r="W155" s="47" t="str">
        <f>IFERROR((U155/$F$2)/('Partner sales 05.2023'!U155/'Partner sales 07.2023'!$G$2)-1,"")</f>
        <v/>
      </c>
    </row>
    <row r="156" spans="1:23" ht="19.5" x14ac:dyDescent="0.3">
      <c r="A156" s="41" t="s">
        <v>104</v>
      </c>
      <c r="B156" s="10" t="s">
        <v>31</v>
      </c>
      <c r="C156" s="9">
        <f>SUMIFS('Order data'!$K:$K,'Order data'!$D:$D,"1",'Order data'!$R:$R,A156,'Order data'!$J:$J,"HUF")</f>
        <v>834.12</v>
      </c>
      <c r="D156" s="58">
        <f t="shared" si="12"/>
        <v>2.6561942327225092E-2</v>
      </c>
      <c r="E156" s="47">
        <f>IFERROR((C156/$F$2)/('Partner sales 05.2023'!C156/'Partner sales 07.2023'!$G$2)-1,"")</f>
        <v>-7.1042421107087361E-2</v>
      </c>
      <c r="F156" s="15"/>
      <c r="G156" s="41" t="s">
        <v>104</v>
      </c>
      <c r="H156" s="10" t="s">
        <v>31</v>
      </c>
      <c r="I156" s="9">
        <f>SUMIFS('Order data'!$K:$K,'Order data'!$D:$D,"1",'Order data'!$R:$R,G156,'Order data'!$L:$L,"shumee *",'Order data'!$P:$P,"Shumee")</f>
        <v>834.12</v>
      </c>
      <c r="J156" s="58">
        <f t="shared" si="13"/>
        <v>3.9845113656882619E-2</v>
      </c>
      <c r="K156" s="47">
        <f>IFERROR((I156/$F$2)/('Partner sales 05.2023'!I156/'Partner sales 07.2023'!$G$2)-1,"")</f>
        <v>-7.1042421107087361E-2</v>
      </c>
      <c r="M156" s="41" t="s">
        <v>104</v>
      </c>
      <c r="N156" s="10" t="s">
        <v>31</v>
      </c>
      <c r="O156" s="46">
        <f>SUMIFS('Order data'!$K:$K,'Order data'!$D:$D,"1",'Order data'!$R:$R,M156,'Order data'!$L:$L,"mall.hu-*",'Order data'!$P:$P,"Greatstore")</f>
        <v>0</v>
      </c>
      <c r="P156" s="58">
        <f t="shared" si="14"/>
        <v>0</v>
      </c>
      <c r="Q156" s="47" t="str">
        <f>IFERROR((O156/$F$2)/('Partner sales 05.2023'!O156/'Partner sales 07.2023'!$G$2)-1,"")</f>
        <v/>
      </c>
      <c r="W156" s="47" t="str">
        <f>IFERROR((U156/$F$2)/('Partner sales 05.2023'!U156/'Partner sales 07.2023'!$G$2)-1,"")</f>
        <v/>
      </c>
    </row>
    <row r="157" spans="1:23" ht="19.5" x14ac:dyDescent="0.3">
      <c r="A157" s="41" t="s">
        <v>36</v>
      </c>
      <c r="B157" s="10" t="s">
        <v>207</v>
      </c>
      <c r="C157" s="9">
        <f>SUMIFS('Order data'!$K:$K,'Order data'!$D:$D,"1",'Order data'!$R:$R,A157,'Order data'!$J:$J,"HUF")</f>
        <v>0</v>
      </c>
      <c r="D157" s="58">
        <f t="shared" si="12"/>
        <v>0</v>
      </c>
      <c r="E157" s="47" t="str">
        <f>IFERROR((C157/$F$2)/('Partner sales 05.2023'!C157/'Partner sales 07.2023'!$G$2)-1,"")</f>
        <v/>
      </c>
      <c r="F157" s="15"/>
      <c r="G157" s="41" t="s">
        <v>36</v>
      </c>
      <c r="H157" s="10" t="s">
        <v>207</v>
      </c>
      <c r="I157" s="9">
        <f>SUMIFS('Order data'!$K:$K,'Order data'!$D:$D,"1",'Order data'!$R:$R,G157,'Order data'!$L:$L,"shumee *",'Order data'!$P:$P,"Shumee")</f>
        <v>0</v>
      </c>
      <c r="J157" s="58">
        <f t="shared" si="13"/>
        <v>0</v>
      </c>
      <c r="K157" s="47" t="str">
        <f>IFERROR((I157/$F$2)/('Partner sales 05.2023'!I157/'Partner sales 07.2023'!$G$2)-1,"")</f>
        <v/>
      </c>
      <c r="M157" s="41" t="s">
        <v>36</v>
      </c>
      <c r="N157" s="10" t="s">
        <v>207</v>
      </c>
      <c r="O157" s="46">
        <f>SUMIFS('Order data'!$K:$K,'Order data'!$D:$D,"1",'Order data'!$R:$R,M157,'Order data'!$L:$L,"mall.hu-*",'Order data'!$P:$P,"Greatstore")</f>
        <v>0</v>
      </c>
      <c r="P157" s="58">
        <f t="shared" si="14"/>
        <v>0</v>
      </c>
      <c r="Q157" s="47" t="str">
        <f>IFERROR((O157/$F$2)/('Partner sales 05.2023'!O157/'Partner sales 07.2023'!$G$2)-1,"")</f>
        <v/>
      </c>
      <c r="W157" s="47" t="str">
        <f>IFERROR((U157/$F$2)/('Partner sales 05.2023'!U157/'Partner sales 07.2023'!$G$2)-1,"")</f>
        <v/>
      </c>
    </row>
    <row r="158" spans="1:23" ht="19.5" x14ac:dyDescent="0.3">
      <c r="A158" s="41" t="s">
        <v>132</v>
      </c>
      <c r="B158" s="10" t="s">
        <v>27</v>
      </c>
      <c r="C158" s="9">
        <f>SUMIFS('Order data'!$K:$K,'Order data'!$D:$D,"1",'Order data'!$R:$R,A158,'Order data'!$J:$J,"HUF")</f>
        <v>0</v>
      </c>
      <c r="D158" s="58">
        <f t="shared" si="12"/>
        <v>0</v>
      </c>
      <c r="E158" s="47" t="str">
        <f>IFERROR((C158/$F$2)/('Partner sales 05.2023'!C158/'Partner sales 07.2023'!$G$2)-1,"")</f>
        <v/>
      </c>
      <c r="F158" s="15"/>
      <c r="G158" s="41" t="s">
        <v>132</v>
      </c>
      <c r="H158" s="10" t="s">
        <v>27</v>
      </c>
      <c r="I158" s="9">
        <f>SUMIFS('Order data'!$K:$K,'Order data'!$D:$D,"1",'Order data'!$R:$R,G158,'Order data'!$L:$L,"shumee *",'Order data'!$P:$P,"Shumee")</f>
        <v>0</v>
      </c>
      <c r="J158" s="58">
        <f t="shared" si="13"/>
        <v>0</v>
      </c>
      <c r="K158" s="47" t="str">
        <f>IFERROR((I158/$F$2)/('Partner sales 05.2023'!I158/'Partner sales 07.2023'!$G$2)-1,"")</f>
        <v/>
      </c>
      <c r="M158" s="41" t="s">
        <v>132</v>
      </c>
      <c r="N158" s="10" t="s">
        <v>27</v>
      </c>
      <c r="O158" s="46">
        <f>SUMIFS('Order data'!$K:$K,'Order data'!$D:$D,"1",'Order data'!$R:$R,M158,'Order data'!$L:$L,"mall.hu-*",'Order data'!$P:$P,"Greatstore")</f>
        <v>0</v>
      </c>
      <c r="P158" s="58">
        <f t="shared" si="14"/>
        <v>0</v>
      </c>
      <c r="Q158" s="47" t="str">
        <f>IFERROR((O158/$F$2)/('Partner sales 05.2023'!O158/'Partner sales 07.2023'!$G$2)-1,"")</f>
        <v/>
      </c>
      <c r="W158" s="47" t="str">
        <f>IFERROR((U158/$F$2)/('Partner sales 05.2023'!U158/'Partner sales 07.2023'!$G$2)-1,"")</f>
        <v/>
      </c>
    </row>
    <row r="159" spans="1:23" ht="19.5" x14ac:dyDescent="0.3">
      <c r="A159" s="41" t="s">
        <v>128</v>
      </c>
      <c r="B159" s="10" t="s">
        <v>136</v>
      </c>
      <c r="C159" s="9">
        <f>SUMIFS('Order data'!$K:$K,'Order data'!$D:$D,"1",'Order data'!$R:$R,A159,'Order data'!$J:$J,"HUF")</f>
        <v>0</v>
      </c>
      <c r="D159" s="58">
        <f t="shared" si="12"/>
        <v>0</v>
      </c>
      <c r="E159" s="47" t="str">
        <f>IFERROR((C159/$F$2)/('Partner sales 05.2023'!C159/'Partner sales 07.2023'!$G$2)-1,"")</f>
        <v/>
      </c>
      <c r="F159" s="15"/>
      <c r="G159" s="41" t="s">
        <v>128</v>
      </c>
      <c r="H159" s="10" t="s">
        <v>136</v>
      </c>
      <c r="I159" s="9">
        <f>SUMIFS('Order data'!$K:$K,'Order data'!$D:$D,"1",'Order data'!$R:$R,G159,'Order data'!$L:$L,"shumee *",'Order data'!$P:$P,"Shumee")</f>
        <v>0</v>
      </c>
      <c r="J159" s="58">
        <f t="shared" si="13"/>
        <v>0</v>
      </c>
      <c r="K159" s="47" t="str">
        <f>IFERROR((I159/$F$2)/('Partner sales 05.2023'!I159/'Partner sales 07.2023'!$G$2)-1,"")</f>
        <v/>
      </c>
      <c r="M159" s="41" t="s">
        <v>128</v>
      </c>
      <c r="N159" s="10" t="s">
        <v>136</v>
      </c>
      <c r="O159" s="46">
        <f>SUMIFS('Order data'!$K:$K,'Order data'!$D:$D,"1",'Order data'!$R:$R,M159,'Order data'!$L:$L,"mall.hu-*",'Order data'!$P:$P,"Greatstore")</f>
        <v>0</v>
      </c>
      <c r="P159" s="58">
        <f t="shared" si="14"/>
        <v>0</v>
      </c>
      <c r="Q159" s="47" t="str">
        <f>IFERROR((O159/$F$2)/('Partner sales 05.2023'!O159/'Partner sales 07.2023'!$G$2)-1,"")</f>
        <v/>
      </c>
      <c r="W159" s="47" t="str">
        <f>IFERROR((U159/$F$2)/('Partner sales 05.2023'!U159/'Partner sales 07.2023'!$G$2)-1,"")</f>
        <v/>
      </c>
    </row>
    <row r="160" spans="1:23" ht="19.5" x14ac:dyDescent="0.3">
      <c r="A160" s="41" t="s">
        <v>32</v>
      </c>
      <c r="B160" s="10" t="s">
        <v>3</v>
      </c>
      <c r="C160" s="9">
        <f>SUMIFS('Order data'!$K:$K,'Order data'!$D:$D,"1",'Order data'!$R:$R,A160,'Order data'!$J:$J,"HUF")</f>
        <v>0</v>
      </c>
      <c r="D160" s="58">
        <f t="shared" si="12"/>
        <v>0</v>
      </c>
      <c r="E160" s="47" t="str">
        <f>IFERROR((C160/$F$2)/('Partner sales 05.2023'!C160/'Partner sales 07.2023'!$G$2)-1,"")</f>
        <v/>
      </c>
      <c r="F160" s="15"/>
      <c r="G160" s="41" t="s">
        <v>32</v>
      </c>
      <c r="H160" s="10" t="s">
        <v>3</v>
      </c>
      <c r="I160" s="9">
        <f>SUMIFS('Order data'!$K:$K,'Order data'!$D:$D,"1",'Order data'!$R:$R,G160,'Order data'!$L:$L,"shumee *",'Order data'!$P:$P,"Shumee")</f>
        <v>0</v>
      </c>
      <c r="J160" s="58">
        <f t="shared" si="13"/>
        <v>0</v>
      </c>
      <c r="K160" s="47" t="str">
        <f>IFERROR((I160/$F$2)/('Partner sales 05.2023'!I160/'Partner sales 07.2023'!$G$2)-1,"")</f>
        <v/>
      </c>
      <c r="M160" s="41" t="s">
        <v>32</v>
      </c>
      <c r="N160" s="10" t="s">
        <v>3</v>
      </c>
      <c r="O160" s="46">
        <f>SUMIFS('Order data'!$K:$K,'Order data'!$D:$D,"1",'Order data'!$R:$R,M160,'Order data'!$L:$L,"mall.hu-*",'Order data'!$P:$P,"Greatstore")</f>
        <v>0</v>
      </c>
      <c r="P160" s="58">
        <f t="shared" si="14"/>
        <v>0</v>
      </c>
      <c r="Q160" s="47" t="str">
        <f>IFERROR((O160/$F$2)/('Partner sales 05.2023'!O160/'Partner sales 07.2023'!$G$2)-1,"")</f>
        <v/>
      </c>
      <c r="W160" s="47" t="str">
        <f>IFERROR((U160/$F$2)/('Partner sales 05.2023'!U160/'Partner sales 07.2023'!$G$2)-1,"")</f>
        <v/>
      </c>
    </row>
    <row r="161" spans="1:23" ht="19.5" x14ac:dyDescent="0.3">
      <c r="A161" s="41" t="s">
        <v>23</v>
      </c>
      <c r="B161" s="10" t="s">
        <v>41</v>
      </c>
      <c r="C161" s="9">
        <f>SUMIFS('Order data'!$K:$K,'Order data'!$D:$D,"1",'Order data'!$R:$R,A161,'Order data'!$J:$J,"HUF")</f>
        <v>0</v>
      </c>
      <c r="D161" s="58">
        <f t="shared" si="12"/>
        <v>0</v>
      </c>
      <c r="E161" s="47" t="str">
        <f>IFERROR((C161/$F$2)/('Partner sales 05.2023'!C161/'Partner sales 07.2023'!$G$2)-1,"")</f>
        <v/>
      </c>
      <c r="F161" s="15"/>
      <c r="G161" s="41" t="s">
        <v>23</v>
      </c>
      <c r="H161" s="10" t="s">
        <v>41</v>
      </c>
      <c r="I161" s="9">
        <f>SUMIFS('Order data'!$K:$K,'Order data'!$D:$D,"1",'Order data'!$R:$R,G161,'Order data'!$L:$L,"shumee *",'Order data'!$P:$P,"Shumee")</f>
        <v>0</v>
      </c>
      <c r="J161" s="58">
        <f t="shared" si="13"/>
        <v>0</v>
      </c>
      <c r="K161" s="47" t="str">
        <f>IFERROR((I161/$F$2)/('Partner sales 05.2023'!I161/'Partner sales 07.2023'!$G$2)-1,"")</f>
        <v/>
      </c>
      <c r="M161" s="41" t="s">
        <v>23</v>
      </c>
      <c r="N161" s="10" t="s">
        <v>41</v>
      </c>
      <c r="O161" s="46">
        <f>SUMIFS('Order data'!$K:$K,'Order data'!$D:$D,"1",'Order data'!$R:$R,M161,'Order data'!$L:$L,"mall.hu-*",'Order data'!$P:$P,"Greatstore")</f>
        <v>0</v>
      </c>
      <c r="P161" s="58">
        <f t="shared" si="14"/>
        <v>0</v>
      </c>
      <c r="Q161" s="47" t="str">
        <f>IFERROR((O161/$F$2)/('Partner sales 05.2023'!O161/'Partner sales 07.2023'!$G$2)-1,"")</f>
        <v/>
      </c>
      <c r="W161" s="47" t="str">
        <f>IFERROR((U161/$F$2)/('Partner sales 05.2023'!U161/'Partner sales 07.2023'!$G$2)-1,"")</f>
        <v/>
      </c>
    </row>
    <row r="162" spans="1:23" ht="19.5" x14ac:dyDescent="0.3">
      <c r="A162" s="41" t="s">
        <v>74</v>
      </c>
      <c r="B162" s="10" t="s">
        <v>76</v>
      </c>
      <c r="C162" s="9">
        <f>SUMIFS('Order data'!$K:$K,'Order data'!$D:$D,"1",'Order data'!$R:$R,A162,'Order data'!$J:$J,"HUF")</f>
        <v>0</v>
      </c>
      <c r="D162" s="58">
        <f t="shared" si="12"/>
        <v>0</v>
      </c>
      <c r="E162" s="47" t="str">
        <f>IFERROR((C162/$F$2)/('Partner sales 05.2023'!C162/'Partner sales 07.2023'!$G$2)-1,"")</f>
        <v/>
      </c>
      <c r="F162" s="15"/>
      <c r="G162" s="41" t="s">
        <v>74</v>
      </c>
      <c r="H162" s="10" t="s">
        <v>76</v>
      </c>
      <c r="I162" s="9">
        <f>SUMIFS('Order data'!$K:$K,'Order data'!$D:$D,"1",'Order data'!$R:$R,G162,'Order data'!$L:$L,"shumee *",'Order data'!$P:$P,"Shumee")</f>
        <v>0</v>
      </c>
      <c r="J162" s="58">
        <f t="shared" si="13"/>
        <v>0</v>
      </c>
      <c r="K162" s="47" t="str">
        <f>IFERROR((I162/$F$2)/('Partner sales 05.2023'!I162/'Partner sales 07.2023'!$G$2)-1,"")</f>
        <v/>
      </c>
      <c r="M162" s="41" t="s">
        <v>74</v>
      </c>
      <c r="N162" s="10" t="s">
        <v>76</v>
      </c>
      <c r="O162" s="46">
        <f>SUMIFS('Order data'!$K:$K,'Order data'!$D:$D,"1",'Order data'!$R:$R,M162,'Order data'!$L:$L,"mall.hu-*",'Order data'!$P:$P,"Greatstore")</f>
        <v>0</v>
      </c>
      <c r="P162" s="58">
        <f t="shared" si="14"/>
        <v>0</v>
      </c>
      <c r="Q162" s="47" t="str">
        <f>IFERROR((O162/$F$2)/('Partner sales 05.2023'!O162/'Partner sales 07.2023'!$G$2)-1,"")</f>
        <v/>
      </c>
      <c r="W162" s="47" t="str">
        <f>IFERROR((U162/$F$2)/('Partner sales 05.2023'!U162/'Partner sales 07.2023'!$G$2)-1,"")</f>
        <v/>
      </c>
    </row>
    <row r="163" spans="1:23" ht="19.5" x14ac:dyDescent="0.3">
      <c r="A163" s="41" t="s">
        <v>28</v>
      </c>
      <c r="B163" s="10" t="s">
        <v>4</v>
      </c>
      <c r="C163" s="9">
        <f>SUMIFS('Order data'!$K:$K,'Order data'!$D:$D,"1",'Order data'!$R:$R,A163,'Order data'!$J:$J,"HUF")</f>
        <v>148.44</v>
      </c>
      <c r="D163" s="58">
        <f t="shared" si="12"/>
        <v>4.726963409405472E-3</v>
      </c>
      <c r="E163" s="47">
        <f>IFERROR((C163/$F$2)/('Partner sales 05.2023'!C163/'Partner sales 07.2023'!$G$2)-1,"")</f>
        <v>-9.0613735534054385E-2</v>
      </c>
      <c r="F163" s="15"/>
      <c r="G163" s="41" t="s">
        <v>28</v>
      </c>
      <c r="H163" s="10" t="s">
        <v>4</v>
      </c>
      <c r="I163" s="9">
        <f>SUMIFS('Order data'!$K:$K,'Order data'!$D:$D,"1",'Order data'!$R:$R,G163,'Order data'!$L:$L,"shumee *",'Order data'!$P:$P,"Shumee")</f>
        <v>148.44</v>
      </c>
      <c r="J163" s="58">
        <f t="shared" si="13"/>
        <v>7.0908366556702339E-3</v>
      </c>
      <c r="K163" s="47">
        <f>IFERROR((I163/$F$2)/('Partner sales 05.2023'!I163/'Partner sales 07.2023'!$G$2)-1,"")</f>
        <v>-9.0613735534054385E-2</v>
      </c>
      <c r="M163" s="41" t="s">
        <v>28</v>
      </c>
      <c r="N163" s="10" t="s">
        <v>4</v>
      </c>
      <c r="O163" s="46">
        <f>SUMIFS('Order data'!$K:$K,'Order data'!$D:$D,"1",'Order data'!$R:$R,M163,'Order data'!$L:$L,"mall.hu-*",'Order data'!$P:$P,"Greatstore")</f>
        <v>0</v>
      </c>
      <c r="P163" s="58">
        <f t="shared" si="14"/>
        <v>0</v>
      </c>
      <c r="Q163" s="47" t="str">
        <f>IFERROR((O163/$F$2)/('Partner sales 05.2023'!O163/'Partner sales 07.2023'!$G$2)-1,"")</f>
        <v/>
      </c>
      <c r="W163" s="47" t="str">
        <f>IFERROR((U163/$F$2)/('Partner sales 05.2023'!U163/'Partner sales 07.2023'!$G$2)-1,"")</f>
        <v/>
      </c>
    </row>
    <row r="164" spans="1:23" ht="19.5" x14ac:dyDescent="0.3">
      <c r="A164" s="41" t="s">
        <v>129</v>
      </c>
      <c r="B164" s="10" t="s">
        <v>20</v>
      </c>
      <c r="C164" s="9">
        <f>SUMIFS('Order data'!$K:$K,'Order data'!$D:$D,"1",'Order data'!$R:$R,A164,'Order data'!$J:$J,"HUF")</f>
        <v>0</v>
      </c>
      <c r="D164" s="58">
        <f t="shared" si="12"/>
        <v>0</v>
      </c>
      <c r="E164" s="47">
        <f>IFERROR((C164/$F$2)/('Partner sales 05.2023'!C164/'Partner sales 07.2023'!$G$2)-1,"")</f>
        <v>-1</v>
      </c>
      <c r="F164" s="15"/>
      <c r="G164" s="41" t="s">
        <v>129</v>
      </c>
      <c r="H164" s="10" t="s">
        <v>20</v>
      </c>
      <c r="I164" s="9">
        <f>SUMIFS('Order data'!$K:$K,'Order data'!$D:$D,"1",'Order data'!$R:$R,G164,'Order data'!$L:$L,"shumee *",'Order data'!$P:$P,"Shumee")</f>
        <v>0</v>
      </c>
      <c r="J164" s="58">
        <f t="shared" si="13"/>
        <v>0</v>
      </c>
      <c r="K164" s="47" t="str">
        <f>IFERROR((I164/$F$2)/('Partner sales 05.2023'!I164/'Partner sales 07.2023'!$G$2)-1,"")</f>
        <v/>
      </c>
      <c r="M164" s="41" t="s">
        <v>129</v>
      </c>
      <c r="N164" s="10" t="s">
        <v>20</v>
      </c>
      <c r="O164" s="46">
        <f>SUMIFS('Order data'!$K:$K,'Order data'!$D:$D,"1",'Order data'!$R:$R,M164,'Order data'!$L:$L,"mall.hu-*",'Order data'!$P:$P,"Greatstore")</f>
        <v>0</v>
      </c>
      <c r="P164" s="58">
        <f t="shared" si="14"/>
        <v>0</v>
      </c>
      <c r="Q164" s="47">
        <f>IFERROR((O164/$F$2)/('Partner sales 05.2023'!O164/'Partner sales 07.2023'!$G$2)-1,"")</f>
        <v>-1</v>
      </c>
      <c r="W164" s="47" t="str">
        <f>IFERROR((U164/$F$2)/('Partner sales 05.2023'!U164/'Partner sales 07.2023'!$G$2)-1,"")</f>
        <v/>
      </c>
    </row>
    <row r="165" spans="1:23" ht="19.5" x14ac:dyDescent="0.3">
      <c r="A165" s="41" t="s">
        <v>131</v>
      </c>
      <c r="B165" s="10" t="s">
        <v>33</v>
      </c>
      <c r="C165" s="9">
        <f>SUMIFS('Order data'!$K:$K,'Order data'!$D:$D,"1",'Order data'!$R:$R,A165,'Order data'!$J:$J,"HUF")</f>
        <v>0</v>
      </c>
      <c r="D165" s="58">
        <f t="shared" si="12"/>
        <v>0</v>
      </c>
      <c r="E165" s="47">
        <f>IFERROR((C165/$F$2)/('Partner sales 05.2023'!C165/'Partner sales 07.2023'!$G$2)-1,"")</f>
        <v>-1</v>
      </c>
      <c r="F165" s="15"/>
      <c r="G165" s="41" t="s">
        <v>131</v>
      </c>
      <c r="H165" s="10" t="s">
        <v>33</v>
      </c>
      <c r="I165" s="9">
        <f>SUMIFS('Order data'!$K:$K,'Order data'!$D:$D,"1",'Order data'!$R:$R,G165,'Order data'!$L:$L,"shumee *",'Order data'!$P:$P,"Shumee")</f>
        <v>0</v>
      </c>
      <c r="J165" s="58">
        <f t="shared" si="13"/>
        <v>0</v>
      </c>
      <c r="K165" s="47">
        <f>IFERROR((I165/$F$2)/('Partner sales 05.2023'!I165/'Partner sales 07.2023'!$G$2)-1,"")</f>
        <v>-1</v>
      </c>
      <c r="M165" s="41" t="s">
        <v>131</v>
      </c>
      <c r="N165" s="10" t="s">
        <v>33</v>
      </c>
      <c r="O165" s="46">
        <f>SUMIFS('Order data'!$K:$K,'Order data'!$D:$D,"1",'Order data'!$R:$R,M165,'Order data'!$L:$L,"mall.hu-*",'Order data'!$P:$P,"Greatstore")</f>
        <v>0</v>
      </c>
      <c r="P165" s="58">
        <f t="shared" si="14"/>
        <v>0</v>
      </c>
      <c r="Q165" s="47" t="str">
        <f>IFERROR((O165/$F$2)/('Partner sales 05.2023'!O165/'Partner sales 07.2023'!$G$2)-1,"")</f>
        <v/>
      </c>
      <c r="W165" s="47" t="str">
        <f>IFERROR((U165/$F$2)/('Partner sales 05.2023'!U165/'Partner sales 07.2023'!$G$2)-1,"")</f>
        <v/>
      </c>
    </row>
    <row r="166" spans="1:23" ht="19.5" x14ac:dyDescent="0.3">
      <c r="A166" s="41" t="s">
        <v>45</v>
      </c>
      <c r="B166" s="10" t="s">
        <v>47</v>
      </c>
      <c r="C166" s="9">
        <f>SUMIFS('Order data'!$K:$K,'Order data'!$D:$D,"1",'Order data'!$R:$R,A166,'Order data'!$J:$J,"HUF")</f>
        <v>0</v>
      </c>
      <c r="D166" s="58">
        <f t="shared" si="12"/>
        <v>0</v>
      </c>
      <c r="E166" s="47" t="str">
        <f>IFERROR((C166/$F$2)/('Partner sales 05.2023'!C166/'Partner sales 07.2023'!$G$2)-1,"")</f>
        <v/>
      </c>
      <c r="F166" s="15"/>
      <c r="G166" s="41" t="s">
        <v>45</v>
      </c>
      <c r="H166" s="10" t="s">
        <v>47</v>
      </c>
      <c r="I166" s="9">
        <f>SUMIFS('Order data'!$K:$K,'Order data'!$D:$D,"1",'Order data'!$R:$R,G166,'Order data'!$L:$L,"shumee *",'Order data'!$P:$P,"Shumee")</f>
        <v>0</v>
      </c>
      <c r="J166" s="58">
        <f t="shared" si="13"/>
        <v>0</v>
      </c>
      <c r="K166" s="47" t="str">
        <f>IFERROR((I166/$F$2)/('Partner sales 05.2023'!I166/'Partner sales 07.2023'!$G$2)-1,"")</f>
        <v/>
      </c>
      <c r="M166" s="41" t="s">
        <v>45</v>
      </c>
      <c r="N166" s="10" t="s">
        <v>47</v>
      </c>
      <c r="O166" s="46">
        <f>SUMIFS('Order data'!$K:$K,'Order data'!$D:$D,"1",'Order data'!$R:$R,M166,'Order data'!$L:$L,"mall.hu-*",'Order data'!$P:$P,"Greatstore")</f>
        <v>0</v>
      </c>
      <c r="P166" s="58">
        <f t="shared" si="14"/>
        <v>0</v>
      </c>
      <c r="Q166" s="47" t="str">
        <f>IFERROR((O166/$F$2)/('Partner sales 05.2023'!O166/'Partner sales 07.2023'!$G$2)-1,"")</f>
        <v/>
      </c>
      <c r="W166" s="47" t="str">
        <f>IFERROR((U166/$F$2)/('Partner sales 05.2023'!U166/'Partner sales 07.2023'!$G$2)-1,"")</f>
        <v/>
      </c>
    </row>
    <row r="167" spans="1:23" ht="19.5" x14ac:dyDescent="0.3">
      <c r="A167" s="41" t="s">
        <v>29</v>
      </c>
      <c r="B167" s="10" t="s">
        <v>43</v>
      </c>
      <c r="C167" s="9">
        <f>SUMIFS('Order data'!$K:$K,'Order data'!$D:$D,"1",'Order data'!$R:$R,A167,'Order data'!$J:$J,"HUF")</f>
        <v>0</v>
      </c>
      <c r="D167" s="58">
        <f t="shared" si="12"/>
        <v>0</v>
      </c>
      <c r="E167" s="47" t="str">
        <f>IFERROR((C167/$F$2)/('Partner sales 05.2023'!C167/'Partner sales 07.2023'!$G$2)-1,"")</f>
        <v/>
      </c>
      <c r="F167" s="15"/>
      <c r="G167" s="41" t="s">
        <v>29</v>
      </c>
      <c r="H167" s="10" t="s">
        <v>43</v>
      </c>
      <c r="I167" s="9">
        <f>SUMIFS('Order data'!$K:$K,'Order data'!$D:$D,"1",'Order data'!$R:$R,G167,'Order data'!$L:$L,"shumee *",'Order data'!$P:$P,"Shumee")</f>
        <v>0</v>
      </c>
      <c r="J167" s="58">
        <f t="shared" si="13"/>
        <v>0</v>
      </c>
      <c r="K167" s="47" t="str">
        <f>IFERROR((I167/$F$2)/('Partner sales 05.2023'!I167/'Partner sales 07.2023'!$G$2)-1,"")</f>
        <v/>
      </c>
      <c r="M167" s="41" t="s">
        <v>29</v>
      </c>
      <c r="N167" s="10" t="s">
        <v>43</v>
      </c>
      <c r="O167" s="46">
        <f>SUMIFS('Order data'!$K:$K,'Order data'!$D:$D,"1",'Order data'!$R:$R,M167,'Order data'!$L:$L,"mall.hu-*",'Order data'!$P:$P,"Greatstore")</f>
        <v>0</v>
      </c>
      <c r="P167" s="58">
        <f t="shared" si="14"/>
        <v>0</v>
      </c>
      <c r="Q167" s="47" t="str">
        <f>IFERROR((O167/$F$2)/('Partner sales 05.2023'!O167/'Partner sales 07.2023'!$G$2)-1,"")</f>
        <v/>
      </c>
      <c r="W167" s="47" t="str">
        <f>IFERROR((U167/$F$2)/('Partner sales 05.2023'!U167/'Partner sales 07.2023'!$G$2)-1,"")</f>
        <v/>
      </c>
    </row>
    <row r="168" spans="1:23" ht="19.5" x14ac:dyDescent="0.3">
      <c r="A168" s="41" t="s">
        <v>127</v>
      </c>
      <c r="B168" s="10" t="s">
        <v>134</v>
      </c>
      <c r="C168" s="9">
        <f>SUMIFS('Order data'!$K:$K,'Order data'!$D:$D,"1",'Order data'!$R:$R,A168,'Order data'!$J:$J,"HUF")</f>
        <v>0</v>
      </c>
      <c r="D168" s="58">
        <f t="shared" si="12"/>
        <v>0</v>
      </c>
      <c r="E168" s="47" t="str">
        <f>IFERROR((C168/$F$2)/('Partner sales 05.2023'!C168/'Partner sales 07.2023'!$G$2)-1,"")</f>
        <v/>
      </c>
      <c r="F168" s="15"/>
      <c r="G168" s="41" t="s">
        <v>127</v>
      </c>
      <c r="H168" s="10" t="s">
        <v>134</v>
      </c>
      <c r="I168" s="9">
        <f>SUMIFS('Order data'!$K:$K,'Order data'!$D:$D,"1",'Order data'!$R:$R,G168,'Order data'!$L:$L,"shumee *",'Order data'!$P:$P,"Shumee")</f>
        <v>0</v>
      </c>
      <c r="J168" s="58">
        <f t="shared" si="13"/>
        <v>0</v>
      </c>
      <c r="K168" s="47" t="str">
        <f>IFERROR((I168/$F$2)/('Partner sales 05.2023'!I168/'Partner sales 07.2023'!$G$2)-1,"")</f>
        <v/>
      </c>
      <c r="M168" s="41" t="s">
        <v>127</v>
      </c>
      <c r="N168" s="10" t="s">
        <v>134</v>
      </c>
      <c r="O168" s="46">
        <f>SUMIFS('Order data'!$K:$K,'Order data'!$D:$D,"1",'Order data'!$R:$R,M168,'Order data'!$L:$L,"mall.hu-*",'Order data'!$P:$P,"Greatstore")</f>
        <v>0</v>
      </c>
      <c r="P168" s="58">
        <f t="shared" si="14"/>
        <v>0</v>
      </c>
      <c r="Q168" s="47" t="str">
        <f>IFERROR((O168/$F$2)/('Partner sales 05.2023'!O168/'Partner sales 07.2023'!$G$2)-1,"")</f>
        <v/>
      </c>
      <c r="W168" s="47" t="str">
        <f>IFERROR((U168/$F$2)/('Partner sales 05.2023'!U168/'Partner sales 07.2023'!$G$2)-1,"")</f>
        <v/>
      </c>
    </row>
    <row r="169" spans="1:23" ht="19.5" x14ac:dyDescent="0.3">
      <c r="A169" s="41" t="s">
        <v>130</v>
      </c>
      <c r="B169" s="10" t="s">
        <v>42</v>
      </c>
      <c r="C169" s="9">
        <f>SUMIFS('Order data'!$K:$K,'Order data'!$D:$D,"1",'Order data'!$R:$R,A169,'Order data'!$J:$J,"HUF")</f>
        <v>0</v>
      </c>
      <c r="D169" s="58">
        <f t="shared" si="12"/>
        <v>0</v>
      </c>
      <c r="E169" s="47" t="str">
        <f>IFERROR((C169/$F$2)/('Partner sales 05.2023'!C169/'Partner sales 07.2023'!$G$2)-1,"")</f>
        <v/>
      </c>
      <c r="F169" s="15"/>
      <c r="G169" s="41" t="s">
        <v>130</v>
      </c>
      <c r="H169" s="10" t="s">
        <v>42</v>
      </c>
      <c r="I169" s="9">
        <f>SUMIFS('Order data'!$K:$K,'Order data'!$D:$D,"1",'Order data'!$R:$R,G169,'Order data'!$L:$L,"shumee *",'Order data'!$P:$P,"Shumee")</f>
        <v>0</v>
      </c>
      <c r="J169" s="58">
        <f t="shared" si="13"/>
        <v>0</v>
      </c>
      <c r="K169" s="47" t="str">
        <f>IFERROR((I169/$F$2)/('Partner sales 05.2023'!I169/'Partner sales 07.2023'!$G$2)-1,"")</f>
        <v/>
      </c>
      <c r="M169" s="41" t="s">
        <v>130</v>
      </c>
      <c r="N169" s="10" t="s">
        <v>42</v>
      </c>
      <c r="O169" s="46">
        <f>SUMIFS('Order data'!$K:$K,'Order data'!$D:$D,"1",'Order data'!$R:$R,M169,'Order data'!$L:$L,"mall.hu-*",'Order data'!$P:$P,"Greatstore")</f>
        <v>0</v>
      </c>
      <c r="P169" s="58">
        <f t="shared" si="14"/>
        <v>0</v>
      </c>
      <c r="Q169" s="47" t="str">
        <f>IFERROR((O169/$F$2)/('Partner sales 05.2023'!O169/'Partner sales 07.2023'!$G$2)-1,"")</f>
        <v/>
      </c>
      <c r="W169" s="47" t="str">
        <f>IFERROR((U169/$F$2)/('Partner sales 05.2023'!U169/'Partner sales 07.2023'!$G$2)-1,"")</f>
        <v/>
      </c>
    </row>
    <row r="170" spans="1:23" ht="19.5" x14ac:dyDescent="0.3">
      <c r="A170" s="41" t="s">
        <v>123</v>
      </c>
      <c r="B170" s="10" t="s">
        <v>135</v>
      </c>
      <c r="C170" s="9">
        <f>SUMIFS('Order data'!$K:$K,'Order data'!$D:$D,"1",'Order data'!$R:$R,A170,'Order data'!$J:$J,"HUF")</f>
        <v>0</v>
      </c>
      <c r="D170" s="58">
        <f t="shared" si="12"/>
        <v>0</v>
      </c>
      <c r="E170" s="47" t="str">
        <f>IFERROR((C170/$F$2)/('Partner sales 05.2023'!C170/'Partner sales 07.2023'!$G$2)-1,"")</f>
        <v/>
      </c>
      <c r="F170" s="15"/>
      <c r="G170" s="41" t="s">
        <v>123</v>
      </c>
      <c r="H170" s="10" t="s">
        <v>135</v>
      </c>
      <c r="I170" s="9">
        <f>SUMIFS('Order data'!$K:$K,'Order data'!$D:$D,"1",'Order data'!$R:$R,G170,'Order data'!$L:$L,"shumee *",'Order data'!$P:$P,"Shumee")</f>
        <v>0</v>
      </c>
      <c r="J170" s="58">
        <f t="shared" si="13"/>
        <v>0</v>
      </c>
      <c r="K170" s="47" t="str">
        <f>IFERROR((I170/$F$2)/('Partner sales 05.2023'!I170/'Partner sales 07.2023'!$G$2)-1,"")</f>
        <v/>
      </c>
      <c r="M170" s="41" t="s">
        <v>123</v>
      </c>
      <c r="N170" s="10" t="s">
        <v>135</v>
      </c>
      <c r="O170" s="46">
        <f>SUMIFS('Order data'!$K:$K,'Order data'!$D:$D,"1",'Order data'!$R:$R,M170,'Order data'!$L:$L,"mall.hu-*",'Order data'!$P:$P,"Greatstore")</f>
        <v>0</v>
      </c>
      <c r="P170" s="58">
        <f t="shared" si="14"/>
        <v>0</v>
      </c>
      <c r="Q170" s="47" t="str">
        <f>IFERROR((O170/$F$2)/('Partner sales 05.2023'!O170/'Partner sales 07.2023'!$G$2)-1,"")</f>
        <v/>
      </c>
      <c r="W170" s="47" t="str">
        <f>IFERROR((U170/$F$2)/('Partner sales 05.2023'!U170/'Partner sales 07.2023'!$G$2)-1,"")</f>
        <v/>
      </c>
    </row>
    <row r="171" spans="1:23" ht="19.5" x14ac:dyDescent="0.3">
      <c r="A171" s="41" t="s">
        <v>34</v>
      </c>
      <c r="B171" s="10" t="s">
        <v>38</v>
      </c>
      <c r="C171" s="9">
        <f>SUMIFS('Order data'!$K:$K,'Order data'!$D:$D,"1",'Order data'!$R:$R,A171,'Order data'!$J:$J,"HUF")</f>
        <v>0</v>
      </c>
      <c r="D171" s="58">
        <f t="shared" si="12"/>
        <v>0</v>
      </c>
      <c r="E171" s="47" t="str">
        <f>IFERROR((C171/$F$2)/('Partner sales 05.2023'!C171/'Partner sales 07.2023'!$G$2)-1,"")</f>
        <v/>
      </c>
      <c r="F171" s="15"/>
      <c r="G171" s="41" t="s">
        <v>34</v>
      </c>
      <c r="H171" s="10" t="s">
        <v>38</v>
      </c>
      <c r="I171" s="9">
        <f>SUMIFS('Order data'!$K:$K,'Order data'!$D:$D,"1",'Order data'!$R:$R,G171,'Order data'!$L:$L,"shumee *",'Order data'!$P:$P,"Shumee")</f>
        <v>0</v>
      </c>
      <c r="J171" s="58">
        <f t="shared" si="13"/>
        <v>0</v>
      </c>
      <c r="K171" s="47" t="str">
        <f>IFERROR((I171/$F$2)/('Partner sales 05.2023'!I171/'Partner sales 07.2023'!$G$2)-1,"")</f>
        <v/>
      </c>
      <c r="M171" s="41" t="s">
        <v>34</v>
      </c>
      <c r="N171" s="10" t="s">
        <v>38</v>
      </c>
      <c r="O171" s="46">
        <f>SUMIFS('Order data'!$K:$K,'Order data'!$D:$D,"1",'Order data'!$R:$R,M171,'Order data'!$L:$L,"mall.hu-*",'Order data'!$P:$P,"Greatstore")</f>
        <v>0</v>
      </c>
      <c r="P171" s="58">
        <f t="shared" si="14"/>
        <v>0</v>
      </c>
      <c r="Q171" s="47" t="str">
        <f>IFERROR((O171/$F$2)/('Partner sales 05.2023'!O171/'Partner sales 07.2023'!$G$2)-1,"")</f>
        <v/>
      </c>
      <c r="W171" s="47" t="str">
        <f>IFERROR((U171/$F$2)/('Partner sales 05.2023'!U171/'Partner sales 07.2023'!$G$2)-1,"")</f>
        <v/>
      </c>
    </row>
    <row r="172" spans="1:23" ht="19.5" x14ac:dyDescent="0.3">
      <c r="A172" s="41" t="s">
        <v>133</v>
      </c>
      <c r="B172" s="10" t="s">
        <v>46</v>
      </c>
      <c r="C172" s="9">
        <f>SUMIFS('Order data'!$K:$K,'Order data'!$D:$D,"1",'Order data'!$R:$R,A172,'Order data'!$J:$J,"HUF")</f>
        <v>0</v>
      </c>
      <c r="D172" s="58">
        <f t="shared" si="12"/>
        <v>0</v>
      </c>
      <c r="E172" s="47" t="str">
        <f>IFERROR((C172/$F$2)/('Partner sales 05.2023'!C172/'Partner sales 07.2023'!$G$2)-1,"")</f>
        <v/>
      </c>
      <c r="F172" s="15"/>
      <c r="G172" s="41" t="s">
        <v>133</v>
      </c>
      <c r="H172" s="10" t="s">
        <v>46</v>
      </c>
      <c r="I172" s="9">
        <f>SUMIFS('Order data'!$K:$K,'Order data'!$D:$D,"1",'Order data'!$R:$R,G172,'Order data'!$L:$L,"shumee *",'Order data'!$P:$P,"Shumee")</f>
        <v>0</v>
      </c>
      <c r="J172" s="58">
        <f t="shared" si="13"/>
        <v>0</v>
      </c>
      <c r="K172" s="47" t="str">
        <f>IFERROR((I172/$F$2)/('Partner sales 05.2023'!I172/'Partner sales 07.2023'!$G$2)-1,"")</f>
        <v/>
      </c>
      <c r="M172" s="41" t="s">
        <v>133</v>
      </c>
      <c r="N172" s="10" t="s">
        <v>46</v>
      </c>
      <c r="O172" s="46">
        <f>SUMIFS('Order data'!$K:$K,'Order data'!$D:$D,"1",'Order data'!$R:$R,M172,'Order data'!$L:$L,"mall.hu-*",'Order data'!$P:$P,"Greatstore")</f>
        <v>0</v>
      </c>
      <c r="P172" s="58">
        <f t="shared" si="14"/>
        <v>0</v>
      </c>
      <c r="Q172" s="47" t="str">
        <f>IFERROR((O172/$F$2)/('Partner sales 05.2023'!O172/'Partner sales 07.2023'!$G$2)-1,"")</f>
        <v/>
      </c>
      <c r="W172" s="47" t="str">
        <f>IFERROR((U172/$F$2)/('Partner sales 05.2023'!U172/'Partner sales 07.2023'!$G$2)-1,"")</f>
        <v/>
      </c>
    </row>
    <row r="173" spans="1:23" ht="19.5" x14ac:dyDescent="0.3">
      <c r="A173" s="41" t="s">
        <v>30</v>
      </c>
      <c r="B173" s="10" t="s">
        <v>40</v>
      </c>
      <c r="C173" s="9">
        <f>SUMIFS('Order data'!$K:$K,'Order data'!$D:$D,"1",'Order data'!$R:$R,A173,'Order data'!$J:$J,"HUF")</f>
        <v>0</v>
      </c>
      <c r="D173" s="58">
        <f t="shared" si="12"/>
        <v>0</v>
      </c>
      <c r="E173" s="47" t="str">
        <f>IFERROR((C173/$F$2)/('Partner sales 05.2023'!C173/'Partner sales 07.2023'!$G$2)-1,"")</f>
        <v/>
      </c>
      <c r="F173" s="15"/>
      <c r="G173" s="41" t="s">
        <v>30</v>
      </c>
      <c r="H173" s="10" t="s">
        <v>40</v>
      </c>
      <c r="I173" s="9">
        <f>SUMIFS('Order data'!$K:$K,'Order data'!$D:$D,"1",'Order data'!$R:$R,G173,'Order data'!$L:$L,"shumee *",'Order data'!$P:$P,"Shumee")</f>
        <v>0</v>
      </c>
      <c r="J173" s="58">
        <f t="shared" si="13"/>
        <v>0</v>
      </c>
      <c r="K173" s="47" t="str">
        <f>IFERROR((I173/$F$2)/('Partner sales 05.2023'!I173/'Partner sales 07.2023'!$G$2)-1,"")</f>
        <v/>
      </c>
      <c r="M173" s="41" t="s">
        <v>30</v>
      </c>
      <c r="N173" s="10" t="s">
        <v>40</v>
      </c>
      <c r="O173" s="46">
        <f>SUMIFS('Order data'!$K:$K,'Order data'!$D:$D,"1",'Order data'!$R:$R,M173,'Order data'!$L:$L,"mall.hu-*",'Order data'!$P:$P,"Greatstore")</f>
        <v>0</v>
      </c>
      <c r="P173" s="58">
        <f t="shared" si="14"/>
        <v>0</v>
      </c>
      <c r="Q173" s="47" t="str">
        <f>IFERROR((O173/$F$2)/('Partner sales 05.2023'!O173/'Partner sales 07.2023'!$G$2)-1,"")</f>
        <v/>
      </c>
      <c r="W173" s="47" t="str">
        <f>IFERROR((U173/$F$2)/('Partner sales 05.2023'!U173/'Partner sales 07.2023'!$G$2)-1,"")</f>
        <v/>
      </c>
    </row>
    <row r="174" spans="1:23" ht="19.5" x14ac:dyDescent="0.3">
      <c r="A174" s="41" t="s">
        <v>35</v>
      </c>
      <c r="B174" s="10" t="s">
        <v>39</v>
      </c>
      <c r="C174" s="9">
        <f>SUMIFS('Order data'!$K:$K,'Order data'!$D:$D,"1",'Order data'!$R:$R,A174,'Order data'!$J:$J,"HUF")</f>
        <v>0</v>
      </c>
      <c r="D174" s="58">
        <f t="shared" si="12"/>
        <v>0</v>
      </c>
      <c r="E174" s="47" t="str">
        <f>IFERROR((C174/$F$2)/('Partner sales 05.2023'!C174/'Partner sales 07.2023'!$G$2)-1,"")</f>
        <v/>
      </c>
      <c r="F174" s="20"/>
      <c r="G174" s="41" t="s">
        <v>35</v>
      </c>
      <c r="H174" s="10" t="s">
        <v>39</v>
      </c>
      <c r="I174" s="9">
        <f>SUMIFS('Order data'!$K:$K,'Order data'!$D:$D,"1",'Order data'!$R:$R,G174,'Order data'!$L:$L,"shumee *",'Order data'!$P:$P,"Shumee")</f>
        <v>0</v>
      </c>
      <c r="J174" s="58">
        <f t="shared" si="13"/>
        <v>0</v>
      </c>
      <c r="K174" s="47" t="str">
        <f>IFERROR((I174/$F$2)/('Partner sales 05.2023'!I174/'Partner sales 07.2023'!$G$2)-1,"")</f>
        <v/>
      </c>
      <c r="M174" s="41" t="s">
        <v>35</v>
      </c>
      <c r="N174" s="10" t="s">
        <v>39</v>
      </c>
      <c r="O174" s="46">
        <f>SUMIFS('Order data'!$K:$K,'Order data'!$D:$D,"1",'Order data'!$R:$R,M174,'Order data'!$L:$L,"mall.hu-*",'Order data'!$P:$P,"Greatstore")</f>
        <v>0</v>
      </c>
      <c r="P174" s="58">
        <f t="shared" si="14"/>
        <v>0</v>
      </c>
      <c r="Q174" s="47" t="str">
        <f>IFERROR((O174/$F$2)/('Partner sales 05.2023'!O174/'Partner sales 07.2023'!$G$2)-1,"")</f>
        <v/>
      </c>
      <c r="W174" s="47" t="str">
        <f>IFERROR((U174/$F$2)/('Partner sales 05.2023'!U174/'Partner sales 07.2023'!$G$2)-1,"")</f>
        <v/>
      </c>
    </row>
    <row r="175" spans="1:23" ht="19.5" x14ac:dyDescent="0.3">
      <c r="A175" s="41" t="s">
        <v>75</v>
      </c>
      <c r="B175" s="10" t="s">
        <v>5</v>
      </c>
      <c r="C175" s="9">
        <f>SUMIFS('Order data'!$K:$K,'Order data'!$D:$D,"1",'Order data'!$R:$R,A175,'Order data'!$J:$J,"HUF")</f>
        <v>0</v>
      </c>
      <c r="D175" s="58">
        <f t="shared" si="12"/>
        <v>0</v>
      </c>
      <c r="E175" s="47" t="str">
        <f>IFERROR((C175/$F$2)/('Partner sales 05.2023'!C175/'Partner sales 07.2023'!$G$2)-1,"")</f>
        <v/>
      </c>
      <c r="G175" s="41" t="s">
        <v>75</v>
      </c>
      <c r="H175" s="10" t="s">
        <v>5</v>
      </c>
      <c r="I175" s="9">
        <f>SUMIFS('Order data'!$K:$K,'Order data'!$D:$D,"1",'Order data'!$R:$R,G175,'Order data'!$L:$L,"shumee *",'Order data'!$P:$P,"Shumee")</f>
        <v>0</v>
      </c>
      <c r="J175" s="58">
        <f t="shared" si="13"/>
        <v>0</v>
      </c>
      <c r="K175" s="47" t="str">
        <f>IFERROR((I175/$F$2)/('Partner sales 05.2023'!I175/'Partner sales 07.2023'!$G$2)-1,"")</f>
        <v/>
      </c>
      <c r="M175" s="41" t="s">
        <v>75</v>
      </c>
      <c r="N175" s="10" t="s">
        <v>5</v>
      </c>
      <c r="O175" s="46">
        <f>SUMIFS('Order data'!$K:$K,'Order data'!$D:$D,"1",'Order data'!$R:$R,M175,'Order data'!$L:$L,"mall.hu-*",'Order data'!$P:$P,"Greatstore")</f>
        <v>0</v>
      </c>
      <c r="P175" s="58">
        <f t="shared" si="14"/>
        <v>0</v>
      </c>
      <c r="Q175" s="47" t="str">
        <f>IFERROR((O175/$F$2)/('Partner sales 05.2023'!O175/'Partner sales 07.2023'!$G$2)-1,"")</f>
        <v/>
      </c>
      <c r="W175" s="47" t="str">
        <f>IFERROR((U175/$F$2)/('Partner sales 05.2023'!U175/'Partner sales 07.2023'!$G$2)-1,"")</f>
        <v/>
      </c>
    </row>
    <row r="176" spans="1:23" ht="19.5" x14ac:dyDescent="0.3">
      <c r="A176" s="41" t="s">
        <v>228</v>
      </c>
      <c r="B176" s="10" t="s">
        <v>227</v>
      </c>
      <c r="C176" s="9">
        <f>SUMIFS('Order data'!$K:$K,'Order data'!$D:$D,"1",'Order data'!$R:$R,A176,'Order data'!$J:$J,"HUF")</f>
        <v>0</v>
      </c>
      <c r="D176" s="58">
        <f t="shared" si="12"/>
        <v>0</v>
      </c>
      <c r="E176" s="47">
        <f>IFERROR((C176/$F$2)/('Partner sales 05.2023'!C176/'Partner sales 07.2023'!$G$2)-1,"")</f>
        <v>-1</v>
      </c>
      <c r="G176" s="41" t="s">
        <v>228</v>
      </c>
      <c r="H176" s="10" t="s">
        <v>227</v>
      </c>
      <c r="I176" s="9">
        <f>SUMIFS('Order data'!$K:$K,'Order data'!$D:$D,"1",'Order data'!$R:$R,G176,'Order data'!$L:$L,"shumee *",'Order data'!$P:$P,"Shumee")</f>
        <v>0</v>
      </c>
      <c r="J176" s="58">
        <f t="shared" si="13"/>
        <v>0</v>
      </c>
      <c r="K176" s="47">
        <f>IFERROR((I176/$F$2)/('Partner sales 05.2023'!I176/'Partner sales 07.2023'!$G$2)-1,"")</f>
        <v>-1</v>
      </c>
      <c r="M176" s="41" t="s">
        <v>228</v>
      </c>
      <c r="N176" s="10" t="s">
        <v>227</v>
      </c>
      <c r="O176" s="46">
        <f>SUMIFS('Order data'!$K:$K,'Order data'!$D:$D,"1",'Order data'!$R:$R,M176,'Order data'!$L:$L,"mall.hu-*",'Order data'!$P:$P,"Greatstore")</f>
        <v>0</v>
      </c>
      <c r="P176" s="58">
        <f t="shared" si="14"/>
        <v>0</v>
      </c>
      <c r="Q176" s="47" t="str">
        <f>IFERROR((O176/$F$2)/('Partner sales 05.2023'!O176/'Partner sales 07.2023'!$G$2)-1,"")</f>
        <v/>
      </c>
      <c r="W176" s="47" t="str">
        <f>IFERROR((U176/$F$2)/('Partner sales 05.2023'!U176/'Partner sales 07.2023'!$G$2)-1,"")</f>
        <v/>
      </c>
    </row>
    <row r="177" spans="2:23" ht="19.5" x14ac:dyDescent="0.3">
      <c r="B177" s="8" t="s">
        <v>52</v>
      </c>
      <c r="C177" s="33">
        <f>SUM(C153:C176)</f>
        <v>31402.824000000001</v>
      </c>
      <c r="D177" s="58">
        <f t="shared" si="12"/>
        <v>1</v>
      </c>
      <c r="E177" s="47">
        <f>IFERROR((C177/$F$2)/('Partner sales 05.2023'!C177/'Partner sales 07.2023'!$G$2)-1,"")</f>
        <v>-0.54582403807295654</v>
      </c>
      <c r="G177" s="37"/>
      <c r="H177" s="8" t="s">
        <v>52</v>
      </c>
      <c r="I177" s="33">
        <f>SUM(I153:I176)</f>
        <v>20934.059999999998</v>
      </c>
      <c r="J177" s="58">
        <f t="shared" si="13"/>
        <v>1</v>
      </c>
      <c r="K177" s="47">
        <f>IFERROR((I177/$F$2)/('Partner sales 05.2023'!I177/'Partner sales 07.2023'!$G$2)-1,"")</f>
        <v>-0.58034689423681007</v>
      </c>
      <c r="N177" s="8" t="s">
        <v>52</v>
      </c>
      <c r="O177" s="33">
        <f>SUM(O153:O176)</f>
        <v>10468.763999999997</v>
      </c>
      <c r="P177" s="58">
        <f t="shared" si="14"/>
        <v>1</v>
      </c>
      <c r="Q177" s="47">
        <f>IFERROR((O177/$F$2)/('Partner sales 05.2023'!O177/'Partner sales 07.2023'!$G$2)-1,"")</f>
        <v>-0.45640012243521633</v>
      </c>
      <c r="W177" s="47" t="str">
        <f>IFERROR((U177/$F$2)/('Partner sales 05.2023'!U177/'Partner sales 07.2023'!$G$2)-1,"")</f>
        <v/>
      </c>
    </row>
    <row r="178" spans="2:23" ht="19.5" customHeight="1" x14ac:dyDescent="0.3">
      <c r="E178" s="47" t="str">
        <f>IFERROR((C178/$F$2)/('Partner sales 05.2023'!C178/'Partner sales 07.2023'!$G$2)-1,"")</f>
        <v/>
      </c>
      <c r="K178" s="47" t="str">
        <f>IFERROR((I178/$F$2)/('Partner sales 05.2023'!I178/'Partner sales 07.2023'!$G$2)-1,"")</f>
        <v/>
      </c>
      <c r="Q178" s="47" t="str">
        <f>IFERROR((O178/$F$2)/('Partner sales 05.2023'!O178/'Partner sales 07.2023'!$G$2)-1,"")</f>
        <v/>
      </c>
      <c r="W178" s="47" t="str">
        <f>IFERROR((U178/$F$2)/('Partner sales 05.2023'!U178/'Partner sales 07.2023'!$G$2)-1,"")</f>
        <v/>
      </c>
    </row>
    <row r="179" spans="2:23" ht="19.5" customHeight="1" x14ac:dyDescent="0.3">
      <c r="E179" s="47" t="str">
        <f>IFERROR((C179/$F$2)/('Partner sales 05.2023'!C179/'Partner sales 07.2023'!$G$2)-1,"")</f>
        <v/>
      </c>
      <c r="K179" s="47" t="str">
        <f>IFERROR((I179/$F$2)/('Partner sales 05.2023'!I179/'Partner sales 07.2023'!$G$2)-1,"")</f>
        <v/>
      </c>
      <c r="Q179" s="47" t="str">
        <f>IFERROR((O179/$F$2)/('Partner sales 05.2023'!O179/'Partner sales 07.2023'!$G$2)-1,"")</f>
        <v/>
      </c>
      <c r="W179" s="47" t="str">
        <f>IFERROR((U179/$F$2)/('Partner sales 05.2023'!U179/'Partner sales 07.2023'!$G$2)-1,"")</f>
        <v/>
      </c>
    </row>
    <row r="180" spans="2:23" ht="19.5" customHeight="1" x14ac:dyDescent="0.3">
      <c r="E180" s="47" t="str">
        <f>IFERROR((C180/$F$2)/('Partner sales 05.2023'!C180/'Partner sales 07.2023'!$G$2)-1,"")</f>
        <v/>
      </c>
      <c r="K180" s="47" t="str">
        <f>IFERROR((I180/$F$2)/('Partner sales 05.2023'!I180/'Partner sales 07.2023'!$G$2)-1,"")</f>
        <v/>
      </c>
      <c r="Q180" s="47" t="str">
        <f>IFERROR((O180/$F$2)/('Partner sales 05.2023'!O180/'Partner sales 07.2023'!$G$2)-1,"")</f>
        <v/>
      </c>
      <c r="W180" s="47" t="str">
        <f>IFERROR((U180/$F$2)/('Partner sales 05.2023'!U180/'Partner sales 07.2023'!$G$2)-1,"")</f>
        <v/>
      </c>
    </row>
    <row r="181" spans="2:23" ht="26.25" x14ac:dyDescent="0.4">
      <c r="B181" s="13" t="s">
        <v>77</v>
      </c>
      <c r="C181" s="12"/>
      <c r="D181" s="63"/>
      <c r="E181" s="47" t="str">
        <f>IFERROR((C181/$F$2)/('Partner sales 05.2023'!C181/'Partner sales 07.2023'!$G$2)-1,"")</f>
        <v/>
      </c>
      <c r="H181" s="13" t="s">
        <v>78</v>
      </c>
      <c r="I181" s="12"/>
      <c r="J181" s="63"/>
      <c r="K181" s="47" t="str">
        <f>IFERROR((I181/$F$2)/('Partner sales 05.2023'!I181/'Partner sales 07.2023'!$G$2)-1,"")</f>
        <v/>
      </c>
      <c r="Q181" s="47" t="str">
        <f>IFERROR((O181/$F$2)/('Partner sales 05.2023'!O181/'Partner sales 07.2023'!$G$2)-1,"")</f>
        <v/>
      </c>
      <c r="W181" s="47" t="str">
        <f>IFERROR((U181/$F$2)/('Partner sales 05.2023'!U181/'Partner sales 07.2023'!$G$2)-1,"")</f>
        <v/>
      </c>
    </row>
    <row r="182" spans="2:23" ht="19.5" x14ac:dyDescent="0.3">
      <c r="B182" s="8" t="s">
        <v>186</v>
      </c>
      <c r="C182" s="7" t="s">
        <v>187</v>
      </c>
      <c r="D182" s="57" t="s">
        <v>188</v>
      </c>
      <c r="E182" s="47" t="str">
        <f>IFERROR((C182/$F$2)/('Partner sales 05.2023'!C182/'Partner sales 07.2023'!$G$2)-1,"")</f>
        <v/>
      </c>
      <c r="H182" s="8" t="s">
        <v>186</v>
      </c>
      <c r="I182" s="7" t="s">
        <v>187</v>
      </c>
      <c r="J182" s="57" t="s">
        <v>188</v>
      </c>
      <c r="K182" s="47" t="str">
        <f>IFERROR((I182/$F$2)/('Partner sales 05.2023'!I182/'Partner sales 07.2023'!$G$2)-1,"")</f>
        <v/>
      </c>
      <c r="Q182" s="47" t="str">
        <f>IFERROR((O182/$F$2)/('Partner sales 05.2023'!O182/'Partner sales 07.2023'!$G$2)-1,"")</f>
        <v/>
      </c>
      <c r="W182" s="47" t="str">
        <f>IFERROR((U182/$F$2)/('Partner sales 05.2023'!U182/'Partner sales 07.2023'!$G$2)-1,"")</f>
        <v/>
      </c>
    </row>
    <row r="183" spans="2:23" ht="19.5" x14ac:dyDescent="0.3">
      <c r="B183" s="10" t="s">
        <v>2</v>
      </c>
      <c r="C183" s="39">
        <f>SUMIFS('Order data'!$K:$K,'Order data'!$D:$D,"1",'Order data'!$R:$R,B183,'Order data'!$N:$N,"Czechy",'Order data'!Q:Q,"Alza")</f>
        <v>333463.38576779066</v>
      </c>
      <c r="D183" s="58">
        <f t="shared" ref="D183:D190" si="15">C183/C$190</f>
        <v>0.87063784494272811</v>
      </c>
      <c r="E183" s="47">
        <f>IFERROR((C183/$F$2)/('Partner sales 05.2023'!C183/'Partner sales 07.2023'!$G$2)-1,"")</f>
        <v>-0.14543761111602471</v>
      </c>
      <c r="H183" s="10" t="s">
        <v>2</v>
      </c>
      <c r="I183" s="39">
        <f>SUMIFS('Order data'!$K:$K,'Order data'!$D:$D,"1",'Order data'!$R:$R,H183,'Order data'!$N:$N,"Słowacja",'Order data'!Q:Q,"Alza")</f>
        <v>23754.31835205993</v>
      </c>
      <c r="J183" s="58">
        <f t="shared" ref="J183:J190" si="16">I183/I$190</f>
        <v>0.82416366574893007</v>
      </c>
      <c r="K183" s="47">
        <f>IFERROR((I183/$F$2)/('Partner sales 05.2023'!I183/'Partner sales 07.2023'!$G$2)-1,"")</f>
        <v>-0.48157364180819184</v>
      </c>
      <c r="Q183" s="47" t="str">
        <f>IFERROR((O183/$F$2)/('Partner sales 05.2023'!O183/'Partner sales 07.2023'!$G$2)-1,"")</f>
        <v/>
      </c>
      <c r="W183" s="47" t="str">
        <f>IFERROR((U183/$F$2)/('Partner sales 05.2023'!U183/'Partner sales 07.2023'!$G$2)-1,"")</f>
        <v/>
      </c>
    </row>
    <row r="184" spans="2:23" ht="19.5" x14ac:dyDescent="0.3">
      <c r="B184" s="10" t="s">
        <v>3</v>
      </c>
      <c r="C184" s="39">
        <f>SUMIFS('Order data'!$K:$K,'Order data'!$D:$D,"1",'Order data'!$R:$R,B184,'Order data'!$N:$N,"Czechy",'Order data'!Q:Q,"Alza")</f>
        <v>19006.739700374532</v>
      </c>
      <c r="D184" s="58">
        <f t="shared" si="15"/>
        <v>4.9624599276529777E-2</v>
      </c>
      <c r="E184" s="47">
        <f>IFERROR((C184/$F$2)/('Partner sales 05.2023'!C184/'Partner sales 07.2023'!$G$2)-1,"")</f>
        <v>2.5933521424447603E-2</v>
      </c>
      <c r="H184" s="10" t="s">
        <v>3</v>
      </c>
      <c r="I184" s="39">
        <f>SUMIFS('Order data'!$K:$K,'Order data'!$D:$D,"1",'Order data'!$R:$R,H184,'Order data'!$N:$N,"Słowacja",'Order data'!Q:Q,"Alza")</f>
        <v>1594.1498127340824</v>
      </c>
      <c r="J184" s="58">
        <f t="shared" si="16"/>
        <v>5.5309537152092511E-2</v>
      </c>
      <c r="K184" s="47">
        <f>IFERROR((I184/$F$2)/('Partner sales 05.2023'!I184/'Partner sales 07.2023'!$G$2)-1,"")</f>
        <v>-0.41775209087114173</v>
      </c>
      <c r="Q184" s="47" t="str">
        <f>IFERROR((O184/$F$2)/('Partner sales 05.2023'!O184/'Partner sales 07.2023'!$G$2)-1,"")</f>
        <v/>
      </c>
      <c r="W184" s="47" t="str">
        <f>IFERROR((U184/$F$2)/('Partner sales 05.2023'!U184/'Partner sales 07.2023'!$G$2)-1,"")</f>
        <v/>
      </c>
    </row>
    <row r="185" spans="2:23" ht="19.5" x14ac:dyDescent="0.3">
      <c r="B185" s="10" t="s">
        <v>19</v>
      </c>
      <c r="C185" s="39">
        <f>SUMIFS('Order data'!$K:$K,'Order data'!$D:$D,"1",'Order data'!$R:$R,B185,'Order data'!$N:$N,"Czechy",'Order data'!Q:Q,"Alza")</f>
        <v>14183.228464419481</v>
      </c>
      <c r="D185" s="58">
        <f t="shared" si="15"/>
        <v>3.7030918510470169E-2</v>
      </c>
      <c r="E185" s="47">
        <f>IFERROR((C185/$F$2)/('Partner sales 05.2023'!C185/'Partner sales 07.2023'!$G$2)-1,"")</f>
        <v>0.17102169462998873</v>
      </c>
      <c r="H185" s="10" t="s">
        <v>41</v>
      </c>
      <c r="I185" s="39">
        <f>SUMIFS('Order data'!$K:$K,'Order data'!$D:$D,"1",'Order data'!$R:$R,H185,'Order data'!$N:$N,"Słowacja",'Order data'!Q:Q,"Alza")</f>
        <v>1216.5823970037454</v>
      </c>
      <c r="J185" s="58">
        <f t="shared" si="16"/>
        <v>4.2209715014334556E-2</v>
      </c>
      <c r="K185" s="47">
        <f>IFERROR((I185/$F$2)/('Partner sales 05.2023'!I185/'Partner sales 07.2023'!$G$2)-1,"")</f>
        <v>0.47749493058586356</v>
      </c>
      <c r="Q185" s="47" t="str">
        <f>IFERROR((O185/$F$2)/('Partner sales 05.2023'!O185/'Partner sales 07.2023'!$G$2)-1,"")</f>
        <v/>
      </c>
      <c r="W185" s="47" t="str">
        <f>IFERROR((U185/$F$2)/('Partner sales 05.2023'!U185/'Partner sales 07.2023'!$G$2)-1,"")</f>
        <v/>
      </c>
    </row>
    <row r="186" spans="2:23" ht="19.5" x14ac:dyDescent="0.3">
      <c r="B186" s="10" t="s">
        <v>41</v>
      </c>
      <c r="C186" s="39">
        <f>SUMIFS('Order data'!$K:$K,'Order data'!$D:$D,"1",'Order data'!$R:$R,B186,'Order data'!$N:$N,"Czechy",'Order data'!Q:Q,"Alza")</f>
        <v>11048.088014981271</v>
      </c>
      <c r="D186" s="58">
        <f t="shared" si="15"/>
        <v>2.8845396378237E-2</v>
      </c>
      <c r="E186" s="47">
        <f>IFERROR((C186/$F$2)/('Partner sales 05.2023'!C186/'Partner sales 07.2023'!$G$2)-1,"")</f>
        <v>0.11393714529747756</v>
      </c>
      <c r="H186" s="10" t="s">
        <v>31</v>
      </c>
      <c r="I186" s="39">
        <f>SUMIFS('Order data'!$K:$K,'Order data'!$D:$D,"1",'Order data'!$R:$R,H186,'Order data'!$N:$N,"Słowacja",'Order data'!Q:Q,"Alza")</f>
        <v>1919.0299625468167</v>
      </c>
      <c r="J186" s="58">
        <f t="shared" si="16"/>
        <v>6.6581357762996535E-2</v>
      </c>
      <c r="K186" s="47">
        <f>IFERROR((I186/$F$2)/('Partner sales 05.2023'!I186/'Partner sales 07.2023'!$G$2)-1,"")</f>
        <v>0.10795330567807437</v>
      </c>
      <c r="Q186" s="47" t="str">
        <f>IFERROR((O186/$F$2)/('Partner sales 05.2023'!O186/'Partner sales 07.2023'!$G$2)-1,"")</f>
        <v/>
      </c>
      <c r="W186" s="47" t="str">
        <f>IFERROR((U186/$F$2)/('Partner sales 05.2023'!U186/'Partner sales 07.2023'!$G$2)-1,"")</f>
        <v/>
      </c>
    </row>
    <row r="187" spans="2:23" ht="19.5" x14ac:dyDescent="0.3">
      <c r="B187" s="10" t="s">
        <v>5</v>
      </c>
      <c r="C187" s="39">
        <f>SUMIFS('Order data'!$K:$K,'Order data'!$D:$D,"1",'Order data'!$R:$R,B187,'Order data'!$N:$N,"Czechy",'Order data'!Q:Q,"Alza")</f>
        <v>601.52621722846447</v>
      </c>
      <c r="D187" s="58">
        <f t="shared" si="15"/>
        <v>1.5705217178147151E-3</v>
      </c>
      <c r="E187" s="47">
        <f>IFERROR((C187/$F$2)/('Partner sales 05.2023'!C187/'Partner sales 07.2023'!$G$2)-1,"")</f>
        <v>-0.71999131685934192</v>
      </c>
      <c r="H187" s="10" t="s">
        <v>19</v>
      </c>
      <c r="I187" s="39">
        <f>SUMIFS('Order data'!$K:$K,'Order data'!$D:$D,"1",'Order data'!$R:$R,H187,'Order data'!$N:$N,"Słowacja",'Order data'!Q:Q,"Alza")</f>
        <v>338.25093632958806</v>
      </c>
      <c r="J187" s="58">
        <f t="shared" si="16"/>
        <v>1.1735724321646403E-2</v>
      </c>
      <c r="K187" s="47">
        <f>IFERROR((I187/$F$2)/('Partner sales 05.2023'!I187/'Partner sales 07.2023'!$G$2)-1,"")</f>
        <v>0.19828575389512548</v>
      </c>
      <c r="Q187" s="47" t="str">
        <f>IFERROR((O187/$F$2)/('Partner sales 05.2023'!O187/'Partner sales 07.2023'!$G$2)-1,"")</f>
        <v/>
      </c>
      <c r="W187" s="47" t="str">
        <f>IFERROR((U187/$F$2)/('Partner sales 05.2023'!U187/'Partner sales 07.2023'!$G$2)-1,"")</f>
        <v/>
      </c>
    </row>
    <row r="188" spans="2:23" ht="19.5" x14ac:dyDescent="0.3">
      <c r="B188" s="10" t="s">
        <v>31</v>
      </c>
      <c r="C188" s="39">
        <f>SUMIFS('Order data'!$K:$K,'Order data'!$D:$D,"1",'Order data'!$R:$R,B188,'Order data'!$N:$N,"Czechy",'Order data'!Q:Q,"Alza")</f>
        <v>4686.940074906367</v>
      </c>
      <c r="D188" s="58">
        <f t="shared" si="15"/>
        <v>1.2237107821587821E-2</v>
      </c>
      <c r="E188" s="47">
        <f>IFERROR((C188/$F$2)/('Partner sales 05.2023'!C188/'Partner sales 07.2023'!$G$2)-1,"")</f>
        <v>6.1928126902884291</v>
      </c>
      <c r="H188" s="10" t="s">
        <v>5</v>
      </c>
      <c r="I188" s="39">
        <f>SUMIFS('Order data'!$K:$K,'Order data'!$D:$D,"1",'Order data'!$R:$R,H188,'Order data'!$N:$N,"Słowacja",'Order data'!Q:Q,"Alza")</f>
        <v>0</v>
      </c>
      <c r="J188" s="58">
        <f t="shared" si="16"/>
        <v>0</v>
      </c>
      <c r="K188" s="47" t="str">
        <f>IFERROR((I188/$F$2)/('Partner sales 05.2023'!I188/'Partner sales 07.2023'!$G$2)-1,"")</f>
        <v/>
      </c>
      <c r="Q188" s="47" t="str">
        <f>IFERROR((O188/$F$2)/('Partner sales 05.2023'!O188/'Partner sales 07.2023'!$G$2)-1,"")</f>
        <v/>
      </c>
      <c r="W188" s="47" t="str">
        <f>IFERROR((U188/$F$2)/('Partner sales 05.2023'!U188/'Partner sales 07.2023'!$G$2)-1,"")</f>
        <v/>
      </c>
    </row>
    <row r="189" spans="2:23" ht="19.5" x14ac:dyDescent="0.3">
      <c r="B189" s="10" t="s">
        <v>4</v>
      </c>
      <c r="C189" s="39">
        <f>SUMIFS('Order data'!$K:$K,'Order data'!$D:$D,"1",'Order data'!$R:$R,B189,'Order data'!$N:$N,"Czechy",'Order data'!Q:Q,"Alza")</f>
        <v>20.533707865168541</v>
      </c>
      <c r="D189" s="58">
        <f t="shared" si="15"/>
        <v>5.3611352632468445E-5</v>
      </c>
      <c r="E189" s="47">
        <f>IFERROR((C189/$F$2)/('Partner sales 05.2023'!C189/'Partner sales 07.2023'!$G$2)-1,"")</f>
        <v>-0.50694651625615494</v>
      </c>
      <c r="H189" s="10" t="s">
        <v>4</v>
      </c>
      <c r="I189" s="39">
        <f>SUMIFS('Order data'!$K:$K,'Order data'!$D:$D,"1",'Order data'!$R:$R,H189,'Order data'!$N:$N,"Słowacja",'Order data'!Q:Q,"Alza")</f>
        <v>0</v>
      </c>
      <c r="J189" s="58">
        <f t="shared" si="16"/>
        <v>0</v>
      </c>
      <c r="K189" s="47" t="str">
        <f>IFERROR((I189/$F$2)/('Partner sales 05.2023'!I189/'Partner sales 07.2023'!$G$2)-1,"")</f>
        <v/>
      </c>
      <c r="Q189" s="47" t="str">
        <f>IFERROR((O189/$F$2)/('Partner sales 05.2023'!O189/'Partner sales 07.2023'!$G$2)-1,"")</f>
        <v/>
      </c>
      <c r="W189" s="47" t="str">
        <f>IFERROR((U189/$F$2)/('Partner sales 05.2023'!U189/'Partner sales 07.2023'!$G$2)-1,"")</f>
        <v/>
      </c>
    </row>
    <row r="190" spans="2:23" ht="19.5" x14ac:dyDescent="0.3">
      <c r="B190" s="8" t="s">
        <v>52</v>
      </c>
      <c r="C190" s="7">
        <f>SUM(C183:C189)</f>
        <v>383010.44194756594</v>
      </c>
      <c r="D190" s="57">
        <f t="shared" si="15"/>
        <v>1</v>
      </c>
      <c r="E190" s="47">
        <f>IFERROR((C190/$F$2)/('Partner sales 05.2023'!C190/'Partner sales 07.2023'!$G$2)-1,"")</f>
        <v>-0.11669994383425553</v>
      </c>
      <c r="H190" s="8" t="s">
        <v>52</v>
      </c>
      <c r="I190" s="7">
        <f>SUM(I183:I189)</f>
        <v>28822.331460674162</v>
      </c>
      <c r="J190" s="57">
        <f t="shared" si="16"/>
        <v>1</v>
      </c>
      <c r="K190" s="47">
        <f>IFERROR((I190/$F$2)/('Partner sales 05.2023'!I190/'Partner sales 07.2023'!$G$2)-1,"")</f>
        <v>-0.43920737838740009</v>
      </c>
      <c r="Q190" s="47" t="str">
        <f>IFERROR((O190/$F$2)/('Partner sales 05.2023'!O190/'Partner sales 07.2023'!$G$2)-1,"")</f>
        <v/>
      </c>
      <c r="W190" s="47" t="str">
        <f>IFERROR((U190/$F$2)/('Partner sales 05.2023'!U190/'Partner sales 07.2023'!$G$2)-1,"")</f>
        <v/>
      </c>
    </row>
    <row r="191" spans="2:23" ht="19.5" customHeight="1" x14ac:dyDescent="0.3">
      <c r="E191" s="47" t="str">
        <f>IFERROR((C191/$F$2)/('Partner sales 05.2023'!C191/'Partner sales 07.2023'!$G$2)-1,"")</f>
        <v/>
      </c>
      <c r="K191" s="47" t="str">
        <f>IFERROR((I191/$F$2)/('Partner sales 05.2023'!I191/'Partner sales 07.2023'!$G$2)-1,"")</f>
        <v/>
      </c>
      <c r="Q191" s="47" t="str">
        <f>IFERROR((O191/$F$2)/('Partner sales 05.2023'!O191/'Partner sales 07.2023'!$G$2)-1,"")</f>
        <v/>
      </c>
      <c r="W191" s="47" t="str">
        <f>IFERROR((U191/$F$2)/('Partner sales 05.2023'!U191/'Partner sales 07.2023'!$G$2)-1,"")</f>
        <v/>
      </c>
    </row>
    <row r="192" spans="2:23" ht="19.5" customHeight="1" x14ac:dyDescent="0.3">
      <c r="E192" s="47" t="str">
        <f>IFERROR((C192/$F$2)/('Partner sales 05.2023'!C192/'Partner sales 07.2023'!$G$2)-1,"")</f>
        <v/>
      </c>
      <c r="K192" s="47" t="str">
        <f>IFERROR((I192/$F$2)/('Partner sales 05.2023'!I192/'Partner sales 07.2023'!$G$2)-1,"")</f>
        <v/>
      </c>
      <c r="Q192" s="47" t="str">
        <f>IFERROR((O192/$F$2)/('Partner sales 05.2023'!O192/'Partner sales 07.2023'!$G$2)-1,"")</f>
        <v/>
      </c>
      <c r="W192" s="47" t="str">
        <f>IFERROR((U192/$F$2)/('Partner sales 05.2023'!U192/'Partner sales 07.2023'!$G$2)-1,"")</f>
        <v/>
      </c>
    </row>
    <row r="193" spans="1:23" ht="19.5" customHeight="1" x14ac:dyDescent="0.3">
      <c r="E193" s="47" t="str">
        <f>IFERROR((C193/$F$2)/('Partner sales 05.2023'!C193/'Partner sales 07.2023'!$G$2)-1,"")</f>
        <v/>
      </c>
      <c r="K193" s="47" t="str">
        <f>IFERROR((I193/$F$2)/('Partner sales 05.2023'!I193/'Partner sales 07.2023'!$G$2)-1,"")</f>
        <v/>
      </c>
      <c r="Q193" s="47" t="str">
        <f>IFERROR((O193/$F$2)/('Partner sales 05.2023'!O193/'Partner sales 07.2023'!$G$2)-1,"")</f>
        <v/>
      </c>
      <c r="W193" s="47" t="str">
        <f>IFERROR((U193/$F$2)/('Partner sales 05.2023'!U193/'Partner sales 07.2023'!$G$2)-1,"")</f>
        <v/>
      </c>
    </row>
    <row r="194" spans="1:23" ht="26.25" x14ac:dyDescent="0.4">
      <c r="B194" s="72" t="s">
        <v>239</v>
      </c>
      <c r="C194" s="72"/>
      <c r="D194" s="72"/>
      <c r="E194" s="47" t="str">
        <f>IFERROR((C194/$F$2)/('Partner sales 05.2023'!C194/'Partner sales 07.2023'!$G$2)-1,"")</f>
        <v/>
      </c>
      <c r="K194" s="47" t="str">
        <f>IFERROR((I194/$F$2)/('Partner sales 05.2023'!I194/'Partner sales 07.2023'!$G$2)-1,"")</f>
        <v/>
      </c>
      <c r="Q194" s="47" t="str">
        <f>IFERROR((O194/$F$2)/('Partner sales 05.2023'!O194/'Partner sales 07.2023'!$G$2)-1,"")</f>
        <v/>
      </c>
      <c r="W194" s="47" t="str">
        <f>IFERROR((U194/$F$2)/('Partner sales 05.2023'!U194/'Partner sales 07.2023'!$G$2)-1,"")</f>
        <v/>
      </c>
    </row>
    <row r="195" spans="1:23" ht="19.5" x14ac:dyDescent="0.3">
      <c r="B195" s="8" t="s">
        <v>186</v>
      </c>
      <c r="C195" s="7" t="s">
        <v>187</v>
      </c>
      <c r="D195" s="57" t="s">
        <v>188</v>
      </c>
      <c r="E195" s="47" t="str">
        <f>IFERROR((C195/$F$2)/('Partner sales 05.2023'!C195/'Partner sales 07.2023'!$G$2)-1,"")</f>
        <v/>
      </c>
      <c r="K195" s="47" t="str">
        <f>IFERROR((I195/$F$2)/('Partner sales 05.2023'!I195/'Partner sales 07.2023'!$G$2)-1,"")</f>
        <v/>
      </c>
      <c r="Q195" s="47" t="str">
        <f>IFERROR((O195/$F$2)/('Partner sales 05.2023'!O195/'Partner sales 07.2023'!$G$2)-1,"")</f>
        <v/>
      </c>
      <c r="W195" s="47" t="str">
        <f>IFERROR((U195/$F$2)/('Partner sales 05.2023'!U195/'Partner sales 07.2023'!$G$2)-1,"")</f>
        <v/>
      </c>
    </row>
    <row r="196" spans="1:23" ht="19.5" x14ac:dyDescent="0.3">
      <c r="A196" s="37" t="s">
        <v>83</v>
      </c>
      <c r="B196" s="10" t="s">
        <v>92</v>
      </c>
      <c r="C196" s="39">
        <f>SUMIFS('Order data'!$K:$K,'Order data'!$P:$P,"extra",'Order data'!$R:$R,A196,'Order data'!$D:$D,"1")</f>
        <v>0</v>
      </c>
      <c r="D196" s="58">
        <f>C196/$C$206</f>
        <v>0</v>
      </c>
      <c r="E196" s="47">
        <f>IFERROR((C196/$F$2)/('Partner sales 05.2023'!C196/'Partner sales 07.2023'!$G$2)-1,"")</f>
        <v>-1</v>
      </c>
      <c r="K196" s="47" t="str">
        <f>IFERROR((I196/$F$2)/('Partner sales 05.2023'!I196/'Partner sales 07.2023'!$G$2)-1,"")</f>
        <v/>
      </c>
      <c r="Q196" s="47" t="str">
        <f>IFERROR((O196/$F$2)/('Partner sales 05.2023'!O196/'Partner sales 07.2023'!$G$2)-1,"")</f>
        <v/>
      </c>
      <c r="W196" s="47" t="str">
        <f>IFERROR((U196/$F$2)/('Partner sales 05.2023'!U196/'Partner sales 07.2023'!$G$2)-1,"")</f>
        <v/>
      </c>
    </row>
    <row r="197" spans="1:23" ht="19.5" x14ac:dyDescent="0.3">
      <c r="A197" s="37" t="s">
        <v>93</v>
      </c>
      <c r="B197" s="10" t="s">
        <v>96</v>
      </c>
      <c r="C197" s="39">
        <f>SUMIFS('Order data'!$K:$K,'Order data'!$P:$P,"extra",'Order data'!$R:$R,A197,'Order data'!$D:$D,"1")</f>
        <v>9121.7580000000016</v>
      </c>
      <c r="D197" s="58">
        <f t="shared" ref="D197:D205" si="17">C197/$C$206</f>
        <v>0.84586316475382362</v>
      </c>
      <c r="E197" s="47">
        <f>IFERROR((C197/$F$2)/('Partner sales 05.2023'!C197/'Partner sales 07.2023'!$G$2)-1,"")</f>
        <v>0.44196848162109248</v>
      </c>
      <c r="K197" s="47" t="str">
        <f>IFERROR((I197/$F$2)/('Partner sales 05.2023'!I197/'Partner sales 07.2023'!$G$2)-1,"")</f>
        <v/>
      </c>
      <c r="Q197" s="47" t="str">
        <f>IFERROR((O197/$F$2)/('Partner sales 05.2023'!O197/'Partner sales 07.2023'!$G$2)-1,"")</f>
        <v/>
      </c>
      <c r="W197" s="47" t="str">
        <f>IFERROR((U197/$F$2)/('Partner sales 05.2023'!U197/'Partner sales 07.2023'!$G$2)-1,"")</f>
        <v/>
      </c>
    </row>
    <row r="198" spans="1:23" ht="19.5" x14ac:dyDescent="0.3">
      <c r="A198" s="37" t="s">
        <v>81</v>
      </c>
      <c r="B198" s="10" t="s">
        <v>82</v>
      </c>
      <c r="C198" s="39">
        <f>SUMIFS('Order data'!$K:$K,'Order data'!$P:$P,"extra",'Order data'!$R:$R,A198,'Order data'!$D:$D,"1")</f>
        <v>1662.2060973782773</v>
      </c>
      <c r="D198" s="58">
        <f t="shared" si="17"/>
        <v>0.15413683524617641</v>
      </c>
      <c r="E198" s="47">
        <f>IFERROR((C198/$F$2)/('Partner sales 05.2023'!C198/'Partner sales 07.2023'!$G$2)-1,"")</f>
        <v>-0.51127913841242911</v>
      </c>
      <c r="K198" s="47" t="str">
        <f>IFERROR((I198/$F$2)/('Partner sales 05.2023'!I198/'Partner sales 07.2023'!$G$2)-1,"")</f>
        <v/>
      </c>
      <c r="Q198" s="47" t="str">
        <f>IFERROR((O198/$F$2)/('Partner sales 05.2023'!O198/'Partner sales 07.2023'!$G$2)-1,"")</f>
        <v/>
      </c>
      <c r="W198" s="47" t="str">
        <f>IFERROR((U198/$F$2)/('Partner sales 05.2023'!U198/'Partner sales 07.2023'!$G$2)-1,"")</f>
        <v/>
      </c>
    </row>
    <row r="199" spans="1:23" ht="19.5" x14ac:dyDescent="0.3">
      <c r="A199" s="37" t="s">
        <v>126</v>
      </c>
      <c r="B199" s="10" t="s">
        <v>189</v>
      </c>
      <c r="C199" s="39">
        <f>SUMIFS('Order data'!$K:$K,'Order data'!$P:$P,"extra",'Order data'!$R:$R,A199,'Order data'!$D:$D,"1")</f>
        <v>0</v>
      </c>
      <c r="D199" s="58">
        <f t="shared" si="17"/>
        <v>0</v>
      </c>
      <c r="E199" s="47">
        <f>IFERROR((C199/$F$2)/('Partner sales 05.2023'!C199/'Partner sales 07.2023'!$G$2)-1,"")</f>
        <v>-1</v>
      </c>
      <c r="K199" s="47" t="str">
        <f>IFERROR((I199/$F$2)/('Partner sales 05.2023'!I199/'Partner sales 07.2023'!$G$2)-1,"")</f>
        <v/>
      </c>
      <c r="Q199" s="47" t="str">
        <f>IFERROR((O199/$F$2)/('Partner sales 05.2023'!O199/'Partner sales 07.2023'!$G$2)-1,"")</f>
        <v/>
      </c>
      <c r="W199" s="47" t="str">
        <f>IFERROR((U199/$F$2)/('Partner sales 05.2023'!U199/'Partner sales 07.2023'!$G$2)-1,"")</f>
        <v/>
      </c>
    </row>
    <row r="200" spans="1:23" ht="19.5" x14ac:dyDescent="0.3">
      <c r="A200" s="37" t="s">
        <v>102</v>
      </c>
      <c r="B200" s="10" t="s">
        <v>103</v>
      </c>
      <c r="C200" s="39">
        <f>SUMIFS('Order data'!$K:$K,'Order data'!$P:$P,"extra",'Order data'!$R:$R,A200,'Order data'!$D:$D,"1")</f>
        <v>0</v>
      </c>
      <c r="D200" s="58">
        <f t="shared" si="17"/>
        <v>0</v>
      </c>
      <c r="E200" s="47">
        <f>IFERROR((C200/$F$2)/('Partner sales 05.2023'!C200/'Partner sales 07.2023'!$G$2)-1,"")</f>
        <v>-1</v>
      </c>
      <c r="K200" s="47" t="str">
        <f>IFERROR((I200/$F$2)/('Partner sales 05.2023'!I200/'Partner sales 07.2023'!$G$2)-1,"")</f>
        <v/>
      </c>
      <c r="Q200" s="47" t="str">
        <f>IFERROR((O200/$F$2)/('Partner sales 05.2023'!O200/'Partner sales 07.2023'!$G$2)-1,"")</f>
        <v/>
      </c>
      <c r="W200" s="47" t="str">
        <f>IFERROR((U200/$F$2)/('Partner sales 05.2023'!U200/'Partner sales 07.2023'!$G$2)-1,"")</f>
        <v/>
      </c>
    </row>
    <row r="201" spans="1:23" ht="19.5" x14ac:dyDescent="0.3">
      <c r="A201" s="37" t="s">
        <v>86</v>
      </c>
      <c r="B201" s="10" t="s">
        <v>91</v>
      </c>
      <c r="C201" s="39">
        <f>SUMIFS('Order data'!$K:$K,'Order data'!$P:$P,"extra",'Order data'!$R:$R,A201,'Order data'!$D:$D,"1")</f>
        <v>0</v>
      </c>
      <c r="D201" s="58">
        <f t="shared" si="17"/>
        <v>0</v>
      </c>
      <c r="E201" s="47">
        <f>IFERROR((C201/$F$2)/('Partner sales 05.2023'!C201/'Partner sales 07.2023'!$G$2)-1,"")</f>
        <v>-1</v>
      </c>
      <c r="K201" s="47" t="str">
        <f>IFERROR((I201/$F$2)/('Partner sales 05.2023'!I201/'Partner sales 07.2023'!$G$2)-1,"")</f>
        <v/>
      </c>
      <c r="Q201" s="47" t="str">
        <f>IFERROR((O201/$F$2)/('Partner sales 05.2023'!O201/'Partner sales 07.2023'!$G$2)-1,"")</f>
        <v/>
      </c>
      <c r="W201" s="47" t="str">
        <f>IFERROR((U201/$F$2)/('Partner sales 05.2023'!U201/'Partner sales 07.2023'!$G$2)-1,"")</f>
        <v/>
      </c>
    </row>
    <row r="202" spans="1:23" ht="19.5" x14ac:dyDescent="0.3">
      <c r="A202" s="37" t="s">
        <v>94</v>
      </c>
      <c r="B202" s="10" t="s">
        <v>97</v>
      </c>
      <c r="C202" s="39">
        <f>SUMIFS('Order data'!$K:$K,'Order data'!$P:$P,"extra",'Order data'!$R:$R,A202,'Order data'!$D:$D,"1")</f>
        <v>0</v>
      </c>
      <c r="D202" s="58">
        <f t="shared" si="17"/>
        <v>0</v>
      </c>
      <c r="E202" s="47">
        <f>IFERROR((C202/$F$2)/('Partner sales 05.2023'!C202/'Partner sales 07.2023'!$G$2)-1,"")</f>
        <v>-1</v>
      </c>
      <c r="K202" s="47" t="str">
        <f>IFERROR((I202/$F$2)/('Partner sales 05.2023'!I202/'Partner sales 07.2023'!$G$2)-1,"")</f>
        <v/>
      </c>
      <c r="Q202" s="47" t="str">
        <f>IFERROR((O202/$F$2)/('Partner sales 05.2023'!O202/'Partner sales 07.2023'!$G$2)-1,"")</f>
        <v/>
      </c>
      <c r="W202" s="47" t="str">
        <f>IFERROR((U202/$F$2)/('Partner sales 05.2023'!U202/'Partner sales 07.2023'!$G$2)-1,"")</f>
        <v/>
      </c>
    </row>
    <row r="203" spans="1:23" ht="19.5" x14ac:dyDescent="0.3">
      <c r="A203" s="37" t="s">
        <v>88</v>
      </c>
      <c r="B203" s="10" t="s">
        <v>89</v>
      </c>
      <c r="C203" s="39">
        <f>SUMIFS('Order data'!$K:$K,'Order data'!$P:$P,"extra",'Order data'!$R:$R,A203,'Order data'!$D:$D,"1")</f>
        <v>0</v>
      </c>
      <c r="D203" s="58">
        <f t="shared" si="17"/>
        <v>0</v>
      </c>
      <c r="E203" s="47">
        <f>IFERROR((C203/$F$2)/('Partner sales 05.2023'!C203/'Partner sales 07.2023'!$G$2)-1,"")</f>
        <v>-1</v>
      </c>
      <c r="K203" s="47" t="str">
        <f>IFERROR((I203/$F$2)/('Partner sales 05.2023'!I203/'Partner sales 07.2023'!$G$2)-1,"")</f>
        <v/>
      </c>
      <c r="Q203" s="47" t="str">
        <f>IFERROR((O203/$F$2)/('Partner sales 05.2023'!O203/'Partner sales 07.2023'!$G$2)-1,"")</f>
        <v/>
      </c>
      <c r="W203" s="47" t="str">
        <f>IFERROR((U203/$F$2)/('Partner sales 05.2023'!U203/'Partner sales 07.2023'!$G$2)-1,"")</f>
        <v/>
      </c>
    </row>
    <row r="204" spans="1:23" ht="19.5" x14ac:dyDescent="0.3">
      <c r="A204" s="37" t="s">
        <v>221</v>
      </c>
      <c r="B204" s="10" t="s">
        <v>240</v>
      </c>
      <c r="C204" s="39">
        <f>SUMIFS('Order data'!$K:$K,'Order data'!$P:$P,"extra",'Order data'!$R:$R,A204,'Order data'!$D:$D,"1")</f>
        <v>0</v>
      </c>
      <c r="D204" s="58">
        <f t="shared" si="17"/>
        <v>0</v>
      </c>
      <c r="E204" s="47">
        <f>IFERROR((C204/$F$2)/('Partner sales 05.2023'!C204/'Partner sales 07.2023'!$G$2)-1,"")</f>
        <v>-1</v>
      </c>
      <c r="K204" s="47" t="str">
        <f>IFERROR((I204/$F$2)/('Partner sales 05.2023'!I204/'Partner sales 07.2023'!$G$2)-1,"")</f>
        <v/>
      </c>
      <c r="Q204" s="47" t="str">
        <f>IFERROR((O204/$F$2)/('Partner sales 05.2023'!O204/'Partner sales 07.2023'!$G$2)-1,"")</f>
        <v/>
      </c>
      <c r="W204" s="47" t="str">
        <f>IFERROR((U204/$F$2)/('Partner sales 05.2023'!U204/'Partner sales 07.2023'!$G$2)-1,"")</f>
        <v/>
      </c>
    </row>
    <row r="205" spans="1:23" ht="19.5" x14ac:dyDescent="0.3">
      <c r="A205" s="37" t="s">
        <v>84</v>
      </c>
      <c r="B205" s="10" t="s">
        <v>85</v>
      </c>
      <c r="C205" s="39">
        <f>SUMIFS('Order data'!$K:$K,'Order data'!$P:$P,"extra",'Order data'!$R:$R,A205,'Order data'!$D:$D,"1")</f>
        <v>0</v>
      </c>
      <c r="D205" s="58">
        <f t="shared" si="17"/>
        <v>0</v>
      </c>
      <c r="E205" s="47">
        <f>IFERROR((C205/$F$2)/('Partner sales 05.2023'!C205/'Partner sales 07.2023'!$G$2)-1,"")</f>
        <v>-1</v>
      </c>
      <c r="K205" s="47" t="str">
        <f>IFERROR((I205/$F$2)/('Partner sales 05.2023'!I205/'Partner sales 07.2023'!$G$2)-1,"")</f>
        <v/>
      </c>
      <c r="Q205" s="47" t="str">
        <f>IFERROR((O205/$F$2)/('Partner sales 05.2023'!O205/'Partner sales 07.2023'!$G$2)-1,"")</f>
        <v/>
      </c>
      <c r="W205" s="47" t="str">
        <f>IFERROR((U205/$F$2)/('Partner sales 05.2023'!U205/'Partner sales 07.2023'!$G$2)-1,"")</f>
        <v/>
      </c>
    </row>
    <row r="206" spans="1:23" ht="19.5" x14ac:dyDescent="0.3">
      <c r="B206" s="8" t="s">
        <v>52</v>
      </c>
      <c r="C206" s="7">
        <f>SUM(C196:C205)</f>
        <v>10783.964097378279</v>
      </c>
      <c r="D206" s="58">
        <f>C206/$C$206</f>
        <v>1</v>
      </c>
      <c r="E206" s="47">
        <f>IFERROR((C206/$F$2)/('Partner sales 05.2023'!C206/'Partner sales 07.2023'!$G$2)-1,"")</f>
        <v>-0.64785985836356208</v>
      </c>
      <c r="K206" s="47" t="str">
        <f>IFERROR((I206/$F$2)/('Partner sales 05.2023'!I206/'Partner sales 07.2023'!$G$2)-1,"")</f>
        <v/>
      </c>
      <c r="Q206" s="47" t="str">
        <f>IFERROR((O206/$F$2)/('Partner sales 05.2023'!O206/'Partner sales 07.2023'!$G$2)-1,"")</f>
        <v/>
      </c>
      <c r="W206" s="47" t="str">
        <f>IFERROR((U206/$F$2)/('Partner sales 05.2023'!U206/'Partner sales 07.2023'!$G$2)-1,"")</f>
        <v/>
      </c>
    </row>
    <row r="207" spans="1:23" ht="19.5" customHeight="1" x14ac:dyDescent="0.3">
      <c r="E207" s="47" t="str">
        <f>IFERROR((C207/$F$2)/('Partner sales 05.2023'!C207/'Partner sales 07.2023'!$G$2)-1,"")</f>
        <v/>
      </c>
      <c r="K207" s="47" t="str">
        <f>IFERROR((I207/$F$2)/('Partner sales 05.2023'!I207/'Partner sales 07.2023'!$G$2)-1,"")</f>
        <v/>
      </c>
      <c r="Q207" s="47" t="str">
        <f>IFERROR((O207/$F$2)/('Partner sales 05.2023'!O207/'Partner sales 07.2023'!$G$2)-1,"")</f>
        <v/>
      </c>
      <c r="W207" s="47" t="str">
        <f>IFERROR((U207/$F$2)/('Partner sales 05.2023'!U207/'Partner sales 07.2023'!$G$2)-1,"")</f>
        <v/>
      </c>
    </row>
    <row r="208" spans="1:23" ht="19.5" customHeight="1" x14ac:dyDescent="0.3">
      <c r="E208" s="47" t="str">
        <f>IFERROR((C208/$F$2)/('Partner sales 05.2023'!C208/'Partner sales 07.2023'!$G$2)-1,"")</f>
        <v/>
      </c>
      <c r="K208" s="47" t="str">
        <f>IFERROR((I208/$F$2)/('Partner sales 05.2023'!I208/'Partner sales 07.2023'!$G$2)-1,"")</f>
        <v/>
      </c>
      <c r="Q208" s="47" t="str">
        <f>IFERROR((O208/$F$2)/('Partner sales 05.2023'!O208/'Partner sales 07.2023'!$G$2)-1,"")</f>
        <v/>
      </c>
      <c r="W208" s="47" t="str">
        <f>IFERROR((U208/$F$2)/('Partner sales 05.2023'!U208/'Partner sales 07.2023'!$G$2)-1,"")</f>
        <v/>
      </c>
    </row>
    <row r="209" spans="1:23" ht="19.5" customHeight="1" x14ac:dyDescent="0.3">
      <c r="E209" s="47" t="str">
        <f>IFERROR((C209/$F$2)/('Partner sales 05.2023'!C209/'Partner sales 07.2023'!$G$2)-1,"")</f>
        <v/>
      </c>
      <c r="K209" s="47" t="str">
        <f>IFERROR((I209/$F$2)/('Partner sales 05.2023'!I209/'Partner sales 07.2023'!$G$2)-1,"")</f>
        <v/>
      </c>
      <c r="Q209" s="47" t="str">
        <f>IFERROR((O209/$F$2)/('Partner sales 05.2023'!O209/'Partner sales 07.2023'!$G$2)-1,"")</f>
        <v/>
      </c>
      <c r="W209" s="47" t="str">
        <f>IFERROR((U209/$F$2)/('Partner sales 05.2023'!U209/'Partner sales 07.2023'!$G$2)-1,"")</f>
        <v/>
      </c>
    </row>
    <row r="210" spans="1:23" ht="26.25" x14ac:dyDescent="0.4">
      <c r="B210" s="72" t="s">
        <v>79</v>
      </c>
      <c r="C210" s="72"/>
      <c r="D210" s="72"/>
      <c r="E210" s="47" t="str">
        <f>IFERROR((C210/$F$2)/('Partner sales 05.2023'!C210/'Partner sales 07.2023'!$G$2)-1,"")</f>
        <v/>
      </c>
      <c r="G210" s="37"/>
      <c r="H210" s="72" t="s">
        <v>80</v>
      </c>
      <c r="I210" s="72"/>
      <c r="J210" s="72"/>
      <c r="K210" s="47" t="str">
        <f>IFERROR((I210/$F$2)/('Partner sales 05.2023'!I210/'Partner sales 07.2023'!$G$2)-1,"")</f>
        <v/>
      </c>
      <c r="N210" s="72" t="s">
        <v>241</v>
      </c>
      <c r="O210" s="72"/>
      <c r="P210" s="72"/>
      <c r="Q210" s="47" t="str">
        <f>IFERROR((O210/$F$2)/('Partner sales 05.2023'!O210/'Partner sales 07.2023'!$G$2)-1,"")</f>
        <v/>
      </c>
      <c r="T210" s="72" t="s">
        <v>242</v>
      </c>
      <c r="U210" s="72"/>
      <c r="V210" s="72"/>
      <c r="W210" s="47" t="str">
        <f>IFERROR((U210/$F$2)/('Partner sales 05.2023'!U210/'Partner sales 07.2023'!$G$2)-1,"")</f>
        <v/>
      </c>
    </row>
    <row r="211" spans="1:23" ht="19.5" x14ac:dyDescent="0.3">
      <c r="B211" s="8" t="s">
        <v>186</v>
      </c>
      <c r="C211" s="7" t="s">
        <v>187</v>
      </c>
      <c r="D211" s="57" t="s">
        <v>188</v>
      </c>
      <c r="E211" s="47" t="str">
        <f>IFERROR((C211/$F$2)/('Partner sales 05.2023'!C211/'Partner sales 07.2023'!$G$2)-1,"")</f>
        <v/>
      </c>
      <c r="G211" s="37"/>
      <c r="H211" s="8" t="s">
        <v>186</v>
      </c>
      <c r="I211" s="7" t="s">
        <v>187</v>
      </c>
      <c r="J211" s="57" t="s">
        <v>188</v>
      </c>
      <c r="K211" s="47" t="str">
        <f>IFERROR((I211/$F$2)/('Partner sales 05.2023'!I211/'Partner sales 07.2023'!$G$2)-1,"")</f>
        <v/>
      </c>
      <c r="N211" s="8" t="s">
        <v>186</v>
      </c>
      <c r="O211" s="7" t="s">
        <v>187</v>
      </c>
      <c r="P211" s="57" t="s">
        <v>188</v>
      </c>
      <c r="Q211" s="47" t="str">
        <f>IFERROR((O211/$F$2)/('Partner sales 05.2023'!O211/'Partner sales 07.2023'!$G$2)-1,"")</f>
        <v/>
      </c>
      <c r="T211" s="8" t="s">
        <v>186</v>
      </c>
      <c r="U211" s="7" t="s">
        <v>187</v>
      </c>
      <c r="V211" s="57" t="s">
        <v>188</v>
      </c>
      <c r="W211" s="47" t="str">
        <f>IFERROR((U211/$F$2)/('Partner sales 05.2023'!U211/'Partner sales 07.2023'!$G$2)-1,"")</f>
        <v/>
      </c>
    </row>
    <row r="212" spans="1:23" ht="19.5" x14ac:dyDescent="0.3">
      <c r="A212" s="37" t="s">
        <v>83</v>
      </c>
      <c r="B212" s="10" t="s">
        <v>92</v>
      </c>
      <c r="C212" s="39">
        <f>SUMIFS('Order data'!$K:$K,'Order data'!$M:$M,"mall.cz",'Order data'!$R:$R,A212,'Order data'!$D:$D,"1")</f>
        <v>0</v>
      </c>
      <c r="D212" s="58" t="e">
        <f t="shared" ref="D212:D222" si="18">C212/$C$222</f>
        <v>#DIV/0!</v>
      </c>
      <c r="E212" s="47">
        <f>IFERROR((C212/$F$2)/('Partner sales 05.2023'!C212/'Partner sales 07.2023'!$G$2)-1,"")</f>
        <v>-1</v>
      </c>
      <c r="G212" s="37" t="s">
        <v>83</v>
      </c>
      <c r="H212" s="10" t="s">
        <v>92</v>
      </c>
      <c r="I212" s="39">
        <f>SUMIFS('Order data'!$K:$K,'Order data'!$M:$M,"mall.sk",'Order data'!$R:$R,G212,'Order data'!$D:$D,"1")</f>
        <v>0</v>
      </c>
      <c r="J212" s="58" t="e">
        <f t="shared" ref="J212:J221" si="19">I212/$C$222</f>
        <v>#DIV/0!</v>
      </c>
      <c r="K212" s="47">
        <f>IFERROR((I212/$F$2)/('Partner sales 05.2023'!I212/'Partner sales 07.2023'!$G$2)-1,"")</f>
        <v>-1</v>
      </c>
      <c r="M212" s="37" t="s">
        <v>83</v>
      </c>
      <c r="N212" s="10" t="s">
        <v>92</v>
      </c>
      <c r="O212" s="39">
        <f>SUMIFS('Order data'!$K:$K,'Order data'!$M:$M,"mimovrste.com",'Order data'!$R:$R,M212,'Order data'!$D:$D,"1")</f>
        <v>0</v>
      </c>
      <c r="P212" s="58" t="e">
        <f t="shared" ref="P212:P221" si="20">O212/$C$222</f>
        <v>#DIV/0!</v>
      </c>
      <c r="Q212" s="47" t="str">
        <f>IFERROR((O212/$F$2)/('Partner sales 05.2023'!O212/'Partner sales 07.2023'!$G$2)-1,"")</f>
        <v/>
      </c>
      <c r="S212" s="37" t="s">
        <v>83</v>
      </c>
      <c r="T212" s="10" t="s">
        <v>92</v>
      </c>
      <c r="U212" s="39">
        <f>SUMIFS('Order data'!$K:$K,'Order data'!$M:$M,"mall.hu",'Order data'!$R:$R,S212,'Order data'!$D:$D,"1")</f>
        <v>0</v>
      </c>
      <c r="V212" s="58" t="e">
        <f t="shared" ref="V212:V221" si="21">U212/$C$222</f>
        <v>#DIV/0!</v>
      </c>
      <c r="W212" s="47">
        <f>IFERROR((U212/$F$2)/('Partner sales 05.2023'!U212/'Partner sales 07.2023'!$G$2)-1,"")</f>
        <v>-1</v>
      </c>
    </row>
    <row r="213" spans="1:23" ht="19.5" x14ac:dyDescent="0.3">
      <c r="A213" s="37" t="s">
        <v>93</v>
      </c>
      <c r="B213" s="10" t="s">
        <v>96</v>
      </c>
      <c r="C213" s="39">
        <f>SUMIFS('Order data'!$K:$K,'Order data'!$M:$M,"mall.cz",'Order data'!$R:$R,A213,'Order data'!$D:$D,"1")</f>
        <v>0</v>
      </c>
      <c r="D213" s="58" t="e">
        <f t="shared" si="18"/>
        <v>#DIV/0!</v>
      </c>
      <c r="E213" s="47">
        <f>IFERROR((C213/$F$2)/('Partner sales 05.2023'!C213/'Partner sales 07.2023'!$G$2)-1,"")</f>
        <v>-1</v>
      </c>
      <c r="G213" s="37" t="s">
        <v>93</v>
      </c>
      <c r="H213" s="10" t="s">
        <v>96</v>
      </c>
      <c r="I213" s="39">
        <f>SUMIFS('Order data'!$K:$K,'Order data'!$M:$M,"mall.sk",'Order data'!$R:$R,G213,'Order data'!$D:$D,"1")</f>
        <v>0</v>
      </c>
      <c r="J213" s="58" t="e">
        <f t="shared" si="19"/>
        <v>#DIV/0!</v>
      </c>
      <c r="K213" s="47">
        <f>IFERROR((I213/$F$2)/('Partner sales 05.2023'!I213/'Partner sales 07.2023'!$G$2)-1,"")</f>
        <v>-1</v>
      </c>
      <c r="M213" s="37" t="s">
        <v>93</v>
      </c>
      <c r="N213" s="10" t="s">
        <v>96</v>
      </c>
      <c r="O213" s="39">
        <f>SUMIFS('Order data'!$K:$K,'Order data'!$M:$M,"mimovrste.com",'Order data'!$R:$R,M213,'Order data'!$D:$D,"1")</f>
        <v>0</v>
      </c>
      <c r="P213" s="58" t="e">
        <f t="shared" si="20"/>
        <v>#DIV/0!</v>
      </c>
      <c r="Q213" s="47" t="str">
        <f>IFERROR((O213/$F$2)/('Partner sales 05.2023'!O213/'Partner sales 07.2023'!$G$2)-1,"")</f>
        <v/>
      </c>
      <c r="S213" s="37" t="s">
        <v>93</v>
      </c>
      <c r="T213" s="10" t="s">
        <v>96</v>
      </c>
      <c r="U213" s="39">
        <f>SUMIFS('Order data'!$K:$K,'Order data'!$M:$M,"mall.hu",'Order data'!$R:$R,S213,'Order data'!$D:$D,"1")</f>
        <v>8838.36</v>
      </c>
      <c r="V213" s="58" t="e">
        <f t="shared" si="21"/>
        <v>#DIV/0!</v>
      </c>
      <c r="W213" s="47">
        <f>IFERROR((U213/$F$2)/('Partner sales 05.2023'!U213/'Partner sales 07.2023'!$G$2)-1,"")</f>
        <v>4.3594234127654792</v>
      </c>
    </row>
    <row r="214" spans="1:23" ht="19.5" x14ac:dyDescent="0.3">
      <c r="A214" s="37" t="s">
        <v>81</v>
      </c>
      <c r="B214" s="10" t="s">
        <v>82</v>
      </c>
      <c r="C214" s="39">
        <f>SUMIFS('Order data'!$K:$K,'Order data'!$M:$M,"mall.cz",'Order data'!$R:$R,A214,'Order data'!$D:$D,"1")</f>
        <v>0</v>
      </c>
      <c r="D214" s="58" t="e">
        <f t="shared" si="18"/>
        <v>#DIV/0!</v>
      </c>
      <c r="E214" s="47">
        <f>IFERROR((C214/$F$2)/('Partner sales 05.2023'!C214/'Partner sales 07.2023'!$G$2)-1,"")</f>
        <v>-1</v>
      </c>
      <c r="G214" s="37" t="s">
        <v>81</v>
      </c>
      <c r="H214" s="10" t="s">
        <v>82</v>
      </c>
      <c r="I214" s="39">
        <f>SUMIFS('Order data'!$K:$K,'Order data'!$M:$M,"mall.sk",'Order data'!$R:$R,G214,'Order data'!$D:$D,"1")</f>
        <v>0</v>
      </c>
      <c r="J214" s="58" t="e">
        <f t="shared" si="19"/>
        <v>#DIV/0!</v>
      </c>
      <c r="K214" s="47">
        <f>IFERROR((I214/$F$2)/('Partner sales 05.2023'!I214/'Partner sales 07.2023'!$G$2)-1,"")</f>
        <v>-1</v>
      </c>
      <c r="M214" s="37" t="s">
        <v>81</v>
      </c>
      <c r="N214" s="10" t="s">
        <v>82</v>
      </c>
      <c r="O214" s="39">
        <f>SUMIFS('Order data'!$K:$K,'Order data'!$M:$M,"mimovrste.com",'Order data'!$R:$R,M214,'Order data'!$D:$D,"1")</f>
        <v>0</v>
      </c>
      <c r="P214" s="58" t="e">
        <f t="shared" si="20"/>
        <v>#DIV/0!</v>
      </c>
      <c r="Q214" s="47" t="str">
        <f>IFERROR((O214/$F$2)/('Partner sales 05.2023'!O214/'Partner sales 07.2023'!$G$2)-1,"")</f>
        <v/>
      </c>
      <c r="S214" s="37" t="s">
        <v>81</v>
      </c>
      <c r="T214" s="10" t="s">
        <v>82</v>
      </c>
      <c r="U214" s="39">
        <f>SUMIFS('Order data'!$K:$K,'Order data'!$M:$M,"mall.hu",'Order data'!$R:$R,S214,'Order data'!$D:$D,"1")</f>
        <v>514.20000000000005</v>
      </c>
      <c r="V214" s="58" t="e">
        <f t="shared" si="21"/>
        <v>#DIV/0!</v>
      </c>
      <c r="W214" s="47" t="str">
        <f>IFERROR((U214/$F$2)/('Partner sales 05.2023'!U214/'Partner sales 07.2023'!$G$2)-1,"")</f>
        <v/>
      </c>
    </row>
    <row r="215" spans="1:23" ht="19.5" x14ac:dyDescent="0.3">
      <c r="A215" s="37" t="s">
        <v>126</v>
      </c>
      <c r="B215" s="10" t="s">
        <v>189</v>
      </c>
      <c r="C215" s="39">
        <f>SUMIFS('Order data'!$K:$K,'Order data'!$M:$M,"mall.cz",'Order data'!$R:$R,A215,'Order data'!$D:$D,"1")</f>
        <v>0</v>
      </c>
      <c r="D215" s="58" t="e">
        <f t="shared" si="18"/>
        <v>#DIV/0!</v>
      </c>
      <c r="E215" s="47">
        <f>IFERROR((C215/$F$2)/('Partner sales 05.2023'!C215/'Partner sales 07.2023'!$G$2)-1,"")</f>
        <v>-1</v>
      </c>
      <c r="G215" s="37" t="s">
        <v>126</v>
      </c>
      <c r="H215" s="10" t="s">
        <v>189</v>
      </c>
      <c r="I215" s="39">
        <f>SUMIFS('Order data'!$K:$K,'Order data'!$M:$M,"mall.sk",'Order data'!$R:$R,G215,'Order data'!$D:$D,"1")</f>
        <v>0</v>
      </c>
      <c r="J215" s="58" t="e">
        <f t="shared" si="19"/>
        <v>#DIV/0!</v>
      </c>
      <c r="K215" s="47">
        <f>IFERROR((I215/$F$2)/('Partner sales 05.2023'!I215/'Partner sales 07.2023'!$G$2)-1,"")</f>
        <v>-1</v>
      </c>
      <c r="M215" s="37" t="s">
        <v>126</v>
      </c>
      <c r="N215" s="10" t="s">
        <v>189</v>
      </c>
      <c r="O215" s="39">
        <f>SUMIFS('Order data'!$K:$K,'Order data'!$M:$M,"mimovrste.com",'Order data'!$R:$R,M215,'Order data'!$D:$D,"1")</f>
        <v>0</v>
      </c>
      <c r="P215" s="58" t="e">
        <f t="shared" si="20"/>
        <v>#DIV/0!</v>
      </c>
      <c r="Q215" s="47" t="str">
        <f>IFERROR((O215/$F$2)/('Partner sales 05.2023'!O215/'Partner sales 07.2023'!$G$2)-1,"")</f>
        <v/>
      </c>
      <c r="S215" s="37" t="s">
        <v>126</v>
      </c>
      <c r="T215" s="10" t="s">
        <v>189</v>
      </c>
      <c r="U215" s="39">
        <f>SUMIFS('Order data'!$K:$K,'Order data'!$M:$M,"mall.hu",'Order data'!$R:$R,S215,'Order data'!$D:$D,"1")</f>
        <v>0</v>
      </c>
      <c r="V215" s="58" t="e">
        <f t="shared" si="21"/>
        <v>#DIV/0!</v>
      </c>
      <c r="W215" s="47">
        <f>IFERROR((U215/$F$2)/('Partner sales 05.2023'!U215/'Partner sales 07.2023'!$G$2)-1,"")</f>
        <v>-1</v>
      </c>
    </row>
    <row r="216" spans="1:23" ht="19.5" x14ac:dyDescent="0.3">
      <c r="A216" s="37" t="s">
        <v>102</v>
      </c>
      <c r="B216" s="10" t="s">
        <v>103</v>
      </c>
      <c r="C216" s="39">
        <f>SUMIFS('Order data'!$K:$K,'Order data'!$M:$M,"mall.cz",'Order data'!$R:$R,A216,'Order data'!$D:$D,"1")</f>
        <v>0</v>
      </c>
      <c r="D216" s="58" t="e">
        <f t="shared" si="18"/>
        <v>#DIV/0!</v>
      </c>
      <c r="E216" s="47">
        <f>IFERROR((C216/$F$2)/('Partner sales 05.2023'!C216/'Partner sales 07.2023'!$G$2)-1,"")</f>
        <v>-1</v>
      </c>
      <c r="G216" s="37" t="s">
        <v>102</v>
      </c>
      <c r="H216" s="10" t="s">
        <v>103</v>
      </c>
      <c r="I216" s="39">
        <f>SUMIFS('Order data'!$K:$K,'Order data'!$M:$M,"mall.sk",'Order data'!$R:$R,G216,'Order data'!$D:$D,"1")</f>
        <v>0</v>
      </c>
      <c r="J216" s="58" t="e">
        <f t="shared" si="19"/>
        <v>#DIV/0!</v>
      </c>
      <c r="K216" s="47">
        <f>IFERROR((I216/$F$2)/('Partner sales 05.2023'!I216/'Partner sales 07.2023'!$G$2)-1,"")</f>
        <v>-1</v>
      </c>
      <c r="M216" s="37" t="s">
        <v>102</v>
      </c>
      <c r="N216" s="10" t="s">
        <v>103</v>
      </c>
      <c r="O216" s="39">
        <f>SUMIFS('Order data'!$K:$K,'Order data'!$M:$M,"mimovrste.com",'Order data'!$R:$R,M216,'Order data'!$D:$D,"1")</f>
        <v>0</v>
      </c>
      <c r="P216" s="58" t="e">
        <f t="shared" si="20"/>
        <v>#DIV/0!</v>
      </c>
      <c r="Q216" s="47" t="str">
        <f>IFERROR((O216/$F$2)/('Partner sales 05.2023'!O216/'Partner sales 07.2023'!$G$2)-1,"")</f>
        <v/>
      </c>
      <c r="S216" s="37" t="s">
        <v>102</v>
      </c>
      <c r="T216" s="10" t="s">
        <v>103</v>
      </c>
      <c r="U216" s="39">
        <f>SUMIFS('Order data'!$K:$K,'Order data'!$M:$M,"mall.hu",'Order data'!$R:$R,S216,'Order data'!$D:$D,"1")</f>
        <v>0</v>
      </c>
      <c r="V216" s="58" t="e">
        <f t="shared" si="21"/>
        <v>#DIV/0!</v>
      </c>
      <c r="W216" s="47">
        <f>IFERROR((U216/$F$2)/('Partner sales 05.2023'!U216/'Partner sales 07.2023'!$G$2)-1,"")</f>
        <v>-1</v>
      </c>
    </row>
    <row r="217" spans="1:23" ht="19.5" x14ac:dyDescent="0.3">
      <c r="A217" s="37" t="s">
        <v>86</v>
      </c>
      <c r="B217" s="10" t="s">
        <v>91</v>
      </c>
      <c r="C217" s="39">
        <f>SUMIFS('Order data'!$K:$K,'Order data'!$M:$M,"mall.cz",'Order data'!$R:$R,A217,'Order data'!$D:$D,"1")</f>
        <v>0</v>
      </c>
      <c r="D217" s="58" t="e">
        <f t="shared" si="18"/>
        <v>#DIV/0!</v>
      </c>
      <c r="E217" s="47">
        <f>IFERROR((C217/$F$2)/('Partner sales 05.2023'!C217/'Partner sales 07.2023'!$G$2)-1,"")</f>
        <v>-1</v>
      </c>
      <c r="G217" s="37" t="s">
        <v>86</v>
      </c>
      <c r="H217" s="10" t="s">
        <v>91</v>
      </c>
      <c r="I217" s="39">
        <f>SUMIFS('Order data'!$K:$K,'Order data'!$M:$M,"mall.sk",'Order data'!$R:$R,G217,'Order data'!$D:$D,"1")</f>
        <v>0</v>
      </c>
      <c r="J217" s="58" t="e">
        <f t="shared" si="19"/>
        <v>#DIV/0!</v>
      </c>
      <c r="K217" s="47">
        <f>IFERROR((I217/$F$2)/('Partner sales 05.2023'!I217/'Partner sales 07.2023'!$G$2)-1,"")</f>
        <v>-1</v>
      </c>
      <c r="M217" s="37" t="s">
        <v>86</v>
      </c>
      <c r="N217" s="10" t="s">
        <v>91</v>
      </c>
      <c r="O217" s="39">
        <f>SUMIFS('Order data'!$K:$K,'Order data'!$M:$M,"mimovrste.com",'Order data'!$R:$R,M217,'Order data'!$D:$D,"1")</f>
        <v>0</v>
      </c>
      <c r="P217" s="58" t="e">
        <f t="shared" si="20"/>
        <v>#DIV/0!</v>
      </c>
      <c r="Q217" s="47" t="str">
        <f>IFERROR((O217/$F$2)/('Partner sales 05.2023'!O217/'Partner sales 07.2023'!$G$2)-1,"")</f>
        <v/>
      </c>
      <c r="S217" s="37" t="s">
        <v>86</v>
      </c>
      <c r="T217" s="10" t="s">
        <v>91</v>
      </c>
      <c r="U217" s="39">
        <f>SUMIFS('Order data'!$K:$K,'Order data'!$M:$M,"mall.hu",'Order data'!$R:$R,S217,'Order data'!$D:$D,"1")</f>
        <v>0</v>
      </c>
      <c r="V217" s="58" t="e">
        <f t="shared" si="21"/>
        <v>#DIV/0!</v>
      </c>
      <c r="W217" s="47">
        <f>IFERROR((U217/$F$2)/('Partner sales 05.2023'!U217/'Partner sales 07.2023'!$G$2)-1,"")</f>
        <v>-1</v>
      </c>
    </row>
    <row r="218" spans="1:23" ht="19.5" x14ac:dyDescent="0.3">
      <c r="A218" s="37" t="s">
        <v>94</v>
      </c>
      <c r="B218" s="10" t="s">
        <v>97</v>
      </c>
      <c r="C218" s="39">
        <f>SUMIFS('Order data'!$K:$K,'Order data'!$M:$M,"mall.cz",'Order data'!$R:$R,A218,'Order data'!$D:$D,"1")</f>
        <v>0</v>
      </c>
      <c r="D218" s="58" t="e">
        <f t="shared" si="18"/>
        <v>#DIV/0!</v>
      </c>
      <c r="E218" s="47">
        <f>IFERROR((C218/$F$2)/('Partner sales 05.2023'!C218/'Partner sales 07.2023'!$G$2)-1,"")</f>
        <v>-1</v>
      </c>
      <c r="G218" s="37" t="s">
        <v>94</v>
      </c>
      <c r="H218" s="10" t="s">
        <v>97</v>
      </c>
      <c r="I218" s="39">
        <f>SUMIFS('Order data'!$K:$K,'Order data'!$M:$M,"mall.sk",'Order data'!$R:$R,G218,'Order data'!$D:$D,"1")</f>
        <v>0</v>
      </c>
      <c r="J218" s="58" t="e">
        <f t="shared" si="19"/>
        <v>#DIV/0!</v>
      </c>
      <c r="K218" s="47">
        <f>IFERROR((I218/$F$2)/('Partner sales 05.2023'!I218/'Partner sales 07.2023'!$G$2)-1,"")</f>
        <v>-1</v>
      </c>
      <c r="M218" s="37" t="s">
        <v>94</v>
      </c>
      <c r="N218" s="10" t="s">
        <v>97</v>
      </c>
      <c r="O218" s="39">
        <f>SUMIFS('Order data'!$K:$K,'Order data'!$M:$M,"mimovrste.com",'Order data'!$R:$R,M218,'Order data'!$D:$D,"1")</f>
        <v>0</v>
      </c>
      <c r="P218" s="58" t="e">
        <f t="shared" si="20"/>
        <v>#DIV/0!</v>
      </c>
      <c r="Q218" s="47" t="str">
        <f>IFERROR((O218/$F$2)/('Partner sales 05.2023'!O218/'Partner sales 07.2023'!$G$2)-1,"")</f>
        <v/>
      </c>
      <c r="S218" s="37" t="s">
        <v>94</v>
      </c>
      <c r="T218" s="10" t="s">
        <v>97</v>
      </c>
      <c r="U218" s="39">
        <f>SUMIFS('Order data'!$K:$K,'Order data'!$M:$M,"mall.hu",'Order data'!$R:$R,S218,'Order data'!$D:$D,"1")</f>
        <v>0</v>
      </c>
      <c r="V218" s="58" t="e">
        <f t="shared" si="21"/>
        <v>#DIV/0!</v>
      </c>
      <c r="W218" s="47">
        <f>IFERROR((U218/$F$2)/('Partner sales 05.2023'!U218/'Partner sales 07.2023'!$G$2)-1,"")</f>
        <v>-1</v>
      </c>
    </row>
    <row r="219" spans="1:23" ht="19.5" x14ac:dyDescent="0.3">
      <c r="A219" s="37" t="s">
        <v>88</v>
      </c>
      <c r="B219" s="10" t="s">
        <v>89</v>
      </c>
      <c r="C219" s="39">
        <f>SUMIFS('Order data'!$K:$K,'Order data'!$M:$M,"mall.cz",'Order data'!$R:$R,A219,'Order data'!$D:$D,"1")</f>
        <v>0</v>
      </c>
      <c r="D219" s="58" t="e">
        <f t="shared" si="18"/>
        <v>#DIV/0!</v>
      </c>
      <c r="E219" s="47">
        <f>IFERROR((C219/$F$2)/('Partner sales 05.2023'!C219/'Partner sales 07.2023'!$G$2)-1,"")</f>
        <v>-1</v>
      </c>
      <c r="G219" s="37" t="s">
        <v>88</v>
      </c>
      <c r="H219" s="10" t="s">
        <v>89</v>
      </c>
      <c r="I219" s="39">
        <f>SUMIFS('Order data'!$K:$K,'Order data'!$M:$M,"mall.sk",'Order data'!$R:$R,G219,'Order data'!$D:$D,"1")</f>
        <v>0</v>
      </c>
      <c r="J219" s="58" t="e">
        <f t="shared" si="19"/>
        <v>#DIV/0!</v>
      </c>
      <c r="K219" s="47" t="str">
        <f>IFERROR((I219/$F$2)/('Partner sales 05.2023'!I219/'Partner sales 07.2023'!$G$2)-1,"")</f>
        <v/>
      </c>
      <c r="M219" s="37" t="s">
        <v>88</v>
      </c>
      <c r="N219" s="10" t="s">
        <v>89</v>
      </c>
      <c r="O219" s="39">
        <f>SUMIFS('Order data'!$K:$K,'Order data'!$M:$M,"mimovrste.com",'Order data'!$R:$R,M219,'Order data'!$D:$D,"1")</f>
        <v>0</v>
      </c>
      <c r="P219" s="58" t="e">
        <f t="shared" si="20"/>
        <v>#DIV/0!</v>
      </c>
      <c r="Q219" s="47" t="str">
        <f>IFERROR((O219/$F$2)/('Partner sales 05.2023'!O219/'Partner sales 07.2023'!$G$2)-1,"")</f>
        <v/>
      </c>
      <c r="S219" s="37" t="s">
        <v>88</v>
      </c>
      <c r="T219" s="10" t="s">
        <v>89</v>
      </c>
      <c r="U219" s="39">
        <f>SUMIFS('Order data'!$K:$K,'Order data'!$M:$M,"mall.hu",'Order data'!$R:$R,S219,'Order data'!$D:$D,"1")</f>
        <v>0</v>
      </c>
      <c r="V219" s="58" t="e">
        <f t="shared" si="21"/>
        <v>#DIV/0!</v>
      </c>
      <c r="W219" s="47" t="str">
        <f>IFERROR((U219/$F$2)/('Partner sales 05.2023'!U219/'Partner sales 07.2023'!$G$2)-1,"")</f>
        <v/>
      </c>
    </row>
    <row r="220" spans="1:23" ht="19.5" x14ac:dyDescent="0.3">
      <c r="A220" s="37" t="s">
        <v>221</v>
      </c>
      <c r="B220" s="10" t="s">
        <v>240</v>
      </c>
      <c r="C220" s="39">
        <f>SUMIFS('Order data'!$K:$K,'Order data'!$M:$M,"mall.cz",'Order data'!$R:$R,A220,'Order data'!$D:$D,"1")</f>
        <v>0</v>
      </c>
      <c r="D220" s="58" t="e">
        <f t="shared" si="18"/>
        <v>#DIV/0!</v>
      </c>
      <c r="E220" s="47">
        <f>IFERROR((C220/$F$2)/('Partner sales 05.2023'!C220/'Partner sales 07.2023'!$G$2)-1,"")</f>
        <v>-1</v>
      </c>
      <c r="G220" s="37" t="s">
        <v>221</v>
      </c>
      <c r="H220" s="10" t="s">
        <v>240</v>
      </c>
      <c r="I220" s="39">
        <f>SUMIFS('Order data'!$K:$K,'Order data'!$M:$M,"mall.sk",'Order data'!$R:$R,G220,'Order data'!$D:$D,"1")</f>
        <v>0</v>
      </c>
      <c r="J220" s="58" t="e">
        <f t="shared" si="19"/>
        <v>#DIV/0!</v>
      </c>
      <c r="K220" s="47" t="str">
        <f>IFERROR((I220/$F$2)/('Partner sales 05.2023'!I220/'Partner sales 07.2023'!$G$2)-1,"")</f>
        <v/>
      </c>
      <c r="M220" s="37" t="s">
        <v>221</v>
      </c>
      <c r="N220" s="10" t="s">
        <v>240</v>
      </c>
      <c r="O220" s="39">
        <f>SUMIFS('Order data'!$K:$K,'Order data'!$M:$M,"mimovrste.com",'Order data'!$R:$R,M220,'Order data'!$D:$D,"1")</f>
        <v>0</v>
      </c>
      <c r="P220" s="58" t="e">
        <f t="shared" si="20"/>
        <v>#DIV/0!</v>
      </c>
      <c r="Q220" s="47" t="str">
        <f>IFERROR((O220/$F$2)/('Partner sales 05.2023'!O220/'Partner sales 07.2023'!$G$2)-1,"")</f>
        <v/>
      </c>
      <c r="S220" s="37" t="s">
        <v>221</v>
      </c>
      <c r="T220" s="10" t="s">
        <v>240</v>
      </c>
      <c r="U220" s="39">
        <f>SUMIFS('Order data'!$K:$K,'Order data'!$M:$M,"mall.hu",'Order data'!$R:$R,S220,'Order data'!$D:$D,"1")</f>
        <v>0</v>
      </c>
      <c r="V220" s="58" t="e">
        <f t="shared" si="21"/>
        <v>#DIV/0!</v>
      </c>
      <c r="W220" s="47" t="str">
        <f>IFERROR((U220/$F$2)/('Partner sales 05.2023'!U220/'Partner sales 07.2023'!$G$2)-1,"")</f>
        <v/>
      </c>
    </row>
    <row r="221" spans="1:23" ht="19.5" x14ac:dyDescent="0.3">
      <c r="A221" s="37" t="s">
        <v>84</v>
      </c>
      <c r="B221" s="10" t="s">
        <v>85</v>
      </c>
      <c r="C221" s="39">
        <f>SUMIFS('Order data'!$K:$K,'Order data'!$M:$M,"mall.cz",'Order data'!$R:$R,A221,'Order data'!$D:$D,"1")</f>
        <v>0</v>
      </c>
      <c r="D221" s="58" t="e">
        <f t="shared" si="18"/>
        <v>#DIV/0!</v>
      </c>
      <c r="E221" s="47" t="str">
        <f>IFERROR((C221/$F$2)/('Partner sales 05.2023'!C221/'Partner sales 07.2023'!$G$2)-1,"")</f>
        <v/>
      </c>
      <c r="G221" s="37" t="s">
        <v>84</v>
      </c>
      <c r="H221" s="10" t="s">
        <v>85</v>
      </c>
      <c r="I221" s="39">
        <f>SUMIFS('Order data'!$K:$K,'Order data'!$M:$M,"mall.sk",'Order data'!$R:$R,G221,'Order data'!$D:$D,"1")</f>
        <v>0</v>
      </c>
      <c r="J221" s="58" t="e">
        <f t="shared" si="19"/>
        <v>#DIV/0!</v>
      </c>
      <c r="K221" s="47">
        <f>IFERROR((I221/$F$2)/('Partner sales 05.2023'!I221/'Partner sales 07.2023'!$G$2)-1,"")</f>
        <v>-1</v>
      </c>
      <c r="M221" s="37" t="s">
        <v>84</v>
      </c>
      <c r="N221" s="10" t="s">
        <v>85</v>
      </c>
      <c r="O221" s="39">
        <f>SUMIFS('Order data'!$K:$K,'Order data'!$M:$M,"mimovrste.com",'Order data'!$R:$R,M221,'Order data'!$D:$D,"1")</f>
        <v>0</v>
      </c>
      <c r="P221" s="58" t="e">
        <f t="shared" si="20"/>
        <v>#DIV/0!</v>
      </c>
      <c r="Q221" s="47" t="str">
        <f>IFERROR((O221/$F$2)/('Partner sales 05.2023'!O221/'Partner sales 07.2023'!$G$2)-1,"")</f>
        <v/>
      </c>
      <c r="S221" s="37" t="s">
        <v>84</v>
      </c>
      <c r="T221" s="10" t="s">
        <v>85</v>
      </c>
      <c r="U221" s="39">
        <f>SUMIFS('Order data'!$K:$K,'Order data'!$M:$M,"mall.hu",'Order data'!$R:$R,S221,'Order data'!$D:$D,"1")</f>
        <v>0</v>
      </c>
      <c r="V221" s="58" t="e">
        <f t="shared" si="21"/>
        <v>#DIV/0!</v>
      </c>
      <c r="W221" s="47" t="str">
        <f>IFERROR((U221/$F$2)/('Partner sales 05.2023'!U221/'Partner sales 07.2023'!$G$2)-1,"")</f>
        <v/>
      </c>
    </row>
    <row r="222" spans="1:23" ht="19.5" x14ac:dyDescent="0.3">
      <c r="B222" s="8" t="s">
        <v>52</v>
      </c>
      <c r="C222" s="7">
        <f>SUM(C212:C221)</f>
        <v>0</v>
      </c>
      <c r="D222" s="58" t="e">
        <f t="shared" si="18"/>
        <v>#DIV/0!</v>
      </c>
      <c r="E222" s="47">
        <f>IFERROR((C222/$F$2)/('Partner sales 05.2023'!C222/'Partner sales 07.2023'!$G$2)-1,"")</f>
        <v>-1</v>
      </c>
      <c r="G222" s="37"/>
      <c r="H222" s="8" t="s">
        <v>52</v>
      </c>
      <c r="I222" s="7">
        <f>SUM(I212:I221)</f>
        <v>0</v>
      </c>
      <c r="J222" s="58">
        <f ca="1">I222/$J$222</f>
        <v>1</v>
      </c>
      <c r="K222" s="47">
        <f>IFERROR((I222/$F$2)/('Partner sales 05.2023'!I222/'Partner sales 07.2023'!$G$2)-1,"")</f>
        <v>-1</v>
      </c>
      <c r="N222" s="8" t="s">
        <v>52</v>
      </c>
      <c r="O222" s="7">
        <f>SUM(O212:O221)</f>
        <v>0</v>
      </c>
      <c r="P222" s="58" t="str">
        <f>IFERROR(O222/$O$222,"")</f>
        <v/>
      </c>
      <c r="Q222" s="47" t="str">
        <f>IFERROR((O222/$F$2)/('Partner sales 05.2023'!O222/'Partner sales 07.2023'!$G$2)-1,"")</f>
        <v/>
      </c>
      <c r="T222" s="8" t="s">
        <v>52</v>
      </c>
      <c r="U222" s="7">
        <f>SUM(U212:U221)</f>
        <v>9352.5600000000013</v>
      </c>
      <c r="V222" s="58">
        <f ca="1">U222/$J$222</f>
        <v>1</v>
      </c>
      <c r="W222" s="47">
        <f>IFERROR((U222/$F$2)/('Partner sales 05.2023'!U222/'Partner sales 07.2023'!$G$2)-1,"")</f>
        <v>1.2707030493730396</v>
      </c>
    </row>
  </sheetData>
  <mergeCells count="20">
    <mergeCell ref="N61:P61"/>
    <mergeCell ref="B2:D2"/>
    <mergeCell ref="B31:D31"/>
    <mergeCell ref="H31:J31"/>
    <mergeCell ref="B61:D61"/>
    <mergeCell ref="H61:J61"/>
    <mergeCell ref="B91:D91"/>
    <mergeCell ref="H91:J91"/>
    <mergeCell ref="N91:P91"/>
    <mergeCell ref="B121:D121"/>
    <mergeCell ref="H121:J121"/>
    <mergeCell ref="N121:P121"/>
    <mergeCell ref="T210:V210"/>
    <mergeCell ref="B151:D151"/>
    <mergeCell ref="H151:J151"/>
    <mergeCell ref="N151:P151"/>
    <mergeCell ref="B194:D194"/>
    <mergeCell ref="B210:D210"/>
    <mergeCell ref="H210:J210"/>
    <mergeCell ref="N210:P210"/>
  </mergeCells>
  <pageMargins left="0.7" right="0.7" top="0.75" bottom="0.75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0CE2-2F65-4EC3-AEDF-550BF3A2FEC0}">
  <dimension ref="A1:W222"/>
  <sheetViews>
    <sheetView zoomScale="70" zoomScaleNormal="70" workbookViewId="0">
      <selection activeCell="C7" sqref="C7"/>
    </sheetView>
  </sheetViews>
  <sheetFormatPr defaultColWidth="8.7109375" defaultRowHeight="15" x14ac:dyDescent="0.25"/>
  <cols>
    <col min="1" max="1" width="13.140625" style="37" bestFit="1" customWidth="1"/>
    <col min="2" max="2" width="30.85546875" bestFit="1" customWidth="1"/>
    <col min="3" max="3" width="21" style="4" bestFit="1" customWidth="1"/>
    <col min="4" max="4" width="11.42578125" style="62" bestFit="1" customWidth="1"/>
    <col min="5" max="5" width="32.85546875" style="69" bestFit="1" customWidth="1"/>
    <col min="6" max="6" width="14.42578125" style="4" bestFit="1" customWidth="1"/>
    <col min="7" max="7" width="23.5703125" style="55" bestFit="1" customWidth="1"/>
    <col min="8" max="8" width="30.85546875" bestFit="1" customWidth="1"/>
    <col min="9" max="9" width="20.85546875" bestFit="1" customWidth="1"/>
    <col min="10" max="10" width="11.42578125" style="64" bestFit="1" customWidth="1"/>
    <col min="11" max="11" width="12.140625" style="70" bestFit="1" customWidth="1"/>
    <col min="12" max="12" width="10.7109375" customWidth="1"/>
    <col min="13" max="13" width="10.7109375" style="37" customWidth="1"/>
    <col min="14" max="14" width="30.85546875" bestFit="1" customWidth="1"/>
    <col min="15" max="15" width="18.7109375" bestFit="1" customWidth="1"/>
    <col min="16" max="16" width="13.140625" style="64" bestFit="1" customWidth="1"/>
    <col min="17" max="17" width="12.140625" style="70" bestFit="1" customWidth="1"/>
    <col min="18" max="18" width="10.7109375" customWidth="1"/>
    <col min="19" max="19" width="10.7109375" style="37" customWidth="1"/>
    <col min="20" max="20" width="30.85546875" bestFit="1" customWidth="1"/>
    <col min="21" max="21" width="17.5703125" bestFit="1" customWidth="1"/>
    <col min="22" max="22" width="11.42578125" style="64" bestFit="1" customWidth="1"/>
    <col min="23" max="23" width="12.140625" style="70" bestFit="1" customWidth="1"/>
    <col min="24" max="78" width="8.7109375" customWidth="1"/>
  </cols>
  <sheetData>
    <row r="1" spans="1:23" x14ac:dyDescent="0.25">
      <c r="F1" s="4" t="s">
        <v>1103</v>
      </c>
      <c r="G1" s="4" t="s">
        <v>1104</v>
      </c>
    </row>
    <row r="2" spans="1:23" s="23" customFormat="1" ht="26.25" x14ac:dyDescent="0.4">
      <c r="A2" s="36"/>
      <c r="B2" s="72" t="s">
        <v>223</v>
      </c>
      <c r="C2" s="72"/>
      <c r="D2" s="72"/>
      <c r="E2" s="68"/>
      <c r="F2" s="66">
        <v>30</v>
      </c>
      <c r="G2" s="67">
        <v>31</v>
      </c>
      <c r="J2" s="64"/>
      <c r="K2" s="71"/>
      <c r="M2" s="36"/>
      <c r="P2" s="64"/>
      <c r="Q2" s="71"/>
      <c r="S2" s="36"/>
      <c r="V2" s="64"/>
      <c r="W2" s="71"/>
    </row>
    <row r="3" spans="1:23" ht="19.5" x14ac:dyDescent="0.3">
      <c r="B3" s="8" t="s">
        <v>186</v>
      </c>
      <c r="C3" s="7" t="s">
        <v>187</v>
      </c>
      <c r="D3" s="57" t="s">
        <v>188</v>
      </c>
      <c r="E3" s="43" t="s">
        <v>1105</v>
      </c>
      <c r="F3" s="20"/>
      <c r="G3" s="49"/>
      <c r="N3" s="31"/>
    </row>
    <row r="4" spans="1:23" ht="19.5" x14ac:dyDescent="0.3">
      <c r="A4" s="41" t="s">
        <v>222</v>
      </c>
      <c r="B4" s="10" t="s">
        <v>2</v>
      </c>
      <c r="C4" s="9">
        <v>1630416.3333835215</v>
      </c>
      <c r="D4" s="58">
        <v>0.87181966236885522</v>
      </c>
      <c r="E4" s="47">
        <v>-0.13757915785394592</v>
      </c>
      <c r="F4" s="42"/>
      <c r="G4" s="50"/>
      <c r="K4" s="47" t="s">
        <v>252</v>
      </c>
      <c r="N4" s="31"/>
      <c r="Q4" s="47" t="s">
        <v>252</v>
      </c>
      <c r="W4" s="47" t="s">
        <v>252</v>
      </c>
    </row>
    <row r="5" spans="1:23" ht="19.5" x14ac:dyDescent="0.3">
      <c r="A5" s="41" t="s">
        <v>24</v>
      </c>
      <c r="B5" s="10" t="s">
        <v>57</v>
      </c>
      <c r="C5" s="9">
        <v>82140.290640449442</v>
      </c>
      <c r="D5" s="58">
        <v>4.3922229547605468E-2</v>
      </c>
      <c r="E5" s="47">
        <v>8.9272761127925371E-2</v>
      </c>
      <c r="F5" s="42"/>
      <c r="G5" s="50"/>
      <c r="K5" s="47" t="s">
        <v>252</v>
      </c>
      <c r="N5" s="31"/>
      <c r="Q5" s="47" t="s">
        <v>252</v>
      </c>
      <c r="W5" s="47" t="s">
        <v>252</v>
      </c>
    </row>
    <row r="6" spans="1:23" ht="19.5" x14ac:dyDescent="0.3">
      <c r="A6" s="41" t="s">
        <v>37</v>
      </c>
      <c r="B6" s="10" t="s">
        <v>19</v>
      </c>
      <c r="C6" s="9">
        <v>41955.315408239701</v>
      </c>
      <c r="D6" s="58">
        <v>2.2434434791194082E-2</v>
      </c>
      <c r="E6" s="47">
        <v>-0.12887391606621079</v>
      </c>
      <c r="F6" s="42"/>
      <c r="G6" s="50"/>
      <c r="K6" s="47" t="s">
        <v>252</v>
      </c>
      <c r="N6" s="31"/>
      <c r="Q6" s="47" t="s">
        <v>252</v>
      </c>
      <c r="W6" s="47" t="s">
        <v>252</v>
      </c>
    </row>
    <row r="7" spans="1:23" ht="19.5" x14ac:dyDescent="0.3">
      <c r="A7" s="41" t="s">
        <v>104</v>
      </c>
      <c r="B7" s="10" t="s">
        <v>31</v>
      </c>
      <c r="C7" s="9">
        <v>17371.252059925093</v>
      </c>
      <c r="D7" s="58">
        <v>9.2887925591246655E-3</v>
      </c>
      <c r="E7" s="47">
        <v>-0.37058321291428187</v>
      </c>
      <c r="F7" s="42"/>
      <c r="G7" s="50"/>
      <c r="K7" s="47" t="s">
        <v>252</v>
      </c>
      <c r="N7" s="31"/>
      <c r="Q7" s="47" t="s">
        <v>252</v>
      </c>
      <c r="W7" s="47" t="s">
        <v>252</v>
      </c>
    </row>
    <row r="8" spans="1:23" ht="19.5" x14ac:dyDescent="0.3">
      <c r="A8" s="41" t="s">
        <v>36</v>
      </c>
      <c r="B8" s="10" t="s">
        <v>207</v>
      </c>
      <c r="C8" s="9">
        <v>10134.020676029962</v>
      </c>
      <c r="D8" s="58">
        <v>5.4188849211787068E-3</v>
      </c>
      <c r="E8" s="47">
        <v>-0.19694320285978972</v>
      </c>
      <c r="F8" s="42"/>
      <c r="G8" s="50"/>
      <c r="K8" s="47" t="s">
        <v>252</v>
      </c>
      <c r="N8" s="31"/>
      <c r="Q8" s="47" t="s">
        <v>252</v>
      </c>
      <c r="W8" s="47" t="s">
        <v>252</v>
      </c>
    </row>
    <row r="9" spans="1:23" ht="19.5" x14ac:dyDescent="0.3">
      <c r="A9" s="41" t="s">
        <v>132</v>
      </c>
      <c r="B9" s="10" t="s">
        <v>27</v>
      </c>
      <c r="C9" s="9">
        <v>15753.745318352061</v>
      </c>
      <c r="D9" s="58">
        <v>8.4238759409311498E-3</v>
      </c>
      <c r="E9" s="47">
        <v>-0.23561910217621707</v>
      </c>
      <c r="F9" s="42"/>
      <c r="G9" s="50"/>
      <c r="K9" s="47" t="s">
        <v>252</v>
      </c>
      <c r="N9" s="31"/>
      <c r="Q9" s="47" t="s">
        <v>252</v>
      </c>
      <c r="W9" s="47" t="s">
        <v>252</v>
      </c>
    </row>
    <row r="10" spans="1:23" ht="19.5" x14ac:dyDescent="0.3">
      <c r="A10" s="41" t="s">
        <v>128</v>
      </c>
      <c r="B10" s="10" t="s">
        <v>136</v>
      </c>
      <c r="C10" s="9">
        <v>12676.723082397004</v>
      </c>
      <c r="D10" s="58">
        <v>6.7785241176427299E-3</v>
      </c>
      <c r="E10" s="47">
        <v>-0.18241019585759766</v>
      </c>
      <c r="F10" s="42"/>
      <c r="G10" s="50"/>
      <c r="K10" s="47" t="s">
        <v>252</v>
      </c>
      <c r="N10" s="31"/>
      <c r="Q10" s="47" t="s">
        <v>252</v>
      </c>
      <c r="W10" s="47" t="s">
        <v>252</v>
      </c>
    </row>
    <row r="11" spans="1:23" ht="19.5" x14ac:dyDescent="0.3">
      <c r="A11" s="41" t="s">
        <v>32</v>
      </c>
      <c r="B11" s="10" t="s">
        <v>3</v>
      </c>
      <c r="C11" s="9">
        <v>8535.0824344569282</v>
      </c>
      <c r="D11" s="58">
        <v>4.56389729048932E-3</v>
      </c>
      <c r="E11" s="47">
        <v>-0.52315456599208843</v>
      </c>
      <c r="F11" s="42"/>
      <c r="G11" s="50"/>
      <c r="K11" s="47" t="s">
        <v>252</v>
      </c>
      <c r="N11" s="31"/>
      <c r="Q11" s="47" t="s">
        <v>252</v>
      </c>
      <c r="W11" s="47" t="s">
        <v>252</v>
      </c>
    </row>
    <row r="12" spans="1:23" ht="19.5" x14ac:dyDescent="0.3">
      <c r="A12" s="41" t="s">
        <v>23</v>
      </c>
      <c r="B12" s="10" t="s">
        <v>41</v>
      </c>
      <c r="C12" s="9">
        <v>21460.748797752818</v>
      </c>
      <c r="D12" s="58">
        <v>1.1475536884626242E-2</v>
      </c>
      <c r="E12" s="47">
        <v>0.68201714226373644</v>
      </c>
      <c r="F12" s="42"/>
      <c r="G12" s="50"/>
      <c r="K12" s="47" t="s">
        <v>252</v>
      </c>
      <c r="N12" s="31"/>
      <c r="Q12" s="47" t="s">
        <v>252</v>
      </c>
      <c r="W12" s="47" t="s">
        <v>252</v>
      </c>
    </row>
    <row r="13" spans="1:23" ht="19.5" x14ac:dyDescent="0.3">
      <c r="A13" s="41" t="s">
        <v>74</v>
      </c>
      <c r="B13" s="10" t="s">
        <v>76</v>
      </c>
      <c r="C13" s="9">
        <v>5089.9870898876406</v>
      </c>
      <c r="D13" s="58">
        <v>2.7217286378373355E-3</v>
      </c>
      <c r="E13" s="47">
        <v>-0.55043543230540237</v>
      </c>
      <c r="F13" s="42"/>
      <c r="G13" s="50"/>
      <c r="K13" s="47" t="s">
        <v>252</v>
      </c>
      <c r="N13" s="31"/>
      <c r="Q13" s="47" t="s">
        <v>252</v>
      </c>
      <c r="W13" s="47" t="s">
        <v>252</v>
      </c>
    </row>
    <row r="14" spans="1:23" ht="19.5" x14ac:dyDescent="0.3">
      <c r="A14" s="41" t="s">
        <v>28</v>
      </c>
      <c r="B14" s="10" t="s">
        <v>4</v>
      </c>
      <c r="C14" s="9">
        <v>3629.7130337078652</v>
      </c>
      <c r="D14" s="58">
        <v>1.9408878129771852E-3</v>
      </c>
      <c r="E14" s="47">
        <v>-0.5672791051500311</v>
      </c>
      <c r="F14" s="42"/>
      <c r="G14" s="50"/>
      <c r="K14" s="47" t="s">
        <v>252</v>
      </c>
      <c r="N14" s="31"/>
      <c r="Q14" s="47" t="s">
        <v>252</v>
      </c>
      <c r="W14" s="47" t="s">
        <v>252</v>
      </c>
    </row>
    <row r="15" spans="1:23" ht="19.5" x14ac:dyDescent="0.3">
      <c r="A15" s="41" t="s">
        <v>129</v>
      </c>
      <c r="B15" s="10" t="s">
        <v>20</v>
      </c>
      <c r="C15" s="9">
        <v>3167.7199213483145</v>
      </c>
      <c r="D15" s="58">
        <v>1.6938498810164682E-3</v>
      </c>
      <c r="E15" s="47">
        <v>-0.68992779892793976</v>
      </c>
      <c r="F15" s="42"/>
      <c r="G15" s="50"/>
      <c r="K15" s="47" t="s">
        <v>252</v>
      </c>
      <c r="N15" s="31"/>
      <c r="Q15" s="47" t="s">
        <v>252</v>
      </c>
      <c r="W15" s="47" t="s">
        <v>252</v>
      </c>
    </row>
    <row r="16" spans="1:23" ht="19.5" x14ac:dyDescent="0.3">
      <c r="A16" s="41" t="s">
        <v>131</v>
      </c>
      <c r="B16" s="10" t="s">
        <v>33</v>
      </c>
      <c r="C16" s="9">
        <v>7349.4600000000009</v>
      </c>
      <c r="D16" s="58">
        <v>3.9299187603797142E-3</v>
      </c>
      <c r="E16" s="47">
        <v>-0.31356006045092322</v>
      </c>
      <c r="F16" s="42"/>
      <c r="G16" s="50"/>
      <c r="K16" s="47" t="s">
        <v>252</v>
      </c>
      <c r="N16" s="31"/>
      <c r="Q16" s="47" t="s">
        <v>252</v>
      </c>
      <c r="W16" s="47" t="s">
        <v>252</v>
      </c>
    </row>
    <row r="17" spans="1:23" ht="19.5" x14ac:dyDescent="0.3">
      <c r="A17" s="41" t="s">
        <v>45</v>
      </c>
      <c r="B17" s="10" t="s">
        <v>47</v>
      </c>
      <c r="C17" s="9">
        <v>4138.4495805243441</v>
      </c>
      <c r="D17" s="58">
        <v>2.2129204928509273E-3</v>
      </c>
      <c r="E17" s="47">
        <v>1.6647189844277044E-2</v>
      </c>
      <c r="F17" s="42"/>
      <c r="G17" s="50"/>
      <c r="K17" s="47" t="s">
        <v>252</v>
      </c>
      <c r="N17" s="31"/>
      <c r="Q17" s="47" t="s">
        <v>252</v>
      </c>
      <c r="W17" s="47" t="s">
        <v>252</v>
      </c>
    </row>
    <row r="18" spans="1:23" ht="19.5" x14ac:dyDescent="0.3">
      <c r="A18" s="41" t="s">
        <v>29</v>
      </c>
      <c r="B18" s="10" t="s">
        <v>43</v>
      </c>
      <c r="C18" s="9">
        <v>1800.9363295880153</v>
      </c>
      <c r="D18" s="58">
        <v>9.6300047457872071E-4</v>
      </c>
      <c r="E18" s="47">
        <v>-0.36760367035017649</v>
      </c>
      <c r="F18" s="42"/>
      <c r="G18" s="50"/>
      <c r="K18" s="47" t="s">
        <v>252</v>
      </c>
      <c r="N18" s="31"/>
      <c r="Q18" s="47" t="s">
        <v>252</v>
      </c>
      <c r="W18" s="47" t="s">
        <v>252</v>
      </c>
    </row>
    <row r="19" spans="1:23" ht="19.5" x14ac:dyDescent="0.3">
      <c r="A19" s="41" t="s">
        <v>127</v>
      </c>
      <c r="B19" s="10" t="s">
        <v>134</v>
      </c>
      <c r="C19" s="9">
        <v>1668.618861423221</v>
      </c>
      <c r="D19" s="58">
        <v>8.9224739877903332E-4</v>
      </c>
      <c r="E19" s="47">
        <v>0.47450595530210427</v>
      </c>
      <c r="F19" s="42"/>
      <c r="G19" s="50"/>
      <c r="K19" s="47" t="s">
        <v>252</v>
      </c>
      <c r="N19" s="31"/>
      <c r="Q19" s="47" t="s">
        <v>252</v>
      </c>
      <c r="W19" s="47" t="s">
        <v>252</v>
      </c>
    </row>
    <row r="20" spans="1:23" ht="19.5" x14ac:dyDescent="0.3">
      <c r="A20" s="41" t="s">
        <v>130</v>
      </c>
      <c r="B20" s="10" t="s">
        <v>42</v>
      </c>
      <c r="C20" s="9">
        <v>483.92052434456929</v>
      </c>
      <c r="D20" s="58">
        <v>2.5876300396961285E-4</v>
      </c>
      <c r="E20" s="47">
        <v>-0.20982184336102894</v>
      </c>
      <c r="F20" s="42"/>
      <c r="G20" s="50"/>
      <c r="K20" s="47" t="s">
        <v>252</v>
      </c>
      <c r="N20" s="31"/>
      <c r="Q20" s="47" t="s">
        <v>252</v>
      </c>
      <c r="W20" s="47" t="s">
        <v>252</v>
      </c>
    </row>
    <row r="21" spans="1:23" ht="19.5" x14ac:dyDescent="0.3">
      <c r="A21" s="41" t="s">
        <v>123</v>
      </c>
      <c r="B21" s="10" t="s">
        <v>135</v>
      </c>
      <c r="C21" s="9">
        <v>335.95505617977528</v>
      </c>
      <c r="D21" s="58">
        <v>1.7964259658877246E-4</v>
      </c>
      <c r="E21" s="47">
        <v>-0.41974792755701185</v>
      </c>
      <c r="F21" s="42"/>
      <c r="G21" s="50"/>
      <c r="K21" s="47" t="s">
        <v>252</v>
      </c>
      <c r="N21" s="31"/>
      <c r="Q21" s="47" t="s">
        <v>252</v>
      </c>
      <c r="W21" s="47" t="s">
        <v>252</v>
      </c>
    </row>
    <row r="22" spans="1:23" ht="19.5" x14ac:dyDescent="0.3">
      <c r="A22" s="41" t="s">
        <v>34</v>
      </c>
      <c r="B22" s="10" t="s">
        <v>38</v>
      </c>
      <c r="C22" s="9">
        <v>853.54955056179756</v>
      </c>
      <c r="D22" s="58">
        <v>4.5641181687722379E-4</v>
      </c>
      <c r="E22" s="47">
        <v>1.8287012149838562</v>
      </c>
      <c r="F22" s="42"/>
      <c r="G22" s="50"/>
      <c r="K22" s="47" t="s">
        <v>252</v>
      </c>
      <c r="N22" s="31"/>
      <c r="Q22" s="47" t="s">
        <v>252</v>
      </c>
      <c r="W22" s="47" t="s">
        <v>252</v>
      </c>
    </row>
    <row r="23" spans="1:23" ht="19.5" x14ac:dyDescent="0.3">
      <c r="A23" s="41" t="s">
        <v>133</v>
      </c>
      <c r="B23" s="10" t="s">
        <v>46</v>
      </c>
      <c r="C23" s="9">
        <v>0</v>
      </c>
      <c r="D23" s="58">
        <v>0</v>
      </c>
      <c r="E23" s="47" t="s">
        <v>252</v>
      </c>
      <c r="F23" s="42"/>
      <c r="G23" s="50"/>
      <c r="K23" s="47" t="s">
        <v>252</v>
      </c>
      <c r="N23" s="31"/>
      <c r="Q23" s="47" t="s">
        <v>252</v>
      </c>
      <c r="W23" s="47" t="s">
        <v>252</v>
      </c>
    </row>
    <row r="24" spans="1:23" ht="19.5" x14ac:dyDescent="0.3">
      <c r="A24" s="41" t="s">
        <v>30</v>
      </c>
      <c r="B24" s="10" t="s">
        <v>40</v>
      </c>
      <c r="C24" s="9">
        <v>0</v>
      </c>
      <c r="D24" s="58">
        <v>0</v>
      </c>
      <c r="E24" s="47" t="s">
        <v>252</v>
      </c>
      <c r="F24" s="42"/>
      <c r="G24" s="51"/>
      <c r="K24" s="47" t="s">
        <v>252</v>
      </c>
      <c r="N24" s="31"/>
      <c r="Q24" s="47" t="s">
        <v>252</v>
      </c>
      <c r="W24" s="47" t="s">
        <v>252</v>
      </c>
    </row>
    <row r="25" spans="1:23" ht="19.5" x14ac:dyDescent="0.3">
      <c r="A25" s="41" t="s">
        <v>35</v>
      </c>
      <c r="B25" s="10" t="s">
        <v>39</v>
      </c>
      <c r="C25" s="9">
        <v>0</v>
      </c>
      <c r="D25" s="58">
        <v>0</v>
      </c>
      <c r="E25" s="47" t="s">
        <v>252</v>
      </c>
      <c r="F25" s="42"/>
      <c r="G25" s="51"/>
      <c r="K25" s="47" t="s">
        <v>252</v>
      </c>
      <c r="N25" s="31"/>
      <c r="Q25" s="47" t="s">
        <v>252</v>
      </c>
      <c r="W25" s="47" t="s">
        <v>252</v>
      </c>
    </row>
    <row r="26" spans="1:23" ht="19.5" x14ac:dyDescent="0.3">
      <c r="A26" s="41" t="s">
        <v>75</v>
      </c>
      <c r="B26" s="10" t="s">
        <v>5</v>
      </c>
      <c r="C26" s="9">
        <v>0</v>
      </c>
      <c r="D26" s="58">
        <v>0</v>
      </c>
      <c r="E26" s="47" t="s">
        <v>252</v>
      </c>
      <c r="F26" s="42"/>
      <c r="G26" s="51"/>
      <c r="K26" s="47" t="s">
        <v>252</v>
      </c>
      <c r="N26" s="31"/>
      <c r="Q26" s="47" t="s">
        <v>252</v>
      </c>
      <c r="W26" s="47" t="s">
        <v>252</v>
      </c>
    </row>
    <row r="27" spans="1:23" ht="19.5" x14ac:dyDescent="0.3">
      <c r="A27" s="41" t="s">
        <v>51</v>
      </c>
      <c r="B27" s="10" t="s">
        <v>227</v>
      </c>
      <c r="C27" s="9">
        <v>1168.44</v>
      </c>
      <c r="D27" s="58">
        <v>6.2479070249760833E-4</v>
      </c>
      <c r="E27" s="47">
        <v>0.10981322156040885</v>
      </c>
      <c r="F27" s="42"/>
      <c r="G27" s="51"/>
      <c r="K27" s="47" t="s">
        <v>252</v>
      </c>
      <c r="N27" s="31"/>
      <c r="Q27" s="47" t="s">
        <v>252</v>
      </c>
      <c r="W27" s="47" t="s">
        <v>252</v>
      </c>
    </row>
    <row r="28" spans="1:23" ht="19.5" x14ac:dyDescent="0.3">
      <c r="A28" s="41"/>
      <c r="B28" s="8" t="s">
        <v>52</v>
      </c>
      <c r="C28" s="7">
        <v>1870130.2617486897</v>
      </c>
      <c r="D28" s="57">
        <v>1</v>
      </c>
      <c r="E28" s="47">
        <v>-0.13910202401818617</v>
      </c>
      <c r="F28" s="20"/>
      <c r="G28" s="49"/>
      <c r="K28" s="47" t="s">
        <v>252</v>
      </c>
      <c r="Q28" s="47" t="s">
        <v>252</v>
      </c>
      <c r="W28" s="47" t="s">
        <v>252</v>
      </c>
    </row>
    <row r="29" spans="1:23" ht="19.5" x14ac:dyDescent="0.3">
      <c r="A29" s="41"/>
      <c r="C29" s="18"/>
      <c r="D29" s="59"/>
      <c r="E29" s="47" t="s">
        <v>252</v>
      </c>
      <c r="F29" s="18"/>
      <c r="G29" s="52"/>
      <c r="K29" s="47" t="s">
        <v>252</v>
      </c>
      <c r="Q29" s="47" t="s">
        <v>252</v>
      </c>
      <c r="W29" s="47" t="s">
        <v>252</v>
      </c>
    </row>
    <row r="30" spans="1:23" s="26" customFormat="1" ht="18.75" customHeight="1" x14ac:dyDescent="0.4">
      <c r="A30" s="38"/>
      <c r="B30" s="13"/>
      <c r="C30" s="28"/>
      <c r="D30" s="60"/>
      <c r="E30" s="47" t="s">
        <v>252</v>
      </c>
      <c r="F30" s="28"/>
      <c r="G30" s="53"/>
      <c r="J30" s="65"/>
      <c r="K30" s="47" t="s">
        <v>252</v>
      </c>
      <c r="M30" s="38"/>
      <c r="P30" s="65"/>
      <c r="Q30" s="47" t="s">
        <v>252</v>
      </c>
      <c r="S30" s="38"/>
      <c r="V30" s="65"/>
      <c r="W30" s="47" t="s">
        <v>252</v>
      </c>
    </row>
    <row r="31" spans="1:23" s="23" customFormat="1" ht="26.25" x14ac:dyDescent="0.4">
      <c r="A31" s="36"/>
      <c r="B31" s="72" t="s">
        <v>229</v>
      </c>
      <c r="C31" s="72"/>
      <c r="D31" s="72"/>
      <c r="E31" s="47" t="s">
        <v>252</v>
      </c>
      <c r="F31" s="12"/>
      <c r="G31" s="48"/>
      <c r="H31" s="72" t="s">
        <v>243</v>
      </c>
      <c r="I31" s="72"/>
      <c r="J31" s="72"/>
      <c r="K31" s="47" t="s">
        <v>252</v>
      </c>
      <c r="M31" s="36"/>
      <c r="P31" s="64"/>
      <c r="Q31" s="47" t="s">
        <v>252</v>
      </c>
      <c r="S31" s="36"/>
      <c r="V31" s="64"/>
      <c r="W31" s="47" t="s">
        <v>252</v>
      </c>
    </row>
    <row r="32" spans="1:23" ht="19.5" x14ac:dyDescent="0.3">
      <c r="B32" s="8" t="s">
        <v>186</v>
      </c>
      <c r="C32" s="7" t="s">
        <v>187</v>
      </c>
      <c r="D32" s="57" t="s">
        <v>188</v>
      </c>
      <c r="E32" s="47" t="s">
        <v>252</v>
      </c>
      <c r="F32" s="20"/>
      <c r="G32" s="49"/>
      <c r="H32" s="8" t="s">
        <v>186</v>
      </c>
      <c r="I32" s="7" t="s">
        <v>187</v>
      </c>
      <c r="J32" s="57" t="s">
        <v>188</v>
      </c>
      <c r="K32" s="47" t="s">
        <v>252</v>
      </c>
      <c r="Q32" s="47" t="s">
        <v>252</v>
      </c>
      <c r="W32" s="47" t="s">
        <v>252</v>
      </c>
    </row>
    <row r="33" spans="1:23" ht="19.5" x14ac:dyDescent="0.3">
      <c r="A33" s="41" t="s">
        <v>222</v>
      </c>
      <c r="B33" s="10" t="s">
        <v>2</v>
      </c>
      <c r="C33" s="9">
        <v>786371.24587790342</v>
      </c>
      <c r="D33" s="58">
        <v>0.87247577127941067</v>
      </c>
      <c r="E33" s="47">
        <v>-0.10759819200926046</v>
      </c>
      <c r="F33" s="15"/>
      <c r="G33" s="41" t="s">
        <v>222</v>
      </c>
      <c r="H33" s="10" t="s">
        <v>2</v>
      </c>
      <c r="I33" s="9">
        <v>844045.08750561799</v>
      </c>
      <c r="J33" s="58">
        <v>0.87120927290553385</v>
      </c>
      <c r="K33" s="47">
        <v>-0.16349909135638974</v>
      </c>
      <c r="Q33" s="47" t="s">
        <v>252</v>
      </c>
      <c r="W33" s="47" t="s">
        <v>252</v>
      </c>
    </row>
    <row r="34" spans="1:23" ht="19.5" x14ac:dyDescent="0.3">
      <c r="A34" s="41" t="s">
        <v>24</v>
      </c>
      <c r="B34" s="10" t="s">
        <v>57</v>
      </c>
      <c r="C34" s="9">
        <v>43089.274385767792</v>
      </c>
      <c r="D34" s="58">
        <v>4.7807378640380788E-2</v>
      </c>
      <c r="E34" s="47">
        <v>6.1443194297922554E-2</v>
      </c>
      <c r="F34" s="15"/>
      <c r="G34" s="41" t="s">
        <v>24</v>
      </c>
      <c r="H34" s="10" t="s">
        <v>57</v>
      </c>
      <c r="I34" s="9">
        <v>39051.01625468165</v>
      </c>
      <c r="J34" s="58">
        <v>4.0307808174094649E-2</v>
      </c>
      <c r="K34" s="47">
        <v>0.12172409701971487</v>
      </c>
      <c r="Q34" s="47" t="s">
        <v>252</v>
      </c>
      <c r="W34" s="47" t="s">
        <v>252</v>
      </c>
    </row>
    <row r="35" spans="1:23" ht="19.5" x14ac:dyDescent="0.3">
      <c r="A35" s="41" t="s">
        <v>37</v>
      </c>
      <c r="B35" s="10" t="s">
        <v>19</v>
      </c>
      <c r="C35" s="9">
        <v>15393.091104868905</v>
      </c>
      <c r="D35" s="58">
        <v>1.7078573389470001E-2</v>
      </c>
      <c r="E35" s="47">
        <v>0.17557868064771798</v>
      </c>
      <c r="F35" s="15"/>
      <c r="G35" s="41" t="s">
        <v>37</v>
      </c>
      <c r="H35" s="10" t="s">
        <v>19</v>
      </c>
      <c r="I35" s="9">
        <v>26562.224303370793</v>
      </c>
      <c r="J35" s="58">
        <v>2.7417085253682423E-2</v>
      </c>
      <c r="K35" s="47">
        <v>-0.24255324255557054</v>
      </c>
      <c r="Q35" s="47" t="s">
        <v>252</v>
      </c>
      <c r="W35" s="47" t="s">
        <v>252</v>
      </c>
    </row>
    <row r="36" spans="1:23" ht="19.5" x14ac:dyDescent="0.3">
      <c r="A36" s="41" t="s">
        <v>104</v>
      </c>
      <c r="B36" s="10" t="s">
        <v>31</v>
      </c>
      <c r="C36" s="9">
        <v>11042.036966292137</v>
      </c>
      <c r="D36" s="58">
        <v>1.225109611924609E-2</v>
      </c>
      <c r="E36" s="47">
        <v>-0.39246330850650946</v>
      </c>
      <c r="F36" s="15"/>
      <c r="G36" s="41" t="s">
        <v>104</v>
      </c>
      <c r="H36" s="10" t="s">
        <v>31</v>
      </c>
      <c r="I36" s="9">
        <v>6329.2150936329581</v>
      </c>
      <c r="J36" s="58">
        <v>6.5329103402310814E-3</v>
      </c>
      <c r="K36" s="47">
        <v>-0.32838475396436506</v>
      </c>
      <c r="Q36" s="47" t="s">
        <v>252</v>
      </c>
      <c r="W36" s="47" t="s">
        <v>252</v>
      </c>
    </row>
    <row r="37" spans="1:23" ht="19.5" x14ac:dyDescent="0.3">
      <c r="A37" s="41" t="s">
        <v>36</v>
      </c>
      <c r="B37" s="10" t="s">
        <v>207</v>
      </c>
      <c r="C37" s="9">
        <v>1673.685520599251</v>
      </c>
      <c r="D37" s="58">
        <v>1.8569474317868693E-3</v>
      </c>
      <c r="E37" s="47" t="s">
        <v>252</v>
      </c>
      <c r="F37" s="15"/>
      <c r="G37" s="41" t="s">
        <v>36</v>
      </c>
      <c r="H37" s="10" t="s">
        <v>207</v>
      </c>
      <c r="I37" s="9">
        <v>8460.3351554307101</v>
      </c>
      <c r="J37" s="58">
        <v>8.7326169518768225E-3</v>
      </c>
      <c r="K37" s="47">
        <v>-0.32957215404907458</v>
      </c>
      <c r="Q37" s="47" t="s">
        <v>252</v>
      </c>
      <c r="W37" s="47" t="s">
        <v>252</v>
      </c>
    </row>
    <row r="38" spans="1:23" ht="19.5" x14ac:dyDescent="0.3">
      <c r="A38" s="41" t="s">
        <v>132</v>
      </c>
      <c r="B38" s="10" t="s">
        <v>27</v>
      </c>
      <c r="C38" s="9">
        <v>7890.2621722846452</v>
      </c>
      <c r="D38" s="58">
        <v>8.7542145143868384E-3</v>
      </c>
      <c r="E38" s="47">
        <v>-0.32707867891035203</v>
      </c>
      <c r="F38" s="15"/>
      <c r="G38" s="41" t="s">
        <v>132</v>
      </c>
      <c r="H38" s="10" t="s">
        <v>27</v>
      </c>
      <c r="I38" s="9">
        <v>7863.4831460674168</v>
      </c>
      <c r="J38" s="58">
        <v>8.1165562546381322E-3</v>
      </c>
      <c r="K38" s="47">
        <v>-0.1149136089292726</v>
      </c>
      <c r="Q38" s="47" t="s">
        <v>252</v>
      </c>
      <c r="W38" s="47" t="s">
        <v>252</v>
      </c>
    </row>
    <row r="39" spans="1:23" ht="19.5" x14ac:dyDescent="0.3">
      <c r="A39" s="41" t="s">
        <v>128</v>
      </c>
      <c r="B39" s="10" t="s">
        <v>136</v>
      </c>
      <c r="C39" s="9">
        <v>9998.8204606741583</v>
      </c>
      <c r="D39" s="58">
        <v>1.1093651553309129E-2</v>
      </c>
      <c r="E39" s="47">
        <v>-3.7782543962269655E-2</v>
      </c>
      <c r="F39" s="15"/>
      <c r="G39" s="41" t="s">
        <v>128</v>
      </c>
      <c r="H39" s="10" t="s">
        <v>136</v>
      </c>
      <c r="I39" s="9">
        <v>2677.9026217228466</v>
      </c>
      <c r="J39" s="58">
        <v>2.7640864576058033E-3</v>
      </c>
      <c r="K39" s="47">
        <v>-0.47631306808968576</v>
      </c>
      <c r="Q39" s="47" t="s">
        <v>252</v>
      </c>
      <c r="W39" s="47" t="s">
        <v>252</v>
      </c>
    </row>
    <row r="40" spans="1:23" ht="19.5" x14ac:dyDescent="0.3">
      <c r="A40" s="41" t="s">
        <v>32</v>
      </c>
      <c r="B40" s="10" t="s">
        <v>3</v>
      </c>
      <c r="C40" s="9">
        <v>6055.4772509363293</v>
      </c>
      <c r="D40" s="58">
        <v>6.7185279378792397E-3</v>
      </c>
      <c r="E40" s="47">
        <v>-0.22484079434371085</v>
      </c>
      <c r="F40" s="15"/>
      <c r="G40" s="41" t="s">
        <v>32</v>
      </c>
      <c r="H40" s="10" t="s">
        <v>3</v>
      </c>
      <c r="I40" s="9">
        <v>2479.6051835205994</v>
      </c>
      <c r="J40" s="58">
        <v>2.5594071466157257E-3</v>
      </c>
      <c r="K40" s="47">
        <v>-0.7541815507513574</v>
      </c>
      <c r="Q40" s="47" t="s">
        <v>252</v>
      </c>
      <c r="W40" s="47" t="s">
        <v>252</v>
      </c>
    </row>
    <row r="41" spans="1:23" ht="19.5" x14ac:dyDescent="0.3">
      <c r="A41" s="41" t="s">
        <v>23</v>
      </c>
      <c r="B41" s="10" t="s">
        <v>41</v>
      </c>
      <c r="C41" s="9">
        <v>3421.7352808988771</v>
      </c>
      <c r="D41" s="58">
        <v>3.7964016919048772E-3</v>
      </c>
      <c r="E41" s="47">
        <v>0.70897015985533729</v>
      </c>
      <c r="F41" s="15"/>
      <c r="G41" s="41" t="s">
        <v>23</v>
      </c>
      <c r="H41" s="10" t="s">
        <v>41</v>
      </c>
      <c r="I41" s="9">
        <v>18039.013516853938</v>
      </c>
      <c r="J41" s="58">
        <v>1.8619569123251144E-2</v>
      </c>
      <c r="K41" s="47">
        <v>0.67700019366288644</v>
      </c>
      <c r="Q41" s="47" t="s">
        <v>252</v>
      </c>
      <c r="W41" s="47" t="s">
        <v>252</v>
      </c>
    </row>
    <row r="42" spans="1:23" ht="19.5" x14ac:dyDescent="0.3">
      <c r="A42" s="41" t="s">
        <v>74</v>
      </c>
      <c r="B42" s="10" t="s">
        <v>76</v>
      </c>
      <c r="C42" s="9">
        <v>1447.3782771535584</v>
      </c>
      <c r="D42" s="58">
        <v>1.6058604448116933E-3</v>
      </c>
      <c r="E42" s="47">
        <v>-0.7453567441759269</v>
      </c>
      <c r="F42" s="15"/>
      <c r="G42" s="41" t="s">
        <v>74</v>
      </c>
      <c r="H42" s="10" t="s">
        <v>76</v>
      </c>
      <c r="I42" s="9">
        <v>3642.6088127340818</v>
      </c>
      <c r="J42" s="58">
        <v>3.7598401106744509E-3</v>
      </c>
      <c r="K42" s="47">
        <v>-0.35392890892397599</v>
      </c>
      <c r="Q42" s="47" t="s">
        <v>252</v>
      </c>
      <c r="W42" s="47" t="s">
        <v>252</v>
      </c>
    </row>
    <row r="43" spans="1:23" ht="19.5" x14ac:dyDescent="0.3">
      <c r="A43" s="41" t="s">
        <v>28</v>
      </c>
      <c r="B43" s="10" t="s">
        <v>4</v>
      </c>
      <c r="C43" s="9">
        <v>1747.6499999999999</v>
      </c>
      <c r="D43" s="58">
        <v>1.9390107276547196E-3</v>
      </c>
      <c r="E43" s="47">
        <v>-0.6058819388014629</v>
      </c>
      <c r="F43" s="15"/>
      <c r="G43" s="41" t="s">
        <v>28</v>
      </c>
      <c r="H43" s="10" t="s">
        <v>4</v>
      </c>
      <c r="I43" s="9">
        <v>1882.0630337078651</v>
      </c>
      <c r="J43" s="58">
        <v>1.9426340979066461E-3</v>
      </c>
      <c r="K43" s="47">
        <v>-0.5239844500408477</v>
      </c>
      <c r="Q43" s="47" t="s">
        <v>252</v>
      </c>
      <c r="W43" s="47" t="s">
        <v>252</v>
      </c>
    </row>
    <row r="44" spans="1:23" ht="19.5" x14ac:dyDescent="0.3">
      <c r="A44" s="41" t="s">
        <v>129</v>
      </c>
      <c r="B44" s="10" t="s">
        <v>20</v>
      </c>
      <c r="C44" s="9">
        <v>149.62546816479403</v>
      </c>
      <c r="D44" s="58">
        <v>1.6600886213022936E-4</v>
      </c>
      <c r="E44" s="47">
        <v>-0.9160777583536126</v>
      </c>
      <c r="F44" s="15"/>
      <c r="G44" s="41" t="s">
        <v>129</v>
      </c>
      <c r="H44" s="10" t="s">
        <v>20</v>
      </c>
      <c r="I44" s="9">
        <v>3018.0944531835207</v>
      </c>
      <c r="J44" s="58">
        <v>3.115226796578848E-3</v>
      </c>
      <c r="K44" s="47">
        <v>-0.64211608490474847</v>
      </c>
      <c r="Q44" s="47" t="s">
        <v>252</v>
      </c>
      <c r="W44" s="47" t="s">
        <v>252</v>
      </c>
    </row>
    <row r="45" spans="1:23" ht="19.5" x14ac:dyDescent="0.3">
      <c r="A45" s="41" t="s">
        <v>131</v>
      </c>
      <c r="B45" s="10" t="s">
        <v>33</v>
      </c>
      <c r="C45" s="9">
        <v>7349.4600000000009</v>
      </c>
      <c r="D45" s="58">
        <v>8.1541966540607438E-3</v>
      </c>
      <c r="E45" s="47">
        <v>-0.31356006045092322</v>
      </c>
      <c r="F45" s="15"/>
      <c r="G45" s="41" t="s">
        <v>131</v>
      </c>
      <c r="H45" s="10" t="s">
        <v>33</v>
      </c>
      <c r="I45" s="9">
        <v>0</v>
      </c>
      <c r="J45" s="58">
        <v>0</v>
      </c>
      <c r="K45" s="47" t="s">
        <v>252</v>
      </c>
      <c r="Q45" s="47" t="s">
        <v>252</v>
      </c>
      <c r="W45" s="47" t="s">
        <v>252</v>
      </c>
    </row>
    <row r="46" spans="1:23" ht="19.5" x14ac:dyDescent="0.3">
      <c r="A46" s="41" t="s">
        <v>45</v>
      </c>
      <c r="B46" s="10" t="s">
        <v>47</v>
      </c>
      <c r="C46" s="9">
        <v>1931.1432958801497</v>
      </c>
      <c r="D46" s="58">
        <v>2.1425958100020613E-3</v>
      </c>
      <c r="E46" s="47">
        <v>1.727827239899602</v>
      </c>
      <c r="F46" s="15"/>
      <c r="G46" s="41" t="s">
        <v>45</v>
      </c>
      <c r="H46" s="10" t="s">
        <v>47</v>
      </c>
      <c r="I46" s="9">
        <v>2207.3062846441944</v>
      </c>
      <c r="J46" s="58">
        <v>2.2783447611877537E-3</v>
      </c>
      <c r="K46" s="47">
        <v>-0.34359931341777028</v>
      </c>
      <c r="Q46" s="47" t="s">
        <v>252</v>
      </c>
      <c r="W46" s="47" t="s">
        <v>252</v>
      </c>
    </row>
    <row r="47" spans="1:23" ht="19.5" x14ac:dyDescent="0.3">
      <c r="A47" s="41" t="s">
        <v>29</v>
      </c>
      <c r="B47" s="10" t="s">
        <v>43</v>
      </c>
      <c r="C47" s="9">
        <v>928.83895131086149</v>
      </c>
      <c r="D47" s="58">
        <v>1.0305431241125628E-3</v>
      </c>
      <c r="E47" s="47">
        <v>0.19197831549823552</v>
      </c>
      <c r="F47" s="15"/>
      <c r="G47" s="41" t="s">
        <v>29</v>
      </c>
      <c r="H47" s="10" t="s">
        <v>43</v>
      </c>
      <c r="I47" s="9">
        <v>872.09737827715367</v>
      </c>
      <c r="J47" s="58">
        <v>9.0016437993498089E-4</v>
      </c>
      <c r="K47" s="47">
        <v>-0.57840270726261744</v>
      </c>
      <c r="Q47" s="47" t="s">
        <v>252</v>
      </c>
      <c r="W47" s="47" t="s">
        <v>252</v>
      </c>
    </row>
    <row r="48" spans="1:23" ht="19.5" x14ac:dyDescent="0.3">
      <c r="A48" s="41" t="s">
        <v>127</v>
      </c>
      <c r="B48" s="10" t="s">
        <v>134</v>
      </c>
      <c r="C48" s="9">
        <v>925.52537453183515</v>
      </c>
      <c r="D48" s="58">
        <v>1.0268667238485284E-3</v>
      </c>
      <c r="E48" s="47">
        <v>5.6205364979617531</v>
      </c>
      <c r="F48" s="15"/>
      <c r="G48" s="41" t="s">
        <v>127</v>
      </c>
      <c r="H48" s="10" t="s">
        <v>134</v>
      </c>
      <c r="I48" s="9">
        <v>743.09348689138562</v>
      </c>
      <c r="J48" s="58">
        <v>7.6700871315855252E-4</v>
      </c>
      <c r="K48" s="47">
        <v>-0.25080048875652761</v>
      </c>
      <c r="Q48" s="47" t="s">
        <v>252</v>
      </c>
      <c r="W48" s="47" t="s">
        <v>252</v>
      </c>
    </row>
    <row r="49" spans="1:23" ht="19.5" x14ac:dyDescent="0.3">
      <c r="A49" s="41" t="s">
        <v>130</v>
      </c>
      <c r="B49" s="10" t="s">
        <v>42</v>
      </c>
      <c r="C49" s="9">
        <v>0</v>
      </c>
      <c r="D49" s="58">
        <v>0</v>
      </c>
      <c r="E49" s="47">
        <v>-1</v>
      </c>
      <c r="F49" s="15"/>
      <c r="G49" s="41" t="s">
        <v>130</v>
      </c>
      <c r="H49" s="10" t="s">
        <v>42</v>
      </c>
      <c r="I49" s="9">
        <v>483.92052434456929</v>
      </c>
      <c r="J49" s="58">
        <v>4.9949470045993339E-4</v>
      </c>
      <c r="K49" s="47">
        <v>6.3948249089434972E-2</v>
      </c>
      <c r="Q49" s="47" t="s">
        <v>252</v>
      </c>
      <c r="W49" s="47" t="s">
        <v>252</v>
      </c>
    </row>
    <row r="50" spans="1:23" ht="19.5" x14ac:dyDescent="0.3">
      <c r="A50" s="41" t="s">
        <v>123</v>
      </c>
      <c r="B50" s="10" t="s">
        <v>135</v>
      </c>
      <c r="C50" s="9">
        <v>216.85393258426967</v>
      </c>
      <c r="D50" s="58">
        <v>2.4059857615369912E-4</v>
      </c>
      <c r="E50" s="47" t="s">
        <v>252</v>
      </c>
      <c r="F50" s="15"/>
      <c r="G50" s="41" t="s">
        <v>123</v>
      </c>
      <c r="H50" s="10" t="s">
        <v>135</v>
      </c>
      <c r="I50" s="9">
        <v>119.10112359550563</v>
      </c>
      <c r="J50" s="58">
        <v>1.2293419489771266E-4</v>
      </c>
      <c r="K50" s="47">
        <v>-0.7942919074282383</v>
      </c>
      <c r="Q50" s="47" t="s">
        <v>252</v>
      </c>
      <c r="W50" s="47" t="s">
        <v>252</v>
      </c>
    </row>
    <row r="51" spans="1:23" ht="19.5" x14ac:dyDescent="0.3">
      <c r="A51" s="41" t="s">
        <v>34</v>
      </c>
      <c r="B51" s="10" t="s">
        <v>38</v>
      </c>
      <c r="C51" s="9">
        <v>509.57999999999993</v>
      </c>
      <c r="D51" s="58">
        <v>5.6537698429221634E-4</v>
      </c>
      <c r="E51" s="47">
        <v>1.6858171435158518</v>
      </c>
      <c r="F51" s="15"/>
      <c r="G51" s="41" t="s">
        <v>34</v>
      </c>
      <c r="H51" s="10" t="s">
        <v>38</v>
      </c>
      <c r="I51" s="9">
        <v>343.96955056179775</v>
      </c>
      <c r="J51" s="58">
        <v>3.5503963767171678E-4</v>
      </c>
      <c r="K51" s="47">
        <v>2.0707144902565098</v>
      </c>
      <c r="Q51" s="47" t="s">
        <v>252</v>
      </c>
      <c r="W51" s="47" t="s">
        <v>252</v>
      </c>
    </row>
    <row r="52" spans="1:23" ht="19.5" x14ac:dyDescent="0.3">
      <c r="A52" s="41" t="s">
        <v>133</v>
      </c>
      <c r="B52" s="10" t="s">
        <v>46</v>
      </c>
      <c r="C52" s="9">
        <v>0</v>
      </c>
      <c r="D52" s="58">
        <v>0</v>
      </c>
      <c r="E52" s="47" t="s">
        <v>252</v>
      </c>
      <c r="F52" s="15"/>
      <c r="G52" s="41" t="s">
        <v>133</v>
      </c>
      <c r="H52" s="10" t="s">
        <v>46</v>
      </c>
      <c r="I52" s="9">
        <v>0</v>
      </c>
      <c r="J52" s="58">
        <v>0</v>
      </c>
      <c r="K52" s="47" t="s">
        <v>252</v>
      </c>
      <c r="Q52" s="47" t="s">
        <v>252</v>
      </c>
      <c r="W52" s="47" t="s">
        <v>252</v>
      </c>
    </row>
    <row r="53" spans="1:23" ht="19.5" x14ac:dyDescent="0.3">
      <c r="A53" s="41" t="s">
        <v>30</v>
      </c>
      <c r="B53" s="10" t="s">
        <v>40</v>
      </c>
      <c r="C53" s="9">
        <v>0</v>
      </c>
      <c r="D53" s="58">
        <v>0</v>
      </c>
      <c r="E53" s="47" t="s">
        <v>252</v>
      </c>
      <c r="F53" s="15"/>
      <c r="G53" s="41" t="s">
        <v>30</v>
      </c>
      <c r="H53" s="10" t="s">
        <v>40</v>
      </c>
      <c r="I53" s="9">
        <v>0</v>
      </c>
      <c r="J53" s="58">
        <v>0</v>
      </c>
      <c r="K53" s="47" t="s">
        <v>252</v>
      </c>
      <c r="Q53" s="47" t="s">
        <v>252</v>
      </c>
      <c r="W53" s="47" t="s">
        <v>252</v>
      </c>
    </row>
    <row r="54" spans="1:23" ht="19.5" x14ac:dyDescent="0.3">
      <c r="A54" s="41" t="s">
        <v>35</v>
      </c>
      <c r="B54" s="10" t="s">
        <v>39</v>
      </c>
      <c r="C54" s="9">
        <v>0</v>
      </c>
      <c r="D54" s="58">
        <v>0</v>
      </c>
      <c r="E54" s="47" t="s">
        <v>252</v>
      </c>
      <c r="F54" s="15"/>
      <c r="G54" s="41" t="s">
        <v>35</v>
      </c>
      <c r="H54" s="10" t="s">
        <v>39</v>
      </c>
      <c r="I54" s="9">
        <v>0</v>
      </c>
      <c r="J54" s="58">
        <v>0</v>
      </c>
      <c r="K54" s="47" t="s">
        <v>252</v>
      </c>
      <c r="Q54" s="47" t="s">
        <v>252</v>
      </c>
      <c r="W54" s="47" t="s">
        <v>252</v>
      </c>
    </row>
    <row r="55" spans="1:23" ht="19.5" x14ac:dyDescent="0.3">
      <c r="A55" s="41" t="s">
        <v>75</v>
      </c>
      <c r="B55" s="10" t="s">
        <v>5</v>
      </c>
      <c r="C55" s="9">
        <v>0</v>
      </c>
      <c r="D55" s="58">
        <v>0</v>
      </c>
      <c r="E55" s="47" t="s">
        <v>252</v>
      </c>
      <c r="F55" s="15"/>
      <c r="G55" s="41" t="s">
        <v>75</v>
      </c>
      <c r="H55" s="10" t="s">
        <v>5</v>
      </c>
      <c r="I55" s="9">
        <v>0</v>
      </c>
      <c r="J55" s="58">
        <v>0</v>
      </c>
      <c r="K55" s="47" t="s">
        <v>252</v>
      </c>
      <c r="Q55" s="47" t="s">
        <v>252</v>
      </c>
      <c r="W55" s="47" t="s">
        <v>252</v>
      </c>
    </row>
    <row r="56" spans="1:23" ht="19.5" x14ac:dyDescent="0.3">
      <c r="A56" s="41" t="s">
        <v>228</v>
      </c>
      <c r="B56" s="10" t="s">
        <v>227</v>
      </c>
      <c r="C56" s="9">
        <v>1168.44</v>
      </c>
      <c r="D56" s="58">
        <v>1.2963795351591456E-3</v>
      </c>
      <c r="E56" s="47">
        <v>0.10981322156040885</v>
      </c>
      <c r="F56" s="15"/>
      <c r="G56" s="41" t="s">
        <v>228</v>
      </c>
      <c r="H56" s="10" t="s">
        <v>227</v>
      </c>
      <c r="I56" s="9">
        <v>0</v>
      </c>
      <c r="J56" s="58">
        <v>0</v>
      </c>
      <c r="K56" s="47" t="s">
        <v>252</v>
      </c>
      <c r="Q56" s="47" t="s">
        <v>252</v>
      </c>
      <c r="W56" s="47" t="s">
        <v>252</v>
      </c>
    </row>
    <row r="57" spans="1:23" ht="19.5" x14ac:dyDescent="0.3">
      <c r="B57" s="8" t="s">
        <v>52</v>
      </c>
      <c r="C57" s="33">
        <v>901310.12431985093</v>
      </c>
      <c r="D57" s="57">
        <v>1</v>
      </c>
      <c r="E57" s="47">
        <v>-0.10815697344317143</v>
      </c>
      <c r="F57" s="20"/>
      <c r="G57" s="54"/>
      <c r="H57" s="8" t="s">
        <v>52</v>
      </c>
      <c r="I57" s="33">
        <v>968820.13742883876</v>
      </c>
      <c r="J57" s="57">
        <v>1</v>
      </c>
      <c r="K57" s="47">
        <v>-0.16580210676460749</v>
      </c>
      <c r="Q57" s="47" t="s">
        <v>252</v>
      </c>
      <c r="W57" s="47" t="s">
        <v>252</v>
      </c>
    </row>
    <row r="58" spans="1:23" ht="19.5" customHeight="1" x14ac:dyDescent="0.3">
      <c r="B58" s="25"/>
      <c r="C58" s="20"/>
      <c r="D58" s="61"/>
      <c r="E58" s="47" t="s">
        <v>252</v>
      </c>
      <c r="F58" s="20"/>
      <c r="G58" s="54"/>
      <c r="K58" s="47" t="s">
        <v>252</v>
      </c>
      <c r="Q58" s="47" t="s">
        <v>252</v>
      </c>
      <c r="W58" s="47" t="s">
        <v>252</v>
      </c>
    </row>
    <row r="59" spans="1:23" ht="19.5" customHeight="1" x14ac:dyDescent="0.3">
      <c r="C59" s="18"/>
      <c r="D59" s="59"/>
      <c r="E59" s="47" t="s">
        <v>252</v>
      </c>
      <c r="F59" s="18"/>
      <c r="G59" s="52"/>
      <c r="K59" s="47" t="s">
        <v>252</v>
      </c>
      <c r="Q59" s="47" t="s">
        <v>252</v>
      </c>
      <c r="W59" s="47" t="s">
        <v>252</v>
      </c>
    </row>
    <row r="60" spans="1:23" ht="19.5" customHeight="1" x14ac:dyDescent="0.3">
      <c r="E60" s="47" t="s">
        <v>252</v>
      </c>
      <c r="K60" s="47" t="s">
        <v>252</v>
      </c>
      <c r="Q60" s="47" t="s">
        <v>252</v>
      </c>
      <c r="W60" s="47" t="s">
        <v>252</v>
      </c>
    </row>
    <row r="61" spans="1:23" s="23" customFormat="1" ht="26.25" x14ac:dyDescent="0.4">
      <c r="A61" s="36"/>
      <c r="B61" s="72" t="s">
        <v>230</v>
      </c>
      <c r="C61" s="72"/>
      <c r="D61" s="72"/>
      <c r="E61" s="47" t="s">
        <v>252</v>
      </c>
      <c r="F61" s="12"/>
      <c r="G61" s="36"/>
      <c r="H61" s="72" t="s">
        <v>231</v>
      </c>
      <c r="I61" s="72"/>
      <c r="J61" s="72"/>
      <c r="K61" s="47" t="s">
        <v>252</v>
      </c>
      <c r="M61" s="36"/>
      <c r="N61" s="72" t="s">
        <v>232</v>
      </c>
      <c r="O61" s="72"/>
      <c r="P61" s="72"/>
      <c r="Q61" s="47" t="s">
        <v>252</v>
      </c>
      <c r="R61" s="11"/>
      <c r="S61" s="48"/>
      <c r="T61" s="11"/>
      <c r="V61" s="64"/>
      <c r="W61" s="47" t="s">
        <v>252</v>
      </c>
    </row>
    <row r="62" spans="1:23" ht="19.5" x14ac:dyDescent="0.3">
      <c r="B62" s="8" t="s">
        <v>186</v>
      </c>
      <c r="C62" s="7" t="s">
        <v>187</v>
      </c>
      <c r="D62" s="57" t="s">
        <v>188</v>
      </c>
      <c r="E62" s="47" t="s">
        <v>252</v>
      </c>
      <c r="F62" s="20"/>
      <c r="G62" s="37"/>
      <c r="H62" s="8" t="s">
        <v>186</v>
      </c>
      <c r="I62" s="7" t="s">
        <v>187</v>
      </c>
      <c r="J62" s="57" t="s">
        <v>188</v>
      </c>
      <c r="K62" s="47" t="s">
        <v>252</v>
      </c>
      <c r="N62" s="8" t="s">
        <v>186</v>
      </c>
      <c r="O62" s="7" t="s">
        <v>187</v>
      </c>
      <c r="P62" s="57" t="s">
        <v>188</v>
      </c>
      <c r="Q62" s="47" t="s">
        <v>252</v>
      </c>
      <c r="R62" s="14"/>
      <c r="S62" s="54"/>
      <c r="T62" s="20"/>
      <c r="W62" s="47" t="s">
        <v>252</v>
      </c>
    </row>
    <row r="63" spans="1:23" ht="19.5" x14ac:dyDescent="0.3">
      <c r="A63" s="41" t="s">
        <v>222</v>
      </c>
      <c r="B63" s="10" t="s">
        <v>2</v>
      </c>
      <c r="C63" s="9">
        <v>526887.45318352093</v>
      </c>
      <c r="D63" s="58">
        <v>0.84277851797357806</v>
      </c>
      <c r="E63" s="47">
        <v>-0.25223686633426801</v>
      </c>
      <c r="F63" s="15"/>
      <c r="G63" s="41" t="s">
        <v>222</v>
      </c>
      <c r="H63" s="10" t="s">
        <v>2</v>
      </c>
      <c r="I63" s="9">
        <v>102563.85767790266</v>
      </c>
      <c r="J63" s="58">
        <v>0.69730203210162944</v>
      </c>
      <c r="K63" s="47">
        <v>-0.52280562131500208</v>
      </c>
      <c r="M63" s="41" t="s">
        <v>222</v>
      </c>
      <c r="N63" s="10" t="s">
        <v>2</v>
      </c>
      <c r="O63" s="9">
        <v>424323.5955056182</v>
      </c>
      <c r="P63" s="58">
        <v>0.8882926571103188</v>
      </c>
      <c r="Q63" s="47">
        <v>-0.13348020567128449</v>
      </c>
      <c r="R63" s="43"/>
      <c r="S63" s="56"/>
      <c r="T63" s="15"/>
      <c r="W63" s="47" t="s">
        <v>252</v>
      </c>
    </row>
    <row r="64" spans="1:23" ht="19.5" x14ac:dyDescent="0.3">
      <c r="A64" s="41" t="s">
        <v>24</v>
      </c>
      <c r="B64" s="10" t="s">
        <v>57</v>
      </c>
      <c r="C64" s="9">
        <v>27841.947565543072</v>
      </c>
      <c r="D64" s="58">
        <v>4.4534359596172565E-2</v>
      </c>
      <c r="E64" s="47">
        <v>5.9691754417706466E-2</v>
      </c>
      <c r="F64" s="15"/>
      <c r="G64" s="41" t="s">
        <v>24</v>
      </c>
      <c r="H64" s="10" t="s">
        <v>57</v>
      </c>
      <c r="I64" s="9">
        <v>10786.891385767794</v>
      </c>
      <c r="J64" s="58">
        <v>7.3336957615002002E-2</v>
      </c>
      <c r="K64" s="47">
        <v>5.0331354155404684E-2</v>
      </c>
      <c r="M64" s="41" t="s">
        <v>24</v>
      </c>
      <c r="N64" s="10" t="s">
        <v>57</v>
      </c>
      <c r="O64" s="9">
        <v>16852.996254681646</v>
      </c>
      <c r="P64" s="58">
        <v>3.5280604194312823E-2</v>
      </c>
      <c r="Q64" s="47">
        <v>5.3072715229322887E-2</v>
      </c>
      <c r="R64" s="43"/>
      <c r="S64" s="56"/>
      <c r="T64" s="15"/>
      <c r="W64" s="47" t="s">
        <v>252</v>
      </c>
    </row>
    <row r="65" spans="1:23" ht="19.5" x14ac:dyDescent="0.3">
      <c r="A65" s="41" t="s">
        <v>37</v>
      </c>
      <c r="B65" s="10" t="s">
        <v>19</v>
      </c>
      <c r="C65" s="9">
        <v>14187.078651685388</v>
      </c>
      <c r="D65" s="58">
        <v>2.2692825665517207E-2</v>
      </c>
      <c r="E65" s="47">
        <v>-0.36080076778441517</v>
      </c>
      <c r="F65" s="15"/>
      <c r="G65" s="41" t="s">
        <v>37</v>
      </c>
      <c r="H65" s="10" t="s">
        <v>19</v>
      </c>
      <c r="I65" s="9">
        <v>6807.1161048689146</v>
      </c>
      <c r="J65" s="58">
        <v>4.627961545268084E-2</v>
      </c>
      <c r="K65" s="47">
        <v>1.0228724203614763</v>
      </c>
      <c r="M65" s="41" t="s">
        <v>37</v>
      </c>
      <c r="N65" s="10" t="s">
        <v>19</v>
      </c>
      <c r="O65" s="9">
        <v>7174.1573033707891</v>
      </c>
      <c r="P65" s="58">
        <v>1.5018611552687647E-2</v>
      </c>
      <c r="Q65" s="47">
        <v>-0.61900399252513838</v>
      </c>
      <c r="R65" s="43"/>
      <c r="S65" s="56"/>
      <c r="T65" s="15"/>
      <c r="W65" s="47" t="s">
        <v>252</v>
      </c>
    </row>
    <row r="66" spans="1:23" ht="19.5" x14ac:dyDescent="0.3">
      <c r="A66" s="41" t="s">
        <v>104</v>
      </c>
      <c r="B66" s="10" t="s">
        <v>31</v>
      </c>
      <c r="C66" s="9">
        <v>8118.3520599250942</v>
      </c>
      <c r="D66" s="58">
        <v>1.298564366281897E-2</v>
      </c>
      <c r="E66" s="47">
        <v>-6.9213676746785691E-2</v>
      </c>
      <c r="F66" s="15"/>
      <c r="G66" s="41" t="s">
        <v>104</v>
      </c>
      <c r="H66" s="10" t="s">
        <v>31</v>
      </c>
      <c r="I66" s="9">
        <v>3608.4269662921351</v>
      </c>
      <c r="J66" s="58">
        <v>2.4532652273939672E-2</v>
      </c>
      <c r="K66" s="47">
        <v>-0.49990380673721113</v>
      </c>
      <c r="M66" s="41" t="s">
        <v>104</v>
      </c>
      <c r="N66" s="10" t="s">
        <v>31</v>
      </c>
      <c r="O66" s="9">
        <v>4509.925093632959</v>
      </c>
      <c r="P66" s="58">
        <v>9.4412221880286213E-3</v>
      </c>
      <c r="Q66" s="47">
        <v>1.9935042149805038</v>
      </c>
      <c r="R66" s="43"/>
      <c r="S66" s="56"/>
      <c r="T66" s="15"/>
      <c r="W66" s="47" t="s">
        <v>252</v>
      </c>
    </row>
    <row r="67" spans="1:23" ht="19.5" x14ac:dyDescent="0.3">
      <c r="A67" s="41" t="s">
        <v>36</v>
      </c>
      <c r="B67" s="10" t="s">
        <v>207</v>
      </c>
      <c r="C67" s="9">
        <v>722.65917602996262</v>
      </c>
      <c r="D67" s="58">
        <v>1.1559235766474074E-3</v>
      </c>
      <c r="E67" s="47">
        <v>-0.13914558813450217</v>
      </c>
      <c r="F67" s="15"/>
      <c r="G67" s="41" t="s">
        <v>36</v>
      </c>
      <c r="H67" s="10" t="s">
        <v>207</v>
      </c>
      <c r="I67" s="9">
        <v>303.18352059925098</v>
      </c>
      <c r="J67" s="58">
        <v>2.0612571504233916E-3</v>
      </c>
      <c r="K67" s="47" t="s">
        <v>252</v>
      </c>
      <c r="M67" s="41" t="s">
        <v>36</v>
      </c>
      <c r="N67" s="10" t="s">
        <v>207</v>
      </c>
      <c r="O67" s="9">
        <v>419.47565543071164</v>
      </c>
      <c r="P67" s="58">
        <v>8.7814382349309106E-4</v>
      </c>
      <c r="Q67" s="47">
        <v>-0.50030736393399455</v>
      </c>
      <c r="R67" s="43"/>
      <c r="S67" s="56"/>
      <c r="T67" s="15"/>
      <c r="W67" s="47" t="s">
        <v>252</v>
      </c>
    </row>
    <row r="68" spans="1:23" ht="19.5" x14ac:dyDescent="0.3">
      <c r="A68" s="41" t="s">
        <v>132</v>
      </c>
      <c r="B68" s="10" t="s">
        <v>27</v>
      </c>
      <c r="C68" s="9">
        <v>15753.745318352061</v>
      </c>
      <c r="D68" s="58">
        <v>2.5198774523312553E-2</v>
      </c>
      <c r="E68" s="47">
        <v>-0.23561910217621707</v>
      </c>
      <c r="F68" s="15"/>
      <c r="G68" s="41" t="s">
        <v>132</v>
      </c>
      <c r="H68" s="10" t="s">
        <v>27</v>
      </c>
      <c r="I68" s="9">
        <v>7890.2621722846452</v>
      </c>
      <c r="J68" s="58">
        <v>5.3643612585509065E-2</v>
      </c>
      <c r="K68" s="47">
        <v>-0.32707867891035203</v>
      </c>
      <c r="M68" s="41" t="s">
        <v>132</v>
      </c>
      <c r="N68" s="10" t="s">
        <v>27</v>
      </c>
      <c r="O68" s="9">
        <v>7863.4831460674168</v>
      </c>
      <c r="P68" s="58">
        <v>1.6461668434061782E-2</v>
      </c>
      <c r="Q68" s="47">
        <v>-0.1149136089292726</v>
      </c>
      <c r="R68" s="43"/>
      <c r="S68" s="56"/>
      <c r="T68" s="15"/>
      <c r="W68" s="47" t="s">
        <v>252</v>
      </c>
    </row>
    <row r="69" spans="1:23" ht="19.5" x14ac:dyDescent="0.3">
      <c r="A69" s="41" t="s">
        <v>128</v>
      </c>
      <c r="B69" s="10" t="s">
        <v>136</v>
      </c>
      <c r="C69" s="9">
        <v>11162.734082397004</v>
      </c>
      <c r="D69" s="58">
        <v>1.7855260036376084E-2</v>
      </c>
      <c r="E69" s="47">
        <v>-5.7401520155573316E-2</v>
      </c>
      <c r="F69" s="15"/>
      <c r="G69" s="41" t="s">
        <v>128</v>
      </c>
      <c r="H69" s="10" t="s">
        <v>136</v>
      </c>
      <c r="I69" s="9">
        <v>8484.8314606741587</v>
      </c>
      <c r="J69" s="58">
        <v>5.768591737401696E-2</v>
      </c>
      <c r="K69" s="47">
        <v>8.188361932069288E-3</v>
      </c>
      <c r="M69" s="41" t="s">
        <v>128</v>
      </c>
      <c r="N69" s="10" t="s">
        <v>136</v>
      </c>
      <c r="O69" s="9">
        <v>2677.9026217228466</v>
      </c>
      <c r="P69" s="58">
        <v>5.6060074446210723E-3</v>
      </c>
      <c r="Q69" s="47">
        <v>-0.21849420284387178</v>
      </c>
      <c r="R69" s="43"/>
      <c r="S69" s="56"/>
      <c r="T69" s="15"/>
      <c r="W69" s="47" t="s">
        <v>252</v>
      </c>
    </row>
    <row r="70" spans="1:23" ht="19.5" x14ac:dyDescent="0.3">
      <c r="A70" s="41" t="s">
        <v>32</v>
      </c>
      <c r="B70" s="10" t="s">
        <v>3</v>
      </c>
      <c r="C70" s="9">
        <v>2058.0524344569289</v>
      </c>
      <c r="D70" s="58">
        <v>3.2919409451554827E-3</v>
      </c>
      <c r="E70" s="47">
        <v>-0.68780238128925464</v>
      </c>
      <c r="F70" s="15"/>
      <c r="G70" s="41" t="s">
        <v>32</v>
      </c>
      <c r="H70" s="10" t="s">
        <v>3</v>
      </c>
      <c r="I70" s="9">
        <v>1820.5992509363298</v>
      </c>
      <c r="J70" s="58">
        <v>1.2377728237440527E-2</v>
      </c>
      <c r="K70" s="47">
        <v>-0.47569568243061888</v>
      </c>
      <c r="M70" s="41" t="s">
        <v>32</v>
      </c>
      <c r="N70" s="10" t="s">
        <v>3</v>
      </c>
      <c r="O70" s="9">
        <v>237.45318352059928</v>
      </c>
      <c r="P70" s="58">
        <v>4.9709212865591055E-4</v>
      </c>
      <c r="Q70" s="47">
        <v>-0.92388679603118151</v>
      </c>
      <c r="R70" s="43"/>
      <c r="S70" s="56"/>
      <c r="T70" s="15"/>
      <c r="W70" s="47" t="s">
        <v>252</v>
      </c>
    </row>
    <row r="71" spans="1:23" ht="19.5" x14ac:dyDescent="0.3">
      <c r="A71" s="41" t="s">
        <v>23</v>
      </c>
      <c r="B71" s="10" t="s">
        <v>41</v>
      </c>
      <c r="C71" s="9">
        <v>9650.5617977528091</v>
      </c>
      <c r="D71" s="58">
        <v>1.5436477221805517E-2</v>
      </c>
      <c r="E71" s="47">
        <v>0.62618896278039515</v>
      </c>
      <c r="F71" s="15"/>
      <c r="G71" s="41" t="s">
        <v>23</v>
      </c>
      <c r="H71" s="10" t="s">
        <v>41</v>
      </c>
      <c r="I71" s="9">
        <v>1329.7752808988766</v>
      </c>
      <c r="J71" s="58">
        <v>9.0407578907699231E-3</v>
      </c>
      <c r="K71" s="47">
        <v>0.16907833600795419</v>
      </c>
      <c r="M71" s="41" t="s">
        <v>23</v>
      </c>
      <c r="N71" s="10" t="s">
        <v>41</v>
      </c>
      <c r="O71" s="9">
        <v>8320.7865168539338</v>
      </c>
      <c r="P71" s="58">
        <v>1.7419002013066304E-2</v>
      </c>
      <c r="Q71" s="47">
        <v>0.73457801496548059</v>
      </c>
      <c r="R71" s="43"/>
      <c r="S71" s="56"/>
      <c r="T71" s="15"/>
      <c r="W71" s="47" t="s">
        <v>252</v>
      </c>
    </row>
    <row r="72" spans="1:23" ht="19.5" x14ac:dyDescent="0.3">
      <c r="A72" s="41" t="s">
        <v>74</v>
      </c>
      <c r="B72" s="10" t="s">
        <v>76</v>
      </c>
      <c r="C72" s="9">
        <v>2677.5280898876408</v>
      </c>
      <c r="D72" s="58">
        <v>4.2828181650439575E-3</v>
      </c>
      <c r="E72" s="47">
        <v>-0.70090919556641462</v>
      </c>
      <c r="F72" s="15"/>
      <c r="G72" s="41" t="s">
        <v>74</v>
      </c>
      <c r="H72" s="10" t="s">
        <v>76</v>
      </c>
      <c r="I72" s="9">
        <v>1447.3782771535584</v>
      </c>
      <c r="J72" s="58">
        <v>9.8403066804338447E-3</v>
      </c>
      <c r="K72" s="47">
        <v>-0.71727490241116731</v>
      </c>
      <c r="M72" s="41" t="s">
        <v>74</v>
      </c>
      <c r="N72" s="10" t="s">
        <v>76</v>
      </c>
      <c r="O72" s="9">
        <v>1230.1498127340824</v>
      </c>
      <c r="P72" s="58">
        <v>2.5752351680920155E-3</v>
      </c>
      <c r="Q72" s="47">
        <v>-0.67905012667091436</v>
      </c>
      <c r="R72" s="43"/>
      <c r="S72" s="56"/>
      <c r="T72" s="15"/>
      <c r="W72" s="47" t="s">
        <v>252</v>
      </c>
    </row>
    <row r="73" spans="1:23" ht="19.5" x14ac:dyDescent="0.3">
      <c r="A73" s="41" t="s">
        <v>28</v>
      </c>
      <c r="B73" s="10" t="s">
        <v>4</v>
      </c>
      <c r="C73" s="9">
        <v>241.57303370786519</v>
      </c>
      <c r="D73" s="58">
        <v>3.8640617099641245E-4</v>
      </c>
      <c r="E73" s="47">
        <v>-0.9103875929329468</v>
      </c>
      <c r="F73" s="15"/>
      <c r="G73" s="41" t="s">
        <v>28</v>
      </c>
      <c r="H73" s="10" t="s">
        <v>4</v>
      </c>
      <c r="I73" s="9">
        <v>0</v>
      </c>
      <c r="J73" s="58">
        <v>0</v>
      </c>
      <c r="K73" s="47">
        <v>-1</v>
      </c>
      <c r="M73" s="41" t="s">
        <v>28</v>
      </c>
      <c r="N73" s="10" t="s">
        <v>4</v>
      </c>
      <c r="O73" s="9">
        <v>241.57303370786519</v>
      </c>
      <c r="P73" s="58">
        <v>5.0571675549378908E-4</v>
      </c>
      <c r="Q73" s="47">
        <v>-0.9061558602036428</v>
      </c>
      <c r="R73" s="43"/>
      <c r="S73" s="56"/>
      <c r="T73" s="15"/>
      <c r="W73" s="47" t="s">
        <v>252</v>
      </c>
    </row>
    <row r="74" spans="1:23" ht="19.5" x14ac:dyDescent="0.3">
      <c r="A74" s="41" t="s">
        <v>129</v>
      </c>
      <c r="B74" s="10" t="s">
        <v>20</v>
      </c>
      <c r="C74" s="9">
        <v>1469.6629213483147</v>
      </c>
      <c r="D74" s="58">
        <v>2.350787310061895E-3</v>
      </c>
      <c r="E74" s="47">
        <v>-0.61388045519436596</v>
      </c>
      <c r="F74" s="15"/>
      <c r="G74" s="41" t="s">
        <v>129</v>
      </c>
      <c r="H74" s="10" t="s">
        <v>20</v>
      </c>
      <c r="I74" s="9">
        <v>149.62546816479403</v>
      </c>
      <c r="J74" s="58">
        <v>1.017260323155213E-3</v>
      </c>
      <c r="K74" s="47">
        <v>-0.80798575119292537</v>
      </c>
      <c r="M74" s="41" t="s">
        <v>129</v>
      </c>
      <c r="N74" s="10" t="s">
        <v>20</v>
      </c>
      <c r="O74" s="9">
        <v>1320.0374531835207</v>
      </c>
      <c r="P74" s="58">
        <v>2.7634088445548208E-3</v>
      </c>
      <c r="Q74" s="47">
        <v>-0.56391181689580483</v>
      </c>
      <c r="R74" s="43"/>
      <c r="S74" s="56"/>
      <c r="T74" s="15"/>
      <c r="W74" s="47" t="s">
        <v>252</v>
      </c>
    </row>
    <row r="75" spans="1:23" ht="19.5" x14ac:dyDescent="0.3">
      <c r="A75" s="41" t="s">
        <v>131</v>
      </c>
      <c r="B75" s="10" t="s">
        <v>33</v>
      </c>
      <c r="C75" s="9">
        <v>0</v>
      </c>
      <c r="D75" s="58">
        <v>0</v>
      </c>
      <c r="E75" s="47" t="s">
        <v>252</v>
      </c>
      <c r="F75" s="15"/>
      <c r="G75" s="41" t="s">
        <v>131</v>
      </c>
      <c r="H75" s="10" t="s">
        <v>33</v>
      </c>
      <c r="I75" s="9">
        <v>0</v>
      </c>
      <c r="J75" s="58">
        <v>0</v>
      </c>
      <c r="K75" s="47" t="s">
        <v>252</v>
      </c>
      <c r="M75" s="41" t="s">
        <v>131</v>
      </c>
      <c r="N75" s="10" t="s">
        <v>33</v>
      </c>
      <c r="O75" s="9">
        <v>0</v>
      </c>
      <c r="P75" s="58">
        <v>0</v>
      </c>
      <c r="Q75" s="47" t="s">
        <v>252</v>
      </c>
      <c r="R75" s="43"/>
      <c r="S75" s="56"/>
      <c r="T75" s="15"/>
      <c r="W75" s="47" t="s">
        <v>252</v>
      </c>
    </row>
    <row r="76" spans="1:23" ht="19.5" x14ac:dyDescent="0.3">
      <c r="A76" s="41" t="s">
        <v>45</v>
      </c>
      <c r="B76" s="10" t="s">
        <v>47</v>
      </c>
      <c r="C76" s="9">
        <v>1121.5355805243446</v>
      </c>
      <c r="D76" s="58">
        <v>1.7939430682926464E-3</v>
      </c>
      <c r="E76" s="47">
        <v>2.1884574282015423</v>
      </c>
      <c r="F76" s="15"/>
      <c r="G76" s="41" t="s">
        <v>45</v>
      </c>
      <c r="H76" s="10" t="s">
        <v>47</v>
      </c>
      <c r="I76" s="9">
        <v>259.36329588014985</v>
      </c>
      <c r="J76" s="58">
        <v>1.763336104593204E-3</v>
      </c>
      <c r="K76" s="47" t="s">
        <v>252</v>
      </c>
      <c r="M76" s="41" t="s">
        <v>45</v>
      </c>
      <c r="N76" s="10" t="s">
        <v>47</v>
      </c>
      <c r="O76" s="9">
        <v>862.17228464419486</v>
      </c>
      <c r="P76" s="58">
        <v>1.8048991800724069E-3</v>
      </c>
      <c r="Q76" s="47">
        <v>1.4511033560594258</v>
      </c>
      <c r="R76" s="43"/>
      <c r="S76" s="56"/>
      <c r="T76" s="15"/>
      <c r="W76" s="47" t="s">
        <v>252</v>
      </c>
    </row>
    <row r="77" spans="1:23" ht="19.5" x14ac:dyDescent="0.3">
      <c r="A77" s="41" t="s">
        <v>29</v>
      </c>
      <c r="B77" s="10" t="s">
        <v>43</v>
      </c>
      <c r="C77" s="9">
        <v>1800.9363295880153</v>
      </c>
      <c r="D77" s="58">
        <v>2.8806729817616268E-3</v>
      </c>
      <c r="E77" s="47">
        <v>-0.36760367035017649</v>
      </c>
      <c r="F77" s="15"/>
      <c r="G77" s="41" t="s">
        <v>29</v>
      </c>
      <c r="H77" s="10" t="s">
        <v>43</v>
      </c>
      <c r="I77" s="9">
        <v>928.83895131086149</v>
      </c>
      <c r="J77" s="58">
        <v>6.3149076381099579E-3</v>
      </c>
      <c r="K77" s="47">
        <v>0.19197831549823552</v>
      </c>
      <c r="M77" s="41" t="s">
        <v>29</v>
      </c>
      <c r="N77" s="10" t="s">
        <v>43</v>
      </c>
      <c r="O77" s="9">
        <v>872.09737827715367</v>
      </c>
      <c r="P77" s="58">
        <v>1.8256766901818416E-3</v>
      </c>
      <c r="Q77" s="47">
        <v>-0.57840270726261744</v>
      </c>
      <c r="R77" s="43"/>
      <c r="S77" s="56"/>
      <c r="T77" s="15"/>
      <c r="W77" s="47" t="s">
        <v>252</v>
      </c>
    </row>
    <row r="78" spans="1:23" ht="19.5" x14ac:dyDescent="0.3">
      <c r="A78" s="41" t="s">
        <v>127</v>
      </c>
      <c r="B78" s="10" t="s">
        <v>134</v>
      </c>
      <c r="C78" s="9">
        <v>701.31086142322101</v>
      </c>
      <c r="D78" s="58">
        <v>1.1217760545593524E-3</v>
      </c>
      <c r="E78" s="47">
        <v>-6.5904292275235199E-2</v>
      </c>
      <c r="F78" s="15"/>
      <c r="G78" s="41" t="s">
        <v>127</v>
      </c>
      <c r="H78" s="10" t="s">
        <v>134</v>
      </c>
      <c r="I78" s="9">
        <v>489.70037453183522</v>
      </c>
      <c r="J78" s="58">
        <v>3.3293313454954717E-3</v>
      </c>
      <c r="K78" s="47" t="s">
        <v>252</v>
      </c>
      <c r="M78" s="41" t="s">
        <v>127</v>
      </c>
      <c r="N78" s="10" t="s">
        <v>134</v>
      </c>
      <c r="O78" s="9">
        <v>211.61048689138579</v>
      </c>
      <c r="P78" s="58">
        <v>4.4299219667285402E-4</v>
      </c>
      <c r="Q78" s="47">
        <v>-0.71815002677463702</v>
      </c>
      <c r="R78" s="43"/>
      <c r="S78" s="56"/>
      <c r="T78" s="15"/>
      <c r="W78" s="47" t="s">
        <v>252</v>
      </c>
    </row>
    <row r="79" spans="1:23" ht="19.5" x14ac:dyDescent="0.3">
      <c r="A79" s="41" t="s">
        <v>130</v>
      </c>
      <c r="B79" s="10" t="s">
        <v>42</v>
      </c>
      <c r="C79" s="9">
        <v>385.58052434456931</v>
      </c>
      <c r="D79" s="58">
        <v>6.1675217525706454E-4</v>
      </c>
      <c r="E79" s="47">
        <v>-0.37039804547422306</v>
      </c>
      <c r="F79" s="15"/>
      <c r="G79" s="41" t="s">
        <v>130</v>
      </c>
      <c r="H79" s="10" t="s">
        <v>42</v>
      </c>
      <c r="I79" s="9">
        <v>0</v>
      </c>
      <c r="J79" s="58">
        <v>0</v>
      </c>
      <c r="K79" s="47">
        <v>-1</v>
      </c>
      <c r="M79" s="41" t="s">
        <v>130</v>
      </c>
      <c r="N79" s="10" t="s">
        <v>42</v>
      </c>
      <c r="O79" s="9">
        <v>385.58052434456931</v>
      </c>
      <c r="P79" s="58">
        <v>8.0718666632690825E-4</v>
      </c>
      <c r="Q79" s="47">
        <v>-0.15226219364218085</v>
      </c>
      <c r="R79" s="43"/>
      <c r="S79" s="56"/>
      <c r="T79" s="15"/>
      <c r="W79" s="47" t="s">
        <v>252</v>
      </c>
    </row>
    <row r="80" spans="1:23" ht="19.5" x14ac:dyDescent="0.3">
      <c r="A80" s="41" t="s">
        <v>123</v>
      </c>
      <c r="B80" s="10" t="s">
        <v>135</v>
      </c>
      <c r="C80" s="9">
        <v>335.95505617977528</v>
      </c>
      <c r="D80" s="58">
        <v>5.3737416338570847E-4</v>
      </c>
      <c r="E80" s="47">
        <v>-0.41974792755701185</v>
      </c>
      <c r="F80" s="15"/>
      <c r="G80" s="41" t="s">
        <v>123</v>
      </c>
      <c r="H80" s="10" t="s">
        <v>135</v>
      </c>
      <c r="I80" s="9">
        <v>216.85393258426967</v>
      </c>
      <c r="J80" s="58">
        <v>1.4743272268006714E-3</v>
      </c>
      <c r="K80" s="47" t="s">
        <v>252</v>
      </c>
      <c r="M80" s="41" t="s">
        <v>123</v>
      </c>
      <c r="N80" s="10" t="s">
        <v>135</v>
      </c>
      <c r="O80" s="9">
        <v>119.10112359550563</v>
      </c>
      <c r="P80" s="58">
        <v>2.4933012131321693E-4</v>
      </c>
      <c r="Q80" s="47">
        <v>-0.7942919074282383</v>
      </c>
      <c r="R80" s="43"/>
      <c r="S80" s="56"/>
      <c r="T80" s="15"/>
      <c r="W80" s="47" t="s">
        <v>252</v>
      </c>
    </row>
    <row r="81" spans="1:23" ht="19.5" x14ac:dyDescent="0.3">
      <c r="A81" s="41" t="s">
        <v>34</v>
      </c>
      <c r="B81" s="10" t="s">
        <v>38</v>
      </c>
      <c r="C81" s="9">
        <v>62.359550561797761</v>
      </c>
      <c r="D81" s="58">
        <v>9.9746709257213443E-5</v>
      </c>
      <c r="E81" s="47">
        <v>-0.67132471847242825</v>
      </c>
      <c r="F81" s="15"/>
      <c r="G81" s="41" t="s">
        <v>34</v>
      </c>
      <c r="H81" s="10" t="s">
        <v>38</v>
      </c>
      <c r="I81" s="9">
        <v>0</v>
      </c>
      <c r="J81" s="58">
        <v>0</v>
      </c>
      <c r="K81" s="47">
        <v>-1</v>
      </c>
      <c r="M81" s="41" t="s">
        <v>34</v>
      </c>
      <c r="N81" s="10" t="s">
        <v>38</v>
      </c>
      <c r="O81" s="9">
        <v>62.359550561797761</v>
      </c>
      <c r="P81" s="58">
        <v>1.3054548804607114E-4</v>
      </c>
      <c r="Q81" s="47" t="s">
        <v>252</v>
      </c>
      <c r="R81" s="43"/>
      <c r="S81" s="56"/>
      <c r="T81" s="15"/>
      <c r="W81" s="47" t="s">
        <v>252</v>
      </c>
    </row>
    <row r="82" spans="1:23" ht="19.5" x14ac:dyDescent="0.3">
      <c r="A82" s="41" t="s">
        <v>133</v>
      </c>
      <c r="B82" s="10" t="s">
        <v>46</v>
      </c>
      <c r="C82" s="9">
        <v>0</v>
      </c>
      <c r="D82" s="58">
        <v>0</v>
      </c>
      <c r="E82" s="47" t="s">
        <v>252</v>
      </c>
      <c r="F82" s="15"/>
      <c r="G82" s="41" t="s">
        <v>133</v>
      </c>
      <c r="H82" s="10" t="s">
        <v>46</v>
      </c>
      <c r="I82" s="9">
        <v>0</v>
      </c>
      <c r="J82" s="58">
        <v>0</v>
      </c>
      <c r="K82" s="47" t="s">
        <v>252</v>
      </c>
      <c r="M82" s="41" t="s">
        <v>133</v>
      </c>
      <c r="N82" s="10" t="s">
        <v>46</v>
      </c>
      <c r="O82" s="9">
        <v>0</v>
      </c>
      <c r="P82" s="58">
        <v>0</v>
      </c>
      <c r="Q82" s="47" t="s">
        <v>252</v>
      </c>
      <c r="R82" s="43"/>
      <c r="S82" s="56"/>
      <c r="T82" s="15"/>
      <c r="W82" s="47" t="s">
        <v>252</v>
      </c>
    </row>
    <row r="83" spans="1:23" ht="19.5" x14ac:dyDescent="0.3">
      <c r="A83" s="41" t="s">
        <v>30</v>
      </c>
      <c r="B83" s="10" t="s">
        <v>40</v>
      </c>
      <c r="C83" s="9">
        <v>0</v>
      </c>
      <c r="D83" s="58">
        <v>0</v>
      </c>
      <c r="E83" s="47" t="s">
        <v>252</v>
      </c>
      <c r="F83" s="15"/>
      <c r="G83" s="41" t="s">
        <v>30</v>
      </c>
      <c r="H83" s="10" t="s">
        <v>40</v>
      </c>
      <c r="I83" s="9">
        <v>0</v>
      </c>
      <c r="J83" s="58">
        <v>0</v>
      </c>
      <c r="K83" s="47" t="s">
        <v>252</v>
      </c>
      <c r="M83" s="41" t="s">
        <v>30</v>
      </c>
      <c r="N83" s="10" t="s">
        <v>40</v>
      </c>
      <c r="O83" s="9">
        <v>0</v>
      </c>
      <c r="P83" s="58">
        <v>0</v>
      </c>
      <c r="Q83" s="47" t="s">
        <v>252</v>
      </c>
      <c r="R83" s="43"/>
      <c r="S83" s="56"/>
      <c r="T83" s="15"/>
      <c r="W83" s="47" t="s">
        <v>252</v>
      </c>
    </row>
    <row r="84" spans="1:23" ht="19.5" x14ac:dyDescent="0.3">
      <c r="A84" s="41" t="s">
        <v>35</v>
      </c>
      <c r="B84" s="10" t="s">
        <v>39</v>
      </c>
      <c r="C84" s="9">
        <v>0</v>
      </c>
      <c r="D84" s="58">
        <v>0</v>
      </c>
      <c r="E84" s="47" t="s">
        <v>252</v>
      </c>
      <c r="F84" s="20"/>
      <c r="G84" s="41" t="s">
        <v>35</v>
      </c>
      <c r="H84" s="10" t="s">
        <v>39</v>
      </c>
      <c r="I84" s="9">
        <v>0</v>
      </c>
      <c r="J84" s="58">
        <v>0</v>
      </c>
      <c r="K84" s="47" t="s">
        <v>252</v>
      </c>
      <c r="M84" s="41" t="s">
        <v>35</v>
      </c>
      <c r="N84" s="10" t="s">
        <v>39</v>
      </c>
      <c r="O84" s="9">
        <v>0</v>
      </c>
      <c r="P84" s="58">
        <v>0</v>
      </c>
      <c r="Q84" s="47" t="s">
        <v>252</v>
      </c>
      <c r="R84" s="43"/>
      <c r="S84" s="54"/>
      <c r="T84" s="20"/>
      <c r="W84" s="47" t="s">
        <v>252</v>
      </c>
    </row>
    <row r="85" spans="1:23" ht="19.5" x14ac:dyDescent="0.3">
      <c r="A85" s="41" t="s">
        <v>75</v>
      </c>
      <c r="B85" s="10" t="s">
        <v>5</v>
      </c>
      <c r="C85" s="9">
        <v>0</v>
      </c>
      <c r="D85" s="58">
        <v>0</v>
      </c>
      <c r="E85" s="47" t="s">
        <v>252</v>
      </c>
      <c r="G85" s="41" t="s">
        <v>75</v>
      </c>
      <c r="H85" s="10" t="s">
        <v>5</v>
      </c>
      <c r="I85" s="9">
        <v>0</v>
      </c>
      <c r="J85" s="58">
        <v>0</v>
      </c>
      <c r="K85" s="47" t="s">
        <v>252</v>
      </c>
      <c r="M85" s="41" t="s">
        <v>75</v>
      </c>
      <c r="N85" s="10" t="s">
        <v>5</v>
      </c>
      <c r="O85" s="9">
        <v>0</v>
      </c>
      <c r="P85" s="58">
        <v>0</v>
      </c>
      <c r="Q85" s="47" t="s">
        <v>252</v>
      </c>
      <c r="W85" s="47" t="s">
        <v>252</v>
      </c>
    </row>
    <row r="86" spans="1:23" ht="19.5" x14ac:dyDescent="0.3">
      <c r="A86" s="41" t="s">
        <v>228</v>
      </c>
      <c r="B86" s="10" t="s">
        <v>227</v>
      </c>
      <c r="C86" s="9">
        <v>0</v>
      </c>
      <c r="D86" s="58">
        <v>0</v>
      </c>
      <c r="E86" s="47" t="s">
        <v>252</v>
      </c>
      <c r="G86" s="41" t="s">
        <v>228</v>
      </c>
      <c r="H86" s="10" t="s">
        <v>227</v>
      </c>
      <c r="I86" s="9">
        <v>0</v>
      </c>
      <c r="J86" s="58">
        <v>0</v>
      </c>
      <c r="K86" s="47" t="s">
        <v>252</v>
      </c>
      <c r="M86" s="41" t="s">
        <v>228</v>
      </c>
      <c r="N86" s="10" t="s">
        <v>227</v>
      </c>
      <c r="O86" s="9">
        <v>0</v>
      </c>
      <c r="P86" s="58">
        <v>0</v>
      </c>
      <c r="Q86" s="47" t="s">
        <v>252</v>
      </c>
      <c r="W86" s="47" t="s">
        <v>252</v>
      </c>
    </row>
    <row r="87" spans="1:23" ht="19.5" x14ac:dyDescent="0.3">
      <c r="B87" s="8" t="s">
        <v>52</v>
      </c>
      <c r="C87" s="33">
        <v>625179.02621722897</v>
      </c>
      <c r="D87" s="58">
        <v>1</v>
      </c>
      <c r="E87" s="47">
        <v>-0.24532924675347678</v>
      </c>
      <c r="G87" s="37"/>
      <c r="H87" s="8" t="s">
        <v>52</v>
      </c>
      <c r="I87" s="33">
        <v>147086.70411985021</v>
      </c>
      <c r="J87" s="58">
        <v>1</v>
      </c>
      <c r="K87" s="47">
        <v>-0.45051173173119374</v>
      </c>
      <c r="N87" s="8" t="s">
        <v>52</v>
      </c>
      <c r="O87" s="33">
        <v>477684.45692883921</v>
      </c>
      <c r="P87" s="58">
        <v>1</v>
      </c>
      <c r="Q87" s="47">
        <v>-0.14810790707249344</v>
      </c>
      <c r="W87" s="47" t="s">
        <v>252</v>
      </c>
    </row>
    <row r="88" spans="1:23" ht="19.5" customHeight="1" x14ac:dyDescent="0.3">
      <c r="B88" s="25"/>
      <c r="C88" s="44"/>
      <c r="D88" s="61"/>
      <c r="E88" s="47" t="s">
        <v>252</v>
      </c>
      <c r="G88" s="37"/>
      <c r="H88" s="25"/>
      <c r="I88" s="44"/>
      <c r="J88" s="61"/>
      <c r="K88" s="47" t="s">
        <v>252</v>
      </c>
      <c r="N88" s="25"/>
      <c r="O88" s="44"/>
      <c r="P88" s="61"/>
      <c r="Q88" s="47" t="s">
        <v>252</v>
      </c>
      <c r="W88" s="47" t="s">
        <v>252</v>
      </c>
    </row>
    <row r="89" spans="1:23" ht="19.5" customHeight="1" x14ac:dyDescent="0.3">
      <c r="B89" s="25"/>
      <c r="C89" s="44"/>
      <c r="D89" s="61"/>
      <c r="E89" s="47" t="s">
        <v>252</v>
      </c>
      <c r="G89" s="37"/>
      <c r="H89" s="25"/>
      <c r="I89" s="44"/>
      <c r="J89" s="61"/>
      <c r="K89" s="47" t="s">
        <v>252</v>
      </c>
      <c r="N89" s="25"/>
      <c r="O89" s="44"/>
      <c r="P89" s="61"/>
      <c r="Q89" s="47" t="s">
        <v>252</v>
      </c>
      <c r="W89" s="47" t="s">
        <v>252</v>
      </c>
    </row>
    <row r="90" spans="1:23" ht="19.5" customHeight="1" x14ac:dyDescent="0.3">
      <c r="B90" s="25"/>
      <c r="C90" s="44"/>
      <c r="D90" s="61"/>
      <c r="E90" s="47" t="s">
        <v>252</v>
      </c>
      <c r="G90" s="37"/>
      <c r="H90" s="25"/>
      <c r="I90" s="44"/>
      <c r="J90" s="61"/>
      <c r="K90" s="47" t="s">
        <v>252</v>
      </c>
      <c r="N90" s="25"/>
      <c r="O90" s="44"/>
      <c r="P90" s="61"/>
      <c r="Q90" s="47" t="s">
        <v>252</v>
      </c>
      <c r="W90" s="47" t="s">
        <v>252</v>
      </c>
    </row>
    <row r="91" spans="1:23" s="23" customFormat="1" ht="26.25" x14ac:dyDescent="0.4">
      <c r="A91" s="36"/>
      <c r="B91" s="72" t="s">
        <v>233</v>
      </c>
      <c r="C91" s="72"/>
      <c r="D91" s="72"/>
      <c r="E91" s="47" t="s">
        <v>252</v>
      </c>
      <c r="F91" s="12"/>
      <c r="G91" s="36"/>
      <c r="H91" s="72" t="s">
        <v>234</v>
      </c>
      <c r="I91" s="72"/>
      <c r="J91" s="72"/>
      <c r="K91" s="47" t="s">
        <v>252</v>
      </c>
      <c r="M91" s="36"/>
      <c r="N91" s="72" t="s">
        <v>235</v>
      </c>
      <c r="O91" s="72"/>
      <c r="P91" s="72"/>
      <c r="Q91" s="47" t="s">
        <v>252</v>
      </c>
      <c r="R91" s="11"/>
      <c r="S91" s="48"/>
      <c r="T91" s="11"/>
      <c r="V91" s="64"/>
      <c r="W91" s="47" t="s">
        <v>252</v>
      </c>
    </row>
    <row r="92" spans="1:23" ht="19.5" x14ac:dyDescent="0.3">
      <c r="B92" s="8" t="s">
        <v>186</v>
      </c>
      <c r="C92" s="7" t="s">
        <v>187</v>
      </c>
      <c r="D92" s="57" t="s">
        <v>188</v>
      </c>
      <c r="E92" s="47" t="s">
        <v>252</v>
      </c>
      <c r="F92" s="20"/>
      <c r="G92" s="37"/>
      <c r="H92" s="8" t="s">
        <v>186</v>
      </c>
      <c r="I92" s="7" t="s">
        <v>187</v>
      </c>
      <c r="J92" s="57" t="s">
        <v>188</v>
      </c>
      <c r="K92" s="47" t="s">
        <v>252</v>
      </c>
      <c r="N92" s="8" t="s">
        <v>186</v>
      </c>
      <c r="O92" s="7" t="s">
        <v>187</v>
      </c>
      <c r="P92" s="57" t="s">
        <v>188</v>
      </c>
      <c r="Q92" s="47" t="s">
        <v>252</v>
      </c>
      <c r="R92" s="14"/>
      <c r="S92" s="54"/>
      <c r="T92" s="20"/>
      <c r="W92" s="47" t="s">
        <v>252</v>
      </c>
    </row>
    <row r="93" spans="1:23" ht="19.5" x14ac:dyDescent="0.3">
      <c r="A93" s="41" t="s">
        <v>222</v>
      </c>
      <c r="B93" s="10" t="s">
        <v>2</v>
      </c>
      <c r="C93" s="9">
        <v>332922.29220000003</v>
      </c>
      <c r="D93" s="58">
        <v>0.85852303522722861</v>
      </c>
      <c r="E93" s="47">
        <v>-0.28130847472358977</v>
      </c>
      <c r="F93" s="15"/>
      <c r="G93" s="41" t="s">
        <v>222</v>
      </c>
      <c r="H93" s="10" t="s">
        <v>2</v>
      </c>
      <c r="I93" s="9">
        <v>214318.88820000019</v>
      </c>
      <c r="J93" s="58">
        <v>0.94958375303961096</v>
      </c>
      <c r="K93" s="47">
        <v>-0.13015074695292606</v>
      </c>
      <c r="M93" s="41" t="s">
        <v>222</v>
      </c>
      <c r="N93" s="10" t="s">
        <v>2</v>
      </c>
      <c r="O93" s="9">
        <v>118603.40400000007</v>
      </c>
      <c r="P93" s="58">
        <v>0.7489820943451192</v>
      </c>
      <c r="Q93" s="47">
        <v>-0.45305661046717127</v>
      </c>
      <c r="R93" s="43"/>
      <c r="S93" s="56"/>
      <c r="T93" s="15"/>
      <c r="W93" s="47" t="s">
        <v>252</v>
      </c>
    </row>
    <row r="94" spans="1:23" ht="19.5" x14ac:dyDescent="0.3">
      <c r="A94" s="41" t="s">
        <v>24</v>
      </c>
      <c r="B94" s="10" t="s">
        <v>57</v>
      </c>
      <c r="C94" s="9">
        <v>14581.587000000001</v>
      </c>
      <c r="D94" s="58">
        <v>3.7602253207332383E-2</v>
      </c>
      <c r="E94" s="47">
        <v>-2.6255985634670465E-2</v>
      </c>
      <c r="F94" s="15"/>
      <c r="G94" s="41" t="s">
        <v>24</v>
      </c>
      <c r="H94" s="10" t="s">
        <v>57</v>
      </c>
      <c r="I94" s="9">
        <v>1832.2529999999999</v>
      </c>
      <c r="J94" s="58">
        <v>8.118172387281377E-3</v>
      </c>
      <c r="K94" s="47">
        <v>-0.39695302240442509</v>
      </c>
      <c r="M94" s="41" t="s">
        <v>24</v>
      </c>
      <c r="N94" s="10" t="s">
        <v>57</v>
      </c>
      <c r="O94" s="9">
        <v>12574.109999999999</v>
      </c>
      <c r="P94" s="58">
        <v>7.9405674075980995E-2</v>
      </c>
      <c r="Q94" s="47">
        <v>5.3422239734334687E-2</v>
      </c>
      <c r="R94" s="43"/>
      <c r="S94" s="56"/>
      <c r="T94" s="15"/>
      <c r="W94" s="47" t="s">
        <v>252</v>
      </c>
    </row>
    <row r="95" spans="1:23" ht="19.5" x14ac:dyDescent="0.3">
      <c r="A95" s="41" t="s">
        <v>37</v>
      </c>
      <c r="B95" s="10" t="s">
        <v>19</v>
      </c>
      <c r="C95" s="9">
        <v>17359.870800000001</v>
      </c>
      <c r="D95" s="58">
        <v>4.4766749837872641E-2</v>
      </c>
      <c r="E95" s="47">
        <v>-4.5193649390497415E-2</v>
      </c>
      <c r="F95" s="15"/>
      <c r="G95" s="41" t="s">
        <v>37</v>
      </c>
      <c r="H95" s="10" t="s">
        <v>19</v>
      </c>
      <c r="I95" s="9">
        <v>2076.3149999999996</v>
      </c>
      <c r="J95" s="58">
        <v>9.1995390921985835E-3</v>
      </c>
      <c r="K95" s="47">
        <v>-0.52911651632446188</v>
      </c>
      <c r="M95" s="41" t="s">
        <v>37</v>
      </c>
      <c r="N95" s="10" t="s">
        <v>19</v>
      </c>
      <c r="O95" s="9">
        <v>14044.292999999998</v>
      </c>
      <c r="P95" s="58">
        <v>8.8689899530510014E-2</v>
      </c>
      <c r="Q95" s="47">
        <v>1.9759717202257665E-2</v>
      </c>
      <c r="R95" s="43"/>
      <c r="S95" s="56"/>
      <c r="T95" s="15"/>
      <c r="W95" s="47" t="s">
        <v>252</v>
      </c>
    </row>
    <row r="96" spans="1:23" ht="19.5" x14ac:dyDescent="0.3">
      <c r="A96" s="41" t="s">
        <v>104</v>
      </c>
      <c r="B96" s="10" t="s">
        <v>31</v>
      </c>
      <c r="C96" s="9">
        <v>5950.4639999999999</v>
      </c>
      <c r="D96" s="58">
        <v>1.5344753217130335E-2</v>
      </c>
      <c r="E96" s="47">
        <v>-0.37415771827791933</v>
      </c>
      <c r="F96" s="15"/>
      <c r="G96" s="41" t="s">
        <v>104</v>
      </c>
      <c r="H96" s="10" t="s">
        <v>31</v>
      </c>
      <c r="I96" s="9">
        <v>4005.12</v>
      </c>
      <c r="J96" s="58">
        <v>1.7745504901205453E-2</v>
      </c>
      <c r="K96" s="47">
        <v>0.7985337511027284</v>
      </c>
      <c r="M96" s="41" t="s">
        <v>104</v>
      </c>
      <c r="N96" s="10" t="s">
        <v>31</v>
      </c>
      <c r="O96" s="9">
        <v>522.99</v>
      </c>
      <c r="P96" s="58">
        <v>3.3026888968680332E-3</v>
      </c>
      <c r="Q96" s="47">
        <v>-0.92817105831533475</v>
      </c>
      <c r="R96" s="43"/>
      <c r="S96" s="56"/>
      <c r="T96" s="15"/>
      <c r="W96" s="47" t="s">
        <v>252</v>
      </c>
    </row>
    <row r="97" spans="1:23" ht="19.5" x14ac:dyDescent="0.3">
      <c r="A97" s="41" t="s">
        <v>36</v>
      </c>
      <c r="B97" s="10" t="s">
        <v>207</v>
      </c>
      <c r="C97" s="9">
        <v>1631.4605999999999</v>
      </c>
      <c r="D97" s="58">
        <v>4.2071274257724075E-3</v>
      </c>
      <c r="E97" s="47">
        <v>-0.61306985230029987</v>
      </c>
      <c r="F97" s="15"/>
      <c r="G97" s="41" t="s">
        <v>36</v>
      </c>
      <c r="H97" s="10" t="s">
        <v>207</v>
      </c>
      <c r="I97" s="9">
        <v>1370.502</v>
      </c>
      <c r="J97" s="58">
        <v>6.0722899583812405E-3</v>
      </c>
      <c r="K97" s="47" t="s">
        <v>252</v>
      </c>
      <c r="M97" s="41" t="s">
        <v>36</v>
      </c>
      <c r="N97" s="10" t="s">
        <v>207</v>
      </c>
      <c r="O97" s="9">
        <v>260.95859999999999</v>
      </c>
      <c r="P97" s="58">
        <v>1.6479570752064596E-3</v>
      </c>
      <c r="Q97" s="47">
        <v>-0.9381089867315785</v>
      </c>
      <c r="R97" s="43"/>
      <c r="S97" s="56"/>
      <c r="T97" s="15"/>
      <c r="W97" s="47" t="s">
        <v>252</v>
      </c>
    </row>
    <row r="98" spans="1:23" ht="19.5" x14ac:dyDescent="0.3">
      <c r="A98" s="41" t="s">
        <v>132</v>
      </c>
      <c r="B98" s="10" t="s">
        <v>27</v>
      </c>
      <c r="C98" s="9">
        <v>0</v>
      </c>
      <c r="D98" s="58">
        <v>0</v>
      </c>
      <c r="E98" s="47" t="s">
        <v>252</v>
      </c>
      <c r="F98" s="15"/>
      <c r="G98" s="41" t="s">
        <v>132</v>
      </c>
      <c r="H98" s="10" t="s">
        <v>27</v>
      </c>
      <c r="I98" s="9">
        <v>0</v>
      </c>
      <c r="J98" s="58">
        <v>0</v>
      </c>
      <c r="K98" s="47" t="s">
        <v>252</v>
      </c>
      <c r="M98" s="41" t="s">
        <v>132</v>
      </c>
      <c r="N98" s="10" t="s">
        <v>27</v>
      </c>
      <c r="O98" s="9">
        <v>0</v>
      </c>
      <c r="P98" s="58">
        <v>0</v>
      </c>
      <c r="Q98" s="47" t="s">
        <v>252</v>
      </c>
      <c r="R98" s="43"/>
      <c r="S98" s="56"/>
      <c r="T98" s="15"/>
      <c r="W98" s="47" t="s">
        <v>252</v>
      </c>
    </row>
    <row r="99" spans="1:23" ht="19.5" x14ac:dyDescent="0.3">
      <c r="A99" s="41" t="s">
        <v>128</v>
      </c>
      <c r="B99" s="10" t="s">
        <v>136</v>
      </c>
      <c r="C99" s="9">
        <v>1513.989</v>
      </c>
      <c r="D99" s="58">
        <v>3.9041976522250937E-3</v>
      </c>
      <c r="E99" s="47">
        <v>-0.58662183364944209</v>
      </c>
      <c r="F99" s="15"/>
      <c r="G99" s="41" t="s">
        <v>128</v>
      </c>
      <c r="H99" s="10" t="s">
        <v>136</v>
      </c>
      <c r="I99" s="9">
        <v>1513.989</v>
      </c>
      <c r="J99" s="58">
        <v>6.7080385156677302E-3</v>
      </c>
      <c r="K99" s="47">
        <v>-0.233623694318562</v>
      </c>
      <c r="M99" s="41" t="s">
        <v>128</v>
      </c>
      <c r="N99" s="10" t="s">
        <v>136</v>
      </c>
      <c r="O99" s="9">
        <v>0</v>
      </c>
      <c r="P99" s="58">
        <v>0</v>
      </c>
      <c r="Q99" s="47">
        <v>-1</v>
      </c>
      <c r="R99" s="43"/>
      <c r="S99" s="56"/>
      <c r="T99" s="15"/>
      <c r="W99" s="47" t="s">
        <v>252</v>
      </c>
    </row>
    <row r="100" spans="1:23" ht="19.5" x14ac:dyDescent="0.3">
      <c r="A100" s="41" t="s">
        <v>32</v>
      </c>
      <c r="B100" s="10" t="s">
        <v>3</v>
      </c>
      <c r="C100" s="9">
        <v>1734.3599999999997</v>
      </c>
      <c r="D100" s="58">
        <v>4.4724791528294536E-3</v>
      </c>
      <c r="E100" s="47">
        <v>1.6787417698625626</v>
      </c>
      <c r="F100" s="15"/>
      <c r="G100" s="41" t="s">
        <v>32</v>
      </c>
      <c r="H100" s="10" t="s">
        <v>3</v>
      </c>
      <c r="I100" s="9">
        <v>426.43799999999999</v>
      </c>
      <c r="J100" s="58">
        <v>1.8894209459542411E-3</v>
      </c>
      <c r="K100" s="47">
        <v>-0.34136091534822544</v>
      </c>
      <c r="M100" s="41" t="s">
        <v>32</v>
      </c>
      <c r="N100" s="10" t="s">
        <v>3</v>
      </c>
      <c r="O100" s="9">
        <v>1307.922</v>
      </c>
      <c r="P100" s="58">
        <v>8.2595450531930473E-3</v>
      </c>
      <c r="Q100" s="47" t="s">
        <v>252</v>
      </c>
      <c r="R100" s="43"/>
      <c r="S100" s="56"/>
      <c r="T100" s="15"/>
      <c r="W100" s="47" t="s">
        <v>252</v>
      </c>
    </row>
    <row r="101" spans="1:23" ht="19.5" x14ac:dyDescent="0.3">
      <c r="A101" s="41" t="s">
        <v>23</v>
      </c>
      <c r="B101" s="10" t="s">
        <v>41</v>
      </c>
      <c r="C101" s="9">
        <v>9943.5149999999958</v>
      </c>
      <c r="D101" s="58">
        <v>2.5641829575951333E-2</v>
      </c>
      <c r="E101" s="47">
        <v>0.78666372337101254</v>
      </c>
      <c r="F101" s="15"/>
      <c r="G101" s="41" t="s">
        <v>23</v>
      </c>
      <c r="H101" s="10" t="s">
        <v>41</v>
      </c>
      <c r="I101" s="9">
        <v>0</v>
      </c>
      <c r="J101" s="58">
        <v>0</v>
      </c>
      <c r="K101" s="47">
        <v>-1</v>
      </c>
      <c r="M101" s="41" t="s">
        <v>23</v>
      </c>
      <c r="N101" s="10" t="s">
        <v>41</v>
      </c>
      <c r="O101" s="9">
        <v>9320.3969999999954</v>
      </c>
      <c r="P101" s="58">
        <v>5.8858432639825063E-2</v>
      </c>
      <c r="Q101" s="47">
        <v>0.70910048369411127</v>
      </c>
      <c r="R101" s="43"/>
      <c r="S101" s="56"/>
      <c r="T101" s="15"/>
      <c r="W101" s="47" t="s">
        <v>252</v>
      </c>
    </row>
    <row r="102" spans="1:23" ht="19.5" x14ac:dyDescent="0.3">
      <c r="A102" s="41" t="s">
        <v>74</v>
      </c>
      <c r="B102" s="10" t="s">
        <v>76</v>
      </c>
      <c r="C102" s="9">
        <v>575.28899999999987</v>
      </c>
      <c r="D102" s="58">
        <v>1.4835259457967802E-3</v>
      </c>
      <c r="E102" s="47">
        <v>-0.2574075577713183</v>
      </c>
      <c r="F102" s="15"/>
      <c r="G102" s="41" t="s">
        <v>74</v>
      </c>
      <c r="H102" s="10" t="s">
        <v>76</v>
      </c>
      <c r="I102" s="9">
        <v>0</v>
      </c>
      <c r="J102" s="58">
        <v>0</v>
      </c>
      <c r="K102" s="47">
        <v>-1</v>
      </c>
      <c r="M102" s="41" t="s">
        <v>74</v>
      </c>
      <c r="N102" s="10" t="s">
        <v>76</v>
      </c>
      <c r="O102" s="9">
        <v>575.28899999999987</v>
      </c>
      <c r="P102" s="58">
        <v>3.6329577865548356E-3</v>
      </c>
      <c r="Q102" s="47">
        <v>0.14740154835870478</v>
      </c>
      <c r="R102" s="43"/>
      <c r="S102" s="56"/>
      <c r="T102" s="15"/>
      <c r="W102" s="47" t="s">
        <v>252</v>
      </c>
    </row>
    <row r="103" spans="1:23" ht="19.5" x14ac:dyDescent="0.3">
      <c r="A103" s="41" t="s">
        <v>28</v>
      </c>
      <c r="B103" s="10" t="s">
        <v>4</v>
      </c>
      <c r="C103" s="9">
        <v>0</v>
      </c>
      <c r="D103" s="58">
        <v>0</v>
      </c>
      <c r="E103" s="47">
        <v>-1</v>
      </c>
      <c r="F103" s="15"/>
      <c r="G103" s="41" t="s">
        <v>28</v>
      </c>
      <c r="H103" s="10" t="s">
        <v>4</v>
      </c>
      <c r="I103" s="9">
        <v>0</v>
      </c>
      <c r="J103" s="58">
        <v>0</v>
      </c>
      <c r="K103" s="47">
        <v>-1</v>
      </c>
      <c r="M103" s="41" t="s">
        <v>28</v>
      </c>
      <c r="N103" s="10" t="s">
        <v>4</v>
      </c>
      <c r="O103" s="9">
        <v>0</v>
      </c>
      <c r="P103" s="58">
        <v>0</v>
      </c>
      <c r="Q103" s="47">
        <v>-1</v>
      </c>
      <c r="R103" s="43"/>
      <c r="S103" s="56"/>
      <c r="T103" s="15"/>
      <c r="W103" s="47" t="s">
        <v>252</v>
      </c>
    </row>
    <row r="104" spans="1:23" ht="19.5" x14ac:dyDescent="0.3">
      <c r="A104" s="41" t="s">
        <v>129</v>
      </c>
      <c r="B104" s="10" t="s">
        <v>20</v>
      </c>
      <c r="C104" s="9">
        <v>771.96899999999994</v>
      </c>
      <c r="D104" s="58">
        <v>1.990714303334141E-3</v>
      </c>
      <c r="E104" s="47">
        <v>-0.57532734132563457</v>
      </c>
      <c r="F104" s="15"/>
      <c r="G104" s="41" t="s">
        <v>129</v>
      </c>
      <c r="H104" s="10" t="s">
        <v>20</v>
      </c>
      <c r="I104" s="9">
        <v>0</v>
      </c>
      <c r="J104" s="58">
        <v>0</v>
      </c>
      <c r="K104" s="47" t="s">
        <v>252</v>
      </c>
      <c r="M104" s="41" t="s">
        <v>129</v>
      </c>
      <c r="N104" s="10" t="s">
        <v>20</v>
      </c>
      <c r="O104" s="9">
        <v>771.96899999999994</v>
      </c>
      <c r="P104" s="58">
        <v>4.8749946366590533E-3</v>
      </c>
      <c r="Q104" s="47">
        <v>-0.57532734132563457</v>
      </c>
      <c r="R104" s="43"/>
      <c r="S104" s="56"/>
      <c r="T104" s="15"/>
      <c r="W104" s="47" t="s">
        <v>252</v>
      </c>
    </row>
    <row r="105" spans="1:23" ht="19.5" x14ac:dyDescent="0.3">
      <c r="A105" s="41" t="s">
        <v>131</v>
      </c>
      <c r="B105" s="10" t="s">
        <v>33</v>
      </c>
      <c r="C105" s="9">
        <v>274.45799999999997</v>
      </c>
      <c r="D105" s="58">
        <v>7.0775829892713528E-4</v>
      </c>
      <c r="E105" s="47" t="s">
        <v>252</v>
      </c>
      <c r="F105" s="15"/>
      <c r="G105" s="41" t="s">
        <v>131</v>
      </c>
      <c r="H105" s="10" t="s">
        <v>33</v>
      </c>
      <c r="I105" s="9">
        <v>0</v>
      </c>
      <c r="J105" s="58">
        <v>0</v>
      </c>
      <c r="K105" s="47" t="s">
        <v>252</v>
      </c>
      <c r="M105" s="41" t="s">
        <v>131</v>
      </c>
      <c r="N105" s="10" t="s">
        <v>33</v>
      </c>
      <c r="O105" s="9">
        <v>0</v>
      </c>
      <c r="P105" s="58">
        <v>0</v>
      </c>
      <c r="Q105" s="47" t="s">
        <v>252</v>
      </c>
      <c r="R105" s="43"/>
      <c r="S105" s="56"/>
      <c r="T105" s="15"/>
      <c r="W105" s="47" t="s">
        <v>252</v>
      </c>
    </row>
    <row r="106" spans="1:23" ht="19.5" x14ac:dyDescent="0.3">
      <c r="A106" s="41" t="s">
        <v>45</v>
      </c>
      <c r="B106" s="10" t="s">
        <v>47</v>
      </c>
      <c r="C106" s="9">
        <v>126.05399999999999</v>
      </c>
      <c r="D106" s="58">
        <v>3.2506162914894488E-4</v>
      </c>
      <c r="E106" s="47">
        <v>-0.90365410219237252</v>
      </c>
      <c r="F106" s="15"/>
      <c r="G106" s="41" t="s">
        <v>45</v>
      </c>
      <c r="H106" s="10" t="s">
        <v>47</v>
      </c>
      <c r="I106" s="9">
        <v>0</v>
      </c>
      <c r="J106" s="58">
        <v>0</v>
      </c>
      <c r="K106" s="47" t="s">
        <v>252</v>
      </c>
      <c r="M106" s="41" t="s">
        <v>45</v>
      </c>
      <c r="N106" s="10" t="s">
        <v>47</v>
      </c>
      <c r="O106" s="9">
        <v>126.05399999999999</v>
      </c>
      <c r="P106" s="58">
        <v>7.9603270847588485E-4</v>
      </c>
      <c r="Q106" s="47">
        <v>-0.90365410219237252</v>
      </c>
      <c r="R106" s="43"/>
      <c r="S106" s="56"/>
      <c r="T106" s="15"/>
      <c r="W106" s="47" t="s">
        <v>252</v>
      </c>
    </row>
    <row r="107" spans="1:23" ht="19.5" x14ac:dyDescent="0.3">
      <c r="A107" s="41" t="s">
        <v>29</v>
      </c>
      <c r="B107" s="10" t="s">
        <v>43</v>
      </c>
      <c r="C107" s="9">
        <v>0</v>
      </c>
      <c r="D107" s="58">
        <v>0</v>
      </c>
      <c r="E107" s="47" t="s">
        <v>252</v>
      </c>
      <c r="F107" s="15"/>
      <c r="G107" s="41" t="s">
        <v>29</v>
      </c>
      <c r="H107" s="10" t="s">
        <v>43</v>
      </c>
      <c r="I107" s="9">
        <v>0</v>
      </c>
      <c r="J107" s="58">
        <v>0</v>
      </c>
      <c r="K107" s="47" t="s">
        <v>252</v>
      </c>
      <c r="M107" s="41" t="s">
        <v>29</v>
      </c>
      <c r="N107" s="10" t="s">
        <v>43</v>
      </c>
      <c r="O107" s="9">
        <v>0</v>
      </c>
      <c r="P107" s="58">
        <v>0</v>
      </c>
      <c r="Q107" s="47" t="s">
        <v>252</v>
      </c>
      <c r="R107" s="43"/>
      <c r="S107" s="56"/>
      <c r="T107" s="15"/>
      <c r="W107" s="47" t="s">
        <v>252</v>
      </c>
    </row>
    <row r="108" spans="1:23" ht="19.5" x14ac:dyDescent="0.3">
      <c r="A108" s="41" t="s">
        <v>127</v>
      </c>
      <c r="B108" s="10" t="s">
        <v>134</v>
      </c>
      <c r="C108" s="9">
        <v>261.048</v>
      </c>
      <c r="D108" s="58">
        <v>6.7317727454958799E-4</v>
      </c>
      <c r="E108" s="47">
        <v>-0.31457349764959963</v>
      </c>
      <c r="F108" s="15"/>
      <c r="G108" s="41" t="s">
        <v>127</v>
      </c>
      <c r="H108" s="10" t="s">
        <v>134</v>
      </c>
      <c r="I108" s="9">
        <v>154.215</v>
      </c>
      <c r="J108" s="58">
        <v>6.832811597004331E-4</v>
      </c>
      <c r="K108" s="47">
        <v>0.1031421332447251</v>
      </c>
      <c r="M108" s="41" t="s">
        <v>127</v>
      </c>
      <c r="N108" s="10" t="s">
        <v>134</v>
      </c>
      <c r="O108" s="9">
        <v>106.83299999999998</v>
      </c>
      <c r="P108" s="58">
        <v>6.7465183448842721E-4</v>
      </c>
      <c r="Q108" s="47">
        <v>-0.55681750664407814</v>
      </c>
      <c r="R108" s="43"/>
      <c r="S108" s="56"/>
      <c r="T108" s="15"/>
      <c r="W108" s="47" t="s">
        <v>252</v>
      </c>
    </row>
    <row r="109" spans="1:23" ht="19.5" x14ac:dyDescent="0.3">
      <c r="A109" s="41" t="s">
        <v>130</v>
      </c>
      <c r="B109" s="10" t="s">
        <v>42</v>
      </c>
      <c r="C109" s="9">
        <v>0</v>
      </c>
      <c r="D109" s="58">
        <v>0</v>
      </c>
      <c r="E109" s="47" t="s">
        <v>252</v>
      </c>
      <c r="F109" s="15"/>
      <c r="G109" s="41" t="s">
        <v>130</v>
      </c>
      <c r="H109" s="10" t="s">
        <v>42</v>
      </c>
      <c r="I109" s="9">
        <v>0</v>
      </c>
      <c r="J109" s="58">
        <v>0</v>
      </c>
      <c r="K109" s="47" t="s">
        <v>252</v>
      </c>
      <c r="M109" s="41" t="s">
        <v>130</v>
      </c>
      <c r="N109" s="10" t="s">
        <v>42</v>
      </c>
      <c r="O109" s="9">
        <v>0</v>
      </c>
      <c r="P109" s="58">
        <v>0</v>
      </c>
      <c r="Q109" s="47" t="s">
        <v>252</v>
      </c>
      <c r="R109" s="43"/>
      <c r="S109" s="56"/>
      <c r="T109" s="15"/>
      <c r="W109" s="47" t="s">
        <v>252</v>
      </c>
    </row>
    <row r="110" spans="1:23" ht="19.5" x14ac:dyDescent="0.3">
      <c r="A110" s="41" t="s">
        <v>123</v>
      </c>
      <c r="B110" s="10" t="s">
        <v>135</v>
      </c>
      <c r="C110" s="9">
        <v>0</v>
      </c>
      <c r="D110" s="58">
        <v>0</v>
      </c>
      <c r="E110" s="47" t="s">
        <v>252</v>
      </c>
      <c r="F110" s="15"/>
      <c r="G110" s="41" t="s">
        <v>123</v>
      </c>
      <c r="H110" s="10" t="s">
        <v>135</v>
      </c>
      <c r="I110" s="9">
        <v>0</v>
      </c>
      <c r="J110" s="58">
        <v>0</v>
      </c>
      <c r="K110" s="47" t="s">
        <v>252</v>
      </c>
      <c r="M110" s="41" t="s">
        <v>123</v>
      </c>
      <c r="N110" s="10" t="s">
        <v>135</v>
      </c>
      <c r="O110" s="9">
        <v>0</v>
      </c>
      <c r="P110" s="58">
        <v>0</v>
      </c>
      <c r="Q110" s="47" t="s">
        <v>252</v>
      </c>
      <c r="R110" s="43"/>
      <c r="S110" s="56"/>
      <c r="T110" s="15"/>
      <c r="W110" s="47" t="s">
        <v>252</v>
      </c>
    </row>
    <row r="111" spans="1:23" ht="19.5" x14ac:dyDescent="0.3">
      <c r="A111" s="41" t="s">
        <v>34</v>
      </c>
      <c r="B111" s="10" t="s">
        <v>38</v>
      </c>
      <c r="C111" s="9">
        <v>138.57</v>
      </c>
      <c r="D111" s="58">
        <v>3.5733725190132239E-4</v>
      </c>
      <c r="E111" s="47" t="s">
        <v>252</v>
      </c>
      <c r="F111" s="15"/>
      <c r="G111" s="41" t="s">
        <v>34</v>
      </c>
      <c r="H111" s="10" t="s">
        <v>38</v>
      </c>
      <c r="I111" s="9">
        <v>0</v>
      </c>
      <c r="J111" s="58">
        <v>0</v>
      </c>
      <c r="K111" s="47" t="s">
        <v>252</v>
      </c>
      <c r="M111" s="41" t="s">
        <v>34</v>
      </c>
      <c r="N111" s="10" t="s">
        <v>38</v>
      </c>
      <c r="O111" s="9">
        <v>138.57</v>
      </c>
      <c r="P111" s="58">
        <v>8.750714171188805E-4</v>
      </c>
      <c r="Q111" s="47" t="s">
        <v>252</v>
      </c>
      <c r="R111" s="43"/>
      <c r="S111" s="56"/>
      <c r="T111" s="15"/>
      <c r="W111" s="47" t="s">
        <v>252</v>
      </c>
    </row>
    <row r="112" spans="1:23" ht="19.5" x14ac:dyDescent="0.3">
      <c r="A112" s="41" t="s">
        <v>133</v>
      </c>
      <c r="B112" s="10" t="s">
        <v>46</v>
      </c>
      <c r="C112" s="9">
        <v>0</v>
      </c>
      <c r="D112" s="58">
        <v>0</v>
      </c>
      <c r="E112" s="47" t="s">
        <v>252</v>
      </c>
      <c r="F112" s="15"/>
      <c r="G112" s="41" t="s">
        <v>133</v>
      </c>
      <c r="H112" s="10" t="s">
        <v>46</v>
      </c>
      <c r="I112" s="9">
        <v>0</v>
      </c>
      <c r="J112" s="58">
        <v>0</v>
      </c>
      <c r="K112" s="47" t="s">
        <v>252</v>
      </c>
      <c r="M112" s="41" t="s">
        <v>133</v>
      </c>
      <c r="N112" s="10" t="s">
        <v>46</v>
      </c>
      <c r="O112" s="9">
        <v>0</v>
      </c>
      <c r="P112" s="58">
        <v>0</v>
      </c>
      <c r="Q112" s="47" t="s">
        <v>252</v>
      </c>
      <c r="R112" s="43"/>
      <c r="S112" s="56"/>
      <c r="T112" s="15"/>
      <c r="W112" s="47" t="s">
        <v>252</v>
      </c>
    </row>
    <row r="113" spans="1:23" ht="19.5" x14ac:dyDescent="0.3">
      <c r="A113" s="41" t="s">
        <v>30</v>
      </c>
      <c r="B113" s="10" t="s">
        <v>40</v>
      </c>
      <c r="C113" s="9">
        <v>0</v>
      </c>
      <c r="D113" s="58">
        <v>0</v>
      </c>
      <c r="E113" s="47" t="s">
        <v>252</v>
      </c>
      <c r="F113" s="15"/>
      <c r="G113" s="41" t="s">
        <v>30</v>
      </c>
      <c r="H113" s="10" t="s">
        <v>40</v>
      </c>
      <c r="I113" s="9">
        <v>0</v>
      </c>
      <c r="J113" s="58">
        <v>0</v>
      </c>
      <c r="K113" s="47" t="s">
        <v>252</v>
      </c>
      <c r="M113" s="41" t="s">
        <v>30</v>
      </c>
      <c r="N113" s="10" t="s">
        <v>40</v>
      </c>
      <c r="O113" s="9">
        <v>0</v>
      </c>
      <c r="P113" s="58">
        <v>0</v>
      </c>
      <c r="Q113" s="47" t="s">
        <v>252</v>
      </c>
      <c r="R113" s="43"/>
      <c r="S113" s="56"/>
      <c r="T113" s="15"/>
      <c r="W113" s="47" t="s">
        <v>252</v>
      </c>
    </row>
    <row r="114" spans="1:23" ht="19.5" x14ac:dyDescent="0.3">
      <c r="A114" s="41" t="s">
        <v>35</v>
      </c>
      <c r="B114" s="10" t="s">
        <v>39</v>
      </c>
      <c r="C114" s="9">
        <v>0</v>
      </c>
      <c r="D114" s="58">
        <v>0</v>
      </c>
      <c r="E114" s="47" t="s">
        <v>252</v>
      </c>
      <c r="F114" s="20"/>
      <c r="G114" s="41" t="s">
        <v>35</v>
      </c>
      <c r="H114" s="10" t="s">
        <v>39</v>
      </c>
      <c r="I114" s="9">
        <v>0</v>
      </c>
      <c r="J114" s="58">
        <v>0</v>
      </c>
      <c r="K114" s="47" t="s">
        <v>252</v>
      </c>
      <c r="M114" s="41" t="s">
        <v>35</v>
      </c>
      <c r="N114" s="10" t="s">
        <v>39</v>
      </c>
      <c r="O114" s="9">
        <v>0</v>
      </c>
      <c r="P114" s="58">
        <v>0</v>
      </c>
      <c r="Q114" s="47" t="s">
        <v>252</v>
      </c>
      <c r="R114" s="43"/>
      <c r="S114" s="54"/>
      <c r="T114" s="20"/>
      <c r="W114" s="47" t="s">
        <v>252</v>
      </c>
    </row>
    <row r="115" spans="1:23" ht="19.5" x14ac:dyDescent="0.3">
      <c r="A115" s="41" t="s">
        <v>75</v>
      </c>
      <c r="B115" s="10" t="s">
        <v>5</v>
      </c>
      <c r="C115" s="9">
        <v>0</v>
      </c>
      <c r="D115" s="58">
        <v>0</v>
      </c>
      <c r="E115" s="47" t="s">
        <v>252</v>
      </c>
      <c r="G115" s="41" t="s">
        <v>75</v>
      </c>
      <c r="H115" s="10" t="s">
        <v>5</v>
      </c>
      <c r="I115" s="9">
        <v>0</v>
      </c>
      <c r="J115" s="58">
        <v>0</v>
      </c>
      <c r="K115" s="47" t="s">
        <v>252</v>
      </c>
      <c r="M115" s="41" t="s">
        <v>75</v>
      </c>
      <c r="N115" s="10" t="s">
        <v>5</v>
      </c>
      <c r="O115" s="9">
        <v>0</v>
      </c>
      <c r="P115" s="58">
        <v>0</v>
      </c>
      <c r="Q115" s="47" t="s">
        <v>252</v>
      </c>
      <c r="R115" s="14"/>
      <c r="S115" s="49"/>
      <c r="T115" s="14"/>
      <c r="W115" s="47" t="s">
        <v>252</v>
      </c>
    </row>
    <row r="116" spans="1:23" ht="19.5" x14ac:dyDescent="0.3">
      <c r="A116" s="41" t="s">
        <v>228</v>
      </c>
      <c r="B116" s="10" t="s">
        <v>227</v>
      </c>
      <c r="C116" s="9">
        <v>0</v>
      </c>
      <c r="D116" s="58">
        <v>0</v>
      </c>
      <c r="E116" s="47" t="s">
        <v>252</v>
      </c>
      <c r="G116" s="41" t="s">
        <v>228</v>
      </c>
      <c r="H116" s="10" t="s">
        <v>227</v>
      </c>
      <c r="I116" s="9">
        <v>0</v>
      </c>
      <c r="J116" s="58">
        <v>0</v>
      </c>
      <c r="K116" s="47" t="s">
        <v>252</v>
      </c>
      <c r="M116" s="41" t="s">
        <v>228</v>
      </c>
      <c r="N116" s="10" t="s">
        <v>227</v>
      </c>
      <c r="O116" s="9">
        <v>0</v>
      </c>
      <c r="P116" s="58">
        <v>0</v>
      </c>
      <c r="Q116" s="47" t="s">
        <v>252</v>
      </c>
      <c r="W116" s="47" t="s">
        <v>252</v>
      </c>
    </row>
    <row r="117" spans="1:23" ht="19.5" x14ac:dyDescent="0.3">
      <c r="B117" s="8" t="s">
        <v>52</v>
      </c>
      <c r="C117" s="33">
        <v>387784.92659999995</v>
      </c>
      <c r="D117" s="58">
        <v>1</v>
      </c>
      <c r="E117" s="47">
        <v>-0.26195630388709135</v>
      </c>
      <c r="G117" s="37"/>
      <c r="H117" s="8" t="s">
        <v>52</v>
      </c>
      <c r="I117" s="33">
        <v>225697.72020000019</v>
      </c>
      <c r="J117" s="58">
        <v>1</v>
      </c>
      <c r="K117" s="47">
        <v>-0.12965880887840653</v>
      </c>
      <c r="N117" s="8" t="s">
        <v>52</v>
      </c>
      <c r="O117" s="33">
        <v>158352.78960000008</v>
      </c>
      <c r="P117" s="58">
        <v>1</v>
      </c>
      <c r="Q117" s="47">
        <v>-0.40491639690652959</v>
      </c>
      <c r="W117" s="47" t="s">
        <v>252</v>
      </c>
    </row>
    <row r="118" spans="1:23" ht="19.5" customHeight="1" x14ac:dyDescent="0.3">
      <c r="B118" s="25"/>
      <c r="C118" s="20"/>
      <c r="D118" s="61"/>
      <c r="E118" s="47" t="s">
        <v>252</v>
      </c>
      <c r="F118" s="20"/>
      <c r="G118" s="49"/>
      <c r="K118" s="47" t="s">
        <v>252</v>
      </c>
      <c r="Q118" s="47" t="s">
        <v>252</v>
      </c>
      <c r="W118" s="47" t="s">
        <v>252</v>
      </c>
    </row>
    <row r="119" spans="1:23" ht="19.5" customHeight="1" x14ac:dyDescent="0.3">
      <c r="C119" s="18"/>
      <c r="D119" s="59"/>
      <c r="E119" s="47" t="s">
        <v>252</v>
      </c>
      <c r="F119" s="18"/>
      <c r="G119" s="52"/>
      <c r="K119" s="47" t="s">
        <v>252</v>
      </c>
      <c r="Q119" s="47" t="s">
        <v>252</v>
      </c>
      <c r="W119" s="47" t="s">
        <v>252</v>
      </c>
    </row>
    <row r="120" spans="1:23" ht="19.5" customHeight="1" x14ac:dyDescent="0.3">
      <c r="E120" s="47" t="s">
        <v>252</v>
      </c>
      <c r="K120" s="47" t="s">
        <v>252</v>
      </c>
      <c r="Q120" s="47" t="s">
        <v>252</v>
      </c>
      <c r="W120" s="47" t="s">
        <v>252</v>
      </c>
    </row>
    <row r="121" spans="1:23" s="23" customFormat="1" ht="26.25" x14ac:dyDescent="0.4">
      <c r="A121" s="36"/>
      <c r="B121" s="72" t="s">
        <v>248</v>
      </c>
      <c r="C121" s="72"/>
      <c r="D121" s="72"/>
      <c r="E121" s="47" t="s">
        <v>252</v>
      </c>
      <c r="F121" s="12"/>
      <c r="G121" s="36"/>
      <c r="H121" s="72" t="s">
        <v>249</v>
      </c>
      <c r="I121" s="72"/>
      <c r="J121" s="72"/>
      <c r="K121" s="47" t="s">
        <v>252</v>
      </c>
      <c r="M121" s="36"/>
      <c r="N121" s="72" t="s">
        <v>250</v>
      </c>
      <c r="O121" s="72"/>
      <c r="P121" s="72"/>
      <c r="Q121" s="47" t="s">
        <v>252</v>
      </c>
      <c r="R121" s="11"/>
      <c r="S121" s="48"/>
      <c r="T121" s="11"/>
      <c r="V121" s="64"/>
      <c r="W121" s="47" t="s">
        <v>252</v>
      </c>
    </row>
    <row r="122" spans="1:23" ht="19.5" x14ac:dyDescent="0.3">
      <c r="B122" s="8" t="s">
        <v>186</v>
      </c>
      <c r="C122" s="7" t="s">
        <v>187</v>
      </c>
      <c r="D122" s="57" t="s">
        <v>188</v>
      </c>
      <c r="E122" s="47" t="s">
        <v>252</v>
      </c>
      <c r="F122" s="20"/>
      <c r="G122" s="37"/>
      <c r="H122" s="8" t="s">
        <v>186</v>
      </c>
      <c r="I122" s="7" t="s">
        <v>187</v>
      </c>
      <c r="J122" s="57" t="s">
        <v>188</v>
      </c>
      <c r="K122" s="47" t="s">
        <v>252</v>
      </c>
      <c r="N122" s="8" t="s">
        <v>186</v>
      </c>
      <c r="O122" s="45" t="s">
        <v>187</v>
      </c>
      <c r="P122" s="57" t="s">
        <v>188</v>
      </c>
      <c r="Q122" s="47" t="s">
        <v>252</v>
      </c>
      <c r="R122" s="14"/>
      <c r="S122" s="54"/>
      <c r="T122" s="20"/>
      <c r="W122" s="47" t="s">
        <v>252</v>
      </c>
    </row>
    <row r="123" spans="1:23" ht="19.5" x14ac:dyDescent="0.3">
      <c r="A123" s="41" t="s">
        <v>222</v>
      </c>
      <c r="B123" s="10" t="s">
        <v>2</v>
      </c>
      <c r="C123" s="9">
        <v>585476.12999999931</v>
      </c>
      <c r="D123" s="58">
        <v>0.91694076040017747</v>
      </c>
      <c r="E123" s="47">
        <v>-4.0682988581441926E-4</v>
      </c>
      <c r="F123" s="15"/>
      <c r="G123" s="41" t="s">
        <v>222</v>
      </c>
      <c r="H123" s="10" t="s">
        <v>2</v>
      </c>
      <c r="I123" s="9">
        <v>310338.69000000029</v>
      </c>
      <c r="J123" s="58">
        <v>0.93141845208548546</v>
      </c>
      <c r="K123" s="47">
        <v>-6.1133564989038103E-2</v>
      </c>
      <c r="M123" s="41" t="s">
        <v>222</v>
      </c>
      <c r="N123" s="10" t="s">
        <v>2</v>
      </c>
      <c r="O123" s="46">
        <v>275137.44000000024</v>
      </c>
      <c r="P123" s="58">
        <v>0.90284672771599528</v>
      </c>
      <c r="Q123" s="47">
        <v>7.8258865772328434E-2</v>
      </c>
      <c r="R123" s="43"/>
      <c r="S123" s="56"/>
      <c r="T123" s="15"/>
      <c r="W123" s="47" t="s">
        <v>252</v>
      </c>
    </row>
    <row r="124" spans="1:23" ht="19.5" x14ac:dyDescent="0.3">
      <c r="A124" s="41" t="s">
        <v>24</v>
      </c>
      <c r="B124" s="10" t="s">
        <v>57</v>
      </c>
      <c r="C124" s="9">
        <v>14134.139999999996</v>
      </c>
      <c r="D124" s="58">
        <v>2.2136118647915801E-2</v>
      </c>
      <c r="E124" s="47">
        <v>4.3495762151796846E-2</v>
      </c>
      <c r="F124" s="15"/>
      <c r="G124" s="41" t="s">
        <v>24</v>
      </c>
      <c r="H124" s="10" t="s">
        <v>57</v>
      </c>
      <c r="I124" s="9">
        <v>4170.5099999999993</v>
      </c>
      <c r="J124" s="58">
        <v>1.2516937442144367E-2</v>
      </c>
      <c r="K124" s="47">
        <v>-0.37489364047652562</v>
      </c>
      <c r="M124" s="41" t="s">
        <v>24</v>
      </c>
      <c r="N124" s="10" t="s">
        <v>57</v>
      </c>
      <c r="O124" s="46">
        <v>9623.909999999998</v>
      </c>
      <c r="P124" s="58">
        <v>3.1580273667346885E-2</v>
      </c>
      <c r="Q124" s="47">
        <v>0.40018571134908876</v>
      </c>
      <c r="R124" s="43"/>
      <c r="S124" s="56"/>
      <c r="T124" s="15"/>
      <c r="W124" s="47" t="s">
        <v>252</v>
      </c>
    </row>
    <row r="125" spans="1:23" ht="19.5" x14ac:dyDescent="0.3">
      <c r="A125" s="41" t="s">
        <v>37</v>
      </c>
      <c r="B125" s="10" t="s">
        <v>19</v>
      </c>
      <c r="C125" s="9">
        <v>10106.670000000002</v>
      </c>
      <c r="D125" s="58">
        <v>1.5828514947165608E-2</v>
      </c>
      <c r="E125" s="47">
        <v>0.64763463651580455</v>
      </c>
      <c r="F125" s="15"/>
      <c r="G125" s="41" t="s">
        <v>37</v>
      </c>
      <c r="H125" s="10" t="s">
        <v>19</v>
      </c>
      <c r="I125" s="9">
        <v>6159.66</v>
      </c>
      <c r="J125" s="58">
        <v>1.8486966554421159E-2</v>
      </c>
      <c r="K125" s="47">
        <v>0.4485897239326111</v>
      </c>
      <c r="M125" s="41" t="s">
        <v>37</v>
      </c>
      <c r="N125" s="10" t="s">
        <v>19</v>
      </c>
      <c r="O125" s="46">
        <v>3947.0099999999998</v>
      </c>
      <c r="P125" s="58">
        <v>1.2951872572348958E-2</v>
      </c>
      <c r="Q125" s="47">
        <v>1.0973860948266987</v>
      </c>
      <c r="R125" s="43"/>
      <c r="S125" s="56"/>
      <c r="T125" s="15"/>
      <c r="W125" s="47" t="s">
        <v>252</v>
      </c>
    </row>
    <row r="126" spans="1:23" ht="19.5" x14ac:dyDescent="0.3">
      <c r="A126" s="41" t="s">
        <v>104</v>
      </c>
      <c r="B126" s="10" t="s">
        <v>31</v>
      </c>
      <c r="C126" s="9">
        <v>4724.79</v>
      </c>
      <c r="D126" s="58">
        <v>7.3997082260743221E-3</v>
      </c>
      <c r="E126" s="47">
        <v>-0.33679951641604522</v>
      </c>
      <c r="F126" s="15"/>
      <c r="G126" s="41" t="s">
        <v>104</v>
      </c>
      <c r="H126" s="10" t="s">
        <v>31</v>
      </c>
      <c r="I126" s="9">
        <v>3428.49</v>
      </c>
      <c r="J126" s="58">
        <v>1.0289915346328758E-2</v>
      </c>
      <c r="K126" s="47">
        <v>-0.47156232473777782</v>
      </c>
      <c r="M126" s="41" t="s">
        <v>104</v>
      </c>
      <c r="N126" s="10" t="s">
        <v>31</v>
      </c>
      <c r="O126" s="46">
        <v>1296.3</v>
      </c>
      <c r="P126" s="58">
        <v>4.2537293838971662E-3</v>
      </c>
      <c r="Q126" s="47">
        <v>1.0374015149210596</v>
      </c>
      <c r="R126" s="43"/>
      <c r="S126" s="56"/>
      <c r="T126" s="15"/>
      <c r="W126" s="47" t="s">
        <v>252</v>
      </c>
    </row>
    <row r="127" spans="1:23" ht="19.5" x14ac:dyDescent="0.3">
      <c r="A127" s="41" t="s">
        <v>36</v>
      </c>
      <c r="B127" s="10" t="s">
        <v>207</v>
      </c>
      <c r="C127" s="9">
        <v>7779.9008999999996</v>
      </c>
      <c r="D127" s="58">
        <v>1.2184456174300451E-2</v>
      </c>
      <c r="E127" s="47">
        <v>2.862227585104038E-2</v>
      </c>
      <c r="F127" s="15"/>
      <c r="G127" s="41" t="s">
        <v>36</v>
      </c>
      <c r="H127" s="10" t="s">
        <v>207</v>
      </c>
      <c r="I127" s="9">
        <v>0</v>
      </c>
      <c r="J127" s="58">
        <v>0</v>
      </c>
      <c r="K127" s="47" t="s">
        <v>252</v>
      </c>
      <c r="M127" s="41" t="s">
        <v>36</v>
      </c>
      <c r="N127" s="10" t="s">
        <v>207</v>
      </c>
      <c r="O127" s="46">
        <v>7779.9008999999996</v>
      </c>
      <c r="P127" s="58">
        <v>2.5529270278591382E-2</v>
      </c>
      <c r="Q127" s="47">
        <v>2.862227585104038E-2</v>
      </c>
      <c r="R127" s="43"/>
      <c r="S127" s="56"/>
      <c r="T127" s="15"/>
      <c r="W127" s="47" t="s">
        <v>252</v>
      </c>
    </row>
    <row r="128" spans="1:23" ht="19.5" x14ac:dyDescent="0.3">
      <c r="A128" s="41" t="s">
        <v>132</v>
      </c>
      <c r="B128" s="10" t="s">
        <v>27</v>
      </c>
      <c r="C128" s="9">
        <v>0</v>
      </c>
      <c r="D128" s="58">
        <v>0</v>
      </c>
      <c r="E128" s="47" t="s">
        <v>252</v>
      </c>
      <c r="F128" s="15"/>
      <c r="G128" s="41" t="s">
        <v>132</v>
      </c>
      <c r="H128" s="10" t="s">
        <v>27</v>
      </c>
      <c r="I128" s="9">
        <v>0</v>
      </c>
      <c r="J128" s="58">
        <v>0</v>
      </c>
      <c r="K128" s="47" t="s">
        <v>252</v>
      </c>
      <c r="M128" s="41" t="s">
        <v>132</v>
      </c>
      <c r="N128" s="10" t="s">
        <v>27</v>
      </c>
      <c r="O128" s="46">
        <v>0</v>
      </c>
      <c r="P128" s="58">
        <v>0</v>
      </c>
      <c r="Q128" s="47" t="s">
        <v>252</v>
      </c>
      <c r="R128" s="43"/>
      <c r="S128" s="56"/>
      <c r="T128" s="15"/>
      <c r="W128" s="47" t="s">
        <v>252</v>
      </c>
    </row>
    <row r="129" spans="1:23" ht="19.5" x14ac:dyDescent="0.3">
      <c r="A129" s="41" t="s">
        <v>128</v>
      </c>
      <c r="B129" s="10" t="s">
        <v>136</v>
      </c>
      <c r="C129" s="9">
        <v>0</v>
      </c>
      <c r="D129" s="58">
        <v>0</v>
      </c>
      <c r="E129" s="47" t="s">
        <v>252</v>
      </c>
      <c r="F129" s="15"/>
      <c r="G129" s="41" t="s">
        <v>128</v>
      </c>
      <c r="H129" s="10" t="s">
        <v>136</v>
      </c>
      <c r="I129" s="9">
        <v>0</v>
      </c>
      <c r="J129" s="58">
        <v>0</v>
      </c>
      <c r="K129" s="47" t="s">
        <v>252</v>
      </c>
      <c r="M129" s="41" t="s">
        <v>128</v>
      </c>
      <c r="N129" s="10" t="s">
        <v>136</v>
      </c>
      <c r="O129" s="46">
        <v>0</v>
      </c>
      <c r="P129" s="58">
        <v>0</v>
      </c>
      <c r="Q129" s="47" t="s">
        <v>252</v>
      </c>
      <c r="R129" s="43"/>
      <c r="S129" s="56"/>
      <c r="T129" s="15"/>
      <c r="W129" s="47" t="s">
        <v>252</v>
      </c>
    </row>
    <row r="130" spans="1:23" ht="19.5" x14ac:dyDescent="0.3">
      <c r="A130" s="41" t="s">
        <v>32</v>
      </c>
      <c r="B130" s="10" t="s">
        <v>3</v>
      </c>
      <c r="C130" s="9">
        <v>4742.67</v>
      </c>
      <c r="D130" s="58">
        <v>7.4277109062108387E-3</v>
      </c>
      <c r="E130" s="47">
        <v>-0.55507386899590272</v>
      </c>
      <c r="F130" s="15"/>
      <c r="G130" s="41" t="s">
        <v>32</v>
      </c>
      <c r="H130" s="10" t="s">
        <v>3</v>
      </c>
      <c r="I130" s="9">
        <v>3808.4399999999996</v>
      </c>
      <c r="J130" s="58">
        <v>1.1430257985752413E-2</v>
      </c>
      <c r="K130" s="47">
        <v>3.1524041183501383E-2</v>
      </c>
      <c r="M130" s="41" t="s">
        <v>32</v>
      </c>
      <c r="N130" s="10" t="s">
        <v>3</v>
      </c>
      <c r="O130" s="46">
        <v>934.23</v>
      </c>
      <c r="P130" s="58">
        <v>3.0656187628776131E-3</v>
      </c>
      <c r="Q130" s="47">
        <v>-0.86591417638357415</v>
      </c>
      <c r="R130" s="43"/>
      <c r="S130" s="56"/>
      <c r="T130" s="15"/>
      <c r="W130" s="47" t="s">
        <v>252</v>
      </c>
    </row>
    <row r="131" spans="1:23" ht="19.5" x14ac:dyDescent="0.3">
      <c r="A131" s="41" t="s">
        <v>23</v>
      </c>
      <c r="B131" s="10" t="s">
        <v>41</v>
      </c>
      <c r="C131" s="9">
        <v>2489.79</v>
      </c>
      <c r="D131" s="58">
        <v>3.899373209009837E-3</v>
      </c>
      <c r="E131" s="47">
        <v>0.97749706002167502</v>
      </c>
      <c r="F131" s="15"/>
      <c r="G131" s="41" t="s">
        <v>23</v>
      </c>
      <c r="H131" s="10" t="s">
        <v>41</v>
      </c>
      <c r="I131" s="9">
        <v>2091.96</v>
      </c>
      <c r="J131" s="58">
        <v>6.278592414709073E-3</v>
      </c>
      <c r="K131" s="47">
        <v>1.7790959580376429</v>
      </c>
      <c r="M131" s="41" t="s">
        <v>23</v>
      </c>
      <c r="N131" s="10" t="s">
        <v>41</v>
      </c>
      <c r="O131" s="46">
        <v>397.83</v>
      </c>
      <c r="P131" s="58">
        <v>1.3054548798856821E-3</v>
      </c>
      <c r="Q131" s="47">
        <v>-0.21426059366578099</v>
      </c>
      <c r="R131" s="43"/>
      <c r="S131" s="56"/>
      <c r="T131" s="15"/>
      <c r="W131" s="47" t="s">
        <v>252</v>
      </c>
    </row>
    <row r="132" spans="1:23" ht="19.5" x14ac:dyDescent="0.3">
      <c r="A132" s="41" t="s">
        <v>74</v>
      </c>
      <c r="B132" s="10" t="s">
        <v>76</v>
      </c>
      <c r="C132" s="9">
        <v>1837.1699999999998</v>
      </c>
      <c r="D132" s="58">
        <v>2.8772753840270067E-3</v>
      </c>
      <c r="E132" s="47">
        <v>0.15175152279952409</v>
      </c>
      <c r="F132" s="15"/>
      <c r="G132" s="41" t="s">
        <v>74</v>
      </c>
      <c r="H132" s="10" t="s">
        <v>76</v>
      </c>
      <c r="I132" s="9">
        <v>0</v>
      </c>
      <c r="J132" s="58">
        <v>0</v>
      </c>
      <c r="K132" s="47">
        <v>-1</v>
      </c>
      <c r="M132" s="41" t="s">
        <v>74</v>
      </c>
      <c r="N132" s="10" t="s">
        <v>76</v>
      </c>
      <c r="O132" s="46">
        <v>1837.1699999999998</v>
      </c>
      <c r="P132" s="58">
        <v>6.028561299247363E-3</v>
      </c>
      <c r="Q132" s="47">
        <v>0.40901560864821529</v>
      </c>
      <c r="R132" s="43"/>
      <c r="S132" s="56"/>
      <c r="T132" s="15"/>
      <c r="W132" s="47" t="s">
        <v>252</v>
      </c>
    </row>
    <row r="133" spans="1:23" ht="19.5" x14ac:dyDescent="0.3">
      <c r="A133" s="41" t="s">
        <v>28</v>
      </c>
      <c r="B133" s="10" t="s">
        <v>4</v>
      </c>
      <c r="C133" s="9">
        <v>2606.0099999999998</v>
      </c>
      <c r="D133" s="58">
        <v>4.0813906298971898E-3</v>
      </c>
      <c r="E133" s="47">
        <v>-0.35087622454489376</v>
      </c>
      <c r="F133" s="15"/>
      <c r="G133" s="41" t="s">
        <v>28</v>
      </c>
      <c r="H133" s="10" t="s">
        <v>4</v>
      </c>
      <c r="I133" s="9">
        <v>728.6099999999999</v>
      </c>
      <c r="J133" s="58">
        <v>2.1867747085418348E-3</v>
      </c>
      <c r="K133" s="47">
        <v>-0.80169177685297377</v>
      </c>
      <c r="M133" s="41" t="s">
        <v>28</v>
      </c>
      <c r="N133" s="10" t="s">
        <v>4</v>
      </c>
      <c r="O133" s="46">
        <v>1640.4899999999998</v>
      </c>
      <c r="P133" s="58">
        <v>5.3831678754836547E-3</v>
      </c>
      <c r="Q133" s="47">
        <v>3.817474707286574</v>
      </c>
      <c r="R133" s="43"/>
      <c r="S133" s="56"/>
      <c r="T133" s="15"/>
      <c r="W133" s="47" t="s">
        <v>252</v>
      </c>
    </row>
    <row r="134" spans="1:23" ht="19.5" x14ac:dyDescent="0.3">
      <c r="A134" s="41" t="s">
        <v>129</v>
      </c>
      <c r="B134" s="10" t="s">
        <v>20</v>
      </c>
      <c r="C134" s="9">
        <v>277.14</v>
      </c>
      <c r="D134" s="58">
        <v>4.3404154211599616E-4</v>
      </c>
      <c r="E134" s="47">
        <v>-0.9362343301195698</v>
      </c>
      <c r="F134" s="15"/>
      <c r="G134" s="41" t="s">
        <v>129</v>
      </c>
      <c r="H134" s="10" t="s">
        <v>20</v>
      </c>
      <c r="I134" s="9">
        <v>0</v>
      </c>
      <c r="J134" s="58">
        <v>0</v>
      </c>
      <c r="K134" s="47">
        <v>-1</v>
      </c>
      <c r="M134" s="41" t="s">
        <v>129</v>
      </c>
      <c r="N134" s="10" t="s">
        <v>20</v>
      </c>
      <c r="O134" s="46">
        <v>277.14</v>
      </c>
      <c r="P134" s="58">
        <v>9.0941800621249758E-4</v>
      </c>
      <c r="Q134" s="47">
        <v>-0.91708753380158536</v>
      </c>
      <c r="R134" s="43"/>
      <c r="S134" s="56"/>
      <c r="T134" s="15"/>
      <c r="W134" s="47" t="s">
        <v>252</v>
      </c>
    </row>
    <row r="135" spans="1:23" ht="19.5" x14ac:dyDescent="0.3">
      <c r="A135" s="41" t="s">
        <v>131</v>
      </c>
      <c r="B135" s="10" t="s">
        <v>33</v>
      </c>
      <c r="C135" s="9">
        <v>0</v>
      </c>
      <c r="D135" s="58">
        <v>0</v>
      </c>
      <c r="E135" s="47" t="s">
        <v>252</v>
      </c>
      <c r="F135" s="15"/>
      <c r="G135" s="41" t="s">
        <v>131</v>
      </c>
      <c r="H135" s="10" t="s">
        <v>33</v>
      </c>
      <c r="I135" s="9">
        <v>0</v>
      </c>
      <c r="J135" s="58">
        <v>0</v>
      </c>
      <c r="K135" s="47" t="s">
        <v>252</v>
      </c>
      <c r="M135" s="41" t="s">
        <v>131</v>
      </c>
      <c r="N135" s="10" t="s">
        <v>33</v>
      </c>
      <c r="O135" s="46">
        <v>0</v>
      </c>
      <c r="P135" s="58">
        <v>0</v>
      </c>
      <c r="Q135" s="47" t="s">
        <v>252</v>
      </c>
      <c r="R135" s="43"/>
      <c r="S135" s="56"/>
      <c r="T135" s="15"/>
      <c r="W135" s="47" t="s">
        <v>252</v>
      </c>
    </row>
    <row r="136" spans="1:23" ht="19.5" x14ac:dyDescent="0.3">
      <c r="A136" s="41" t="s">
        <v>45</v>
      </c>
      <c r="B136" s="10" t="s">
        <v>47</v>
      </c>
      <c r="C136" s="9">
        <v>2878.68</v>
      </c>
      <c r="D136" s="58">
        <v>4.5084315019790575E-3</v>
      </c>
      <c r="E136" s="47">
        <v>0.19418211598834145</v>
      </c>
      <c r="F136" s="15"/>
      <c r="G136" s="41" t="s">
        <v>45</v>
      </c>
      <c r="H136" s="10" t="s">
        <v>47</v>
      </c>
      <c r="I136" s="9">
        <v>1671.78</v>
      </c>
      <c r="J136" s="58">
        <v>5.0175076134640877E-3</v>
      </c>
      <c r="K136" s="47">
        <v>1.3614648549635016</v>
      </c>
      <c r="M136" s="41" t="s">
        <v>45</v>
      </c>
      <c r="N136" s="10" t="s">
        <v>47</v>
      </c>
      <c r="O136" s="46">
        <v>1206.8999999999999</v>
      </c>
      <c r="P136" s="58">
        <v>3.9603687367318445E-3</v>
      </c>
      <c r="Q136" s="47">
        <v>-0.29116175969080371</v>
      </c>
      <c r="R136" s="43"/>
      <c r="S136" s="56"/>
      <c r="T136" s="15"/>
      <c r="W136" s="47" t="s">
        <v>252</v>
      </c>
    </row>
    <row r="137" spans="1:23" ht="19.5" x14ac:dyDescent="0.3">
      <c r="A137" s="41" t="s">
        <v>29</v>
      </c>
      <c r="B137" s="10" t="s">
        <v>43</v>
      </c>
      <c r="C137" s="9">
        <v>0</v>
      </c>
      <c r="D137" s="58">
        <v>0</v>
      </c>
      <c r="E137" s="47" t="s">
        <v>252</v>
      </c>
      <c r="F137" s="15"/>
      <c r="G137" s="41" t="s">
        <v>29</v>
      </c>
      <c r="H137" s="10" t="s">
        <v>43</v>
      </c>
      <c r="I137" s="9">
        <v>0</v>
      </c>
      <c r="J137" s="58">
        <v>0</v>
      </c>
      <c r="K137" s="47" t="s">
        <v>252</v>
      </c>
      <c r="M137" s="41" t="s">
        <v>29</v>
      </c>
      <c r="N137" s="10" t="s">
        <v>43</v>
      </c>
      <c r="O137" s="46">
        <v>0</v>
      </c>
      <c r="P137" s="58">
        <v>0</v>
      </c>
      <c r="Q137" s="47" t="s">
        <v>252</v>
      </c>
      <c r="R137" s="43"/>
      <c r="S137" s="56"/>
      <c r="T137" s="15"/>
      <c r="W137" s="47" t="s">
        <v>252</v>
      </c>
    </row>
    <row r="138" spans="1:23" ht="19.5" x14ac:dyDescent="0.3">
      <c r="A138" s="41" t="s">
        <v>127</v>
      </c>
      <c r="B138" s="10" t="s">
        <v>134</v>
      </c>
      <c r="C138" s="9">
        <v>706.26</v>
      </c>
      <c r="D138" s="58">
        <v>1.1061058653923774E-3</v>
      </c>
      <c r="E138" s="47" t="s">
        <v>252</v>
      </c>
      <c r="F138" s="15"/>
      <c r="G138" s="41" t="s">
        <v>127</v>
      </c>
      <c r="H138" s="10" t="s">
        <v>134</v>
      </c>
      <c r="I138" s="9">
        <v>281.60999999999996</v>
      </c>
      <c r="J138" s="58">
        <v>8.4519513274929807E-4</v>
      </c>
      <c r="K138" s="47" t="s">
        <v>252</v>
      </c>
      <c r="M138" s="41" t="s">
        <v>127</v>
      </c>
      <c r="N138" s="10" t="s">
        <v>134</v>
      </c>
      <c r="O138" s="46">
        <v>424.65</v>
      </c>
      <c r="P138" s="58">
        <v>1.3934630740352785E-3</v>
      </c>
      <c r="Q138" s="47" t="s">
        <v>252</v>
      </c>
      <c r="R138" s="43"/>
      <c r="S138" s="56"/>
      <c r="T138" s="15"/>
      <c r="W138" s="47" t="s">
        <v>252</v>
      </c>
    </row>
    <row r="139" spans="1:23" ht="19.5" x14ac:dyDescent="0.3">
      <c r="A139" s="41" t="s">
        <v>130</v>
      </c>
      <c r="B139" s="10" t="s">
        <v>42</v>
      </c>
      <c r="C139" s="9">
        <v>98.339999999999989</v>
      </c>
      <c r="D139" s="58">
        <v>1.5401474075083736E-4</v>
      </c>
      <c r="E139" s="47" t="s">
        <v>252</v>
      </c>
      <c r="F139" s="15"/>
      <c r="G139" s="41" t="s">
        <v>130</v>
      </c>
      <c r="H139" s="10" t="s">
        <v>42</v>
      </c>
      <c r="I139" s="9">
        <v>0</v>
      </c>
      <c r="J139" s="58">
        <v>0</v>
      </c>
      <c r="K139" s="47" t="s">
        <v>252</v>
      </c>
      <c r="M139" s="41" t="s">
        <v>130</v>
      </c>
      <c r="N139" s="10" t="s">
        <v>42</v>
      </c>
      <c r="O139" s="46">
        <v>98.339999999999989</v>
      </c>
      <c r="P139" s="58">
        <v>3.22696711881854E-4</v>
      </c>
      <c r="Q139" s="47" t="s">
        <v>252</v>
      </c>
      <c r="R139" s="43"/>
      <c r="S139" s="56"/>
      <c r="T139" s="15"/>
      <c r="W139" s="47" t="s">
        <v>252</v>
      </c>
    </row>
    <row r="140" spans="1:23" ht="19.5" x14ac:dyDescent="0.3">
      <c r="A140" s="41" t="s">
        <v>123</v>
      </c>
      <c r="B140" s="10" t="s">
        <v>135</v>
      </c>
      <c r="C140" s="9">
        <v>0</v>
      </c>
      <c r="D140" s="58">
        <v>0</v>
      </c>
      <c r="E140" s="47" t="s">
        <v>252</v>
      </c>
      <c r="F140" s="15"/>
      <c r="G140" s="41" t="s">
        <v>123</v>
      </c>
      <c r="H140" s="10" t="s">
        <v>135</v>
      </c>
      <c r="I140" s="9">
        <v>0</v>
      </c>
      <c r="J140" s="58">
        <v>0</v>
      </c>
      <c r="K140" s="47" t="s">
        <v>252</v>
      </c>
      <c r="M140" s="41" t="s">
        <v>123</v>
      </c>
      <c r="N140" s="10" t="s">
        <v>135</v>
      </c>
      <c r="O140" s="46">
        <v>0</v>
      </c>
      <c r="P140" s="58">
        <v>0</v>
      </c>
      <c r="Q140" s="47" t="s">
        <v>252</v>
      </c>
      <c r="R140" s="43"/>
      <c r="S140" s="56"/>
      <c r="T140" s="15"/>
      <c r="W140" s="47" t="s">
        <v>252</v>
      </c>
    </row>
    <row r="141" spans="1:23" ht="19.5" x14ac:dyDescent="0.3">
      <c r="A141" s="41" t="s">
        <v>34</v>
      </c>
      <c r="B141" s="10" t="s">
        <v>38</v>
      </c>
      <c r="C141" s="9">
        <v>652.61999999999989</v>
      </c>
      <c r="D141" s="58">
        <v>1.0220978249828297E-3</v>
      </c>
      <c r="E141" s="47">
        <v>4.8261252699784007</v>
      </c>
      <c r="F141" s="15"/>
      <c r="G141" s="41" t="s">
        <v>34</v>
      </c>
      <c r="H141" s="10" t="s">
        <v>38</v>
      </c>
      <c r="I141" s="9">
        <v>509.57999999999993</v>
      </c>
      <c r="J141" s="58">
        <v>1.5294007164034919E-3</v>
      </c>
      <c r="K141" s="47" t="s">
        <v>252</v>
      </c>
      <c r="M141" s="41" t="s">
        <v>34</v>
      </c>
      <c r="N141" s="10" t="s">
        <v>38</v>
      </c>
      <c r="O141" s="46">
        <v>143.04</v>
      </c>
      <c r="P141" s="58">
        <v>4.6937703546451489E-4</v>
      </c>
      <c r="Q141" s="47">
        <v>0.27695896328293723</v>
      </c>
      <c r="R141" s="43"/>
      <c r="S141" s="56"/>
      <c r="T141" s="15"/>
      <c r="W141" s="47" t="s">
        <v>252</v>
      </c>
    </row>
    <row r="142" spans="1:23" ht="19.5" x14ac:dyDescent="0.3">
      <c r="A142" s="41" t="s">
        <v>133</v>
      </c>
      <c r="B142" s="10" t="s">
        <v>46</v>
      </c>
      <c r="C142" s="9">
        <v>0</v>
      </c>
      <c r="D142" s="58">
        <v>0</v>
      </c>
      <c r="E142" s="47" t="s">
        <v>252</v>
      </c>
      <c r="F142" s="15"/>
      <c r="G142" s="41" t="s">
        <v>133</v>
      </c>
      <c r="H142" s="10" t="s">
        <v>46</v>
      </c>
      <c r="I142" s="9">
        <v>0</v>
      </c>
      <c r="J142" s="58">
        <v>0</v>
      </c>
      <c r="K142" s="47" t="s">
        <v>252</v>
      </c>
      <c r="M142" s="41" t="s">
        <v>133</v>
      </c>
      <c r="N142" s="10" t="s">
        <v>46</v>
      </c>
      <c r="O142" s="46">
        <v>0</v>
      </c>
      <c r="P142" s="58">
        <v>0</v>
      </c>
      <c r="Q142" s="47" t="s">
        <v>252</v>
      </c>
      <c r="R142" s="43"/>
      <c r="S142" s="56"/>
      <c r="T142" s="15"/>
      <c r="W142" s="47" t="s">
        <v>252</v>
      </c>
    </row>
    <row r="143" spans="1:23" ht="19.5" x14ac:dyDescent="0.3">
      <c r="A143" s="41" t="s">
        <v>30</v>
      </c>
      <c r="B143" s="10" t="s">
        <v>40</v>
      </c>
      <c r="C143" s="9">
        <v>0</v>
      </c>
      <c r="D143" s="58">
        <v>0</v>
      </c>
      <c r="E143" s="47" t="s">
        <v>252</v>
      </c>
      <c r="F143" s="15"/>
      <c r="G143" s="41" t="s">
        <v>30</v>
      </c>
      <c r="H143" s="10" t="s">
        <v>40</v>
      </c>
      <c r="I143" s="9">
        <v>0</v>
      </c>
      <c r="J143" s="58">
        <v>0</v>
      </c>
      <c r="K143" s="47" t="s">
        <v>252</v>
      </c>
      <c r="M143" s="41" t="s">
        <v>30</v>
      </c>
      <c r="N143" s="10" t="s">
        <v>40</v>
      </c>
      <c r="O143" s="46">
        <v>0</v>
      </c>
      <c r="P143" s="58">
        <v>0</v>
      </c>
      <c r="Q143" s="47" t="s">
        <v>252</v>
      </c>
      <c r="R143" s="43"/>
      <c r="S143" s="56"/>
      <c r="T143" s="15"/>
      <c r="W143" s="47" t="s">
        <v>252</v>
      </c>
    </row>
    <row r="144" spans="1:23" ht="19.5" x14ac:dyDescent="0.3">
      <c r="A144" s="41" t="s">
        <v>35</v>
      </c>
      <c r="B144" s="10" t="s">
        <v>39</v>
      </c>
      <c r="C144" s="9">
        <v>0</v>
      </c>
      <c r="D144" s="58">
        <v>0</v>
      </c>
      <c r="E144" s="47" t="s">
        <v>252</v>
      </c>
      <c r="F144" s="20"/>
      <c r="G144" s="41" t="s">
        <v>35</v>
      </c>
      <c r="H144" s="10" t="s">
        <v>39</v>
      </c>
      <c r="I144" s="9">
        <v>0</v>
      </c>
      <c r="J144" s="58">
        <v>0</v>
      </c>
      <c r="K144" s="47" t="s">
        <v>252</v>
      </c>
      <c r="M144" s="41" t="s">
        <v>35</v>
      </c>
      <c r="N144" s="10" t="s">
        <v>39</v>
      </c>
      <c r="O144" s="46">
        <v>0</v>
      </c>
      <c r="P144" s="58">
        <v>0</v>
      </c>
      <c r="Q144" s="47" t="s">
        <v>252</v>
      </c>
      <c r="R144" s="43"/>
      <c r="S144" s="54"/>
      <c r="T144" s="20"/>
      <c r="W144" s="47" t="s">
        <v>252</v>
      </c>
    </row>
    <row r="145" spans="1:23" ht="19.5" x14ac:dyDescent="0.3">
      <c r="A145" s="41" t="s">
        <v>75</v>
      </c>
      <c r="B145" s="10" t="s">
        <v>5</v>
      </c>
      <c r="C145" s="9">
        <v>0</v>
      </c>
      <c r="D145" s="58">
        <v>0</v>
      </c>
      <c r="E145" s="47" t="s">
        <v>252</v>
      </c>
      <c r="G145" s="41" t="s">
        <v>75</v>
      </c>
      <c r="H145" s="10" t="s">
        <v>5</v>
      </c>
      <c r="I145" s="9">
        <v>0</v>
      </c>
      <c r="J145" s="58">
        <v>0</v>
      </c>
      <c r="K145" s="47" t="s">
        <v>252</v>
      </c>
      <c r="M145" s="41" t="s">
        <v>75</v>
      </c>
      <c r="N145" s="10" t="s">
        <v>5</v>
      </c>
      <c r="O145" s="46">
        <v>0</v>
      </c>
      <c r="P145" s="58">
        <v>0</v>
      </c>
      <c r="Q145" s="47" t="s">
        <v>252</v>
      </c>
      <c r="W145" s="47" t="s">
        <v>252</v>
      </c>
    </row>
    <row r="146" spans="1:23" ht="19.5" x14ac:dyDescent="0.3">
      <c r="A146" s="41" t="s">
        <v>228</v>
      </c>
      <c r="B146" s="10" t="s">
        <v>227</v>
      </c>
      <c r="C146" s="9">
        <v>0</v>
      </c>
      <c r="D146" s="58">
        <v>0</v>
      </c>
      <c r="E146" s="47" t="s">
        <v>252</v>
      </c>
      <c r="G146" s="41" t="s">
        <v>228</v>
      </c>
      <c r="H146" s="10" t="s">
        <v>227</v>
      </c>
      <c r="I146" s="9">
        <v>0</v>
      </c>
      <c r="J146" s="58">
        <v>0</v>
      </c>
      <c r="K146" s="47" t="s">
        <v>252</v>
      </c>
      <c r="M146" s="41" t="s">
        <v>228</v>
      </c>
      <c r="N146" s="10" t="s">
        <v>227</v>
      </c>
      <c r="O146" s="46">
        <v>0</v>
      </c>
      <c r="P146" s="58">
        <v>0</v>
      </c>
      <c r="Q146" s="47" t="s">
        <v>252</v>
      </c>
      <c r="W146" s="47" t="s">
        <v>252</v>
      </c>
    </row>
    <row r="147" spans="1:23" ht="19.5" x14ac:dyDescent="0.3">
      <c r="B147" s="8" t="s">
        <v>52</v>
      </c>
      <c r="C147" s="33">
        <v>638510.31089999957</v>
      </c>
      <c r="D147" s="58">
        <v>1</v>
      </c>
      <c r="E147" s="47">
        <v>-9.2600507341967786E-3</v>
      </c>
      <c r="G147" s="37"/>
      <c r="H147" s="8" t="s">
        <v>52</v>
      </c>
      <c r="I147" s="33">
        <v>333189.33000000031</v>
      </c>
      <c r="J147" s="58">
        <v>1</v>
      </c>
      <c r="K147" s="47">
        <v>-6.9510865043125092E-2</v>
      </c>
      <c r="N147" s="8" t="s">
        <v>52</v>
      </c>
      <c r="O147" s="33">
        <v>304744.35090000025</v>
      </c>
      <c r="P147" s="58">
        <v>1</v>
      </c>
      <c r="Q147" s="47">
        <v>6.40572718579977E-2</v>
      </c>
      <c r="W147" s="47" t="s">
        <v>252</v>
      </c>
    </row>
    <row r="148" spans="1:23" ht="19.5" customHeight="1" x14ac:dyDescent="0.3">
      <c r="C148" s="18"/>
      <c r="D148" s="59"/>
      <c r="E148" s="47" t="s">
        <v>252</v>
      </c>
      <c r="F148" s="18"/>
      <c r="G148" s="52"/>
      <c r="K148" s="47" t="s">
        <v>252</v>
      </c>
      <c r="Q148" s="47" t="s">
        <v>252</v>
      </c>
      <c r="W148" s="47" t="s">
        <v>252</v>
      </c>
    </row>
    <row r="149" spans="1:23" ht="19.5" customHeight="1" x14ac:dyDescent="0.3">
      <c r="C149" s="18"/>
      <c r="D149" s="59"/>
      <c r="E149" s="47" t="s">
        <v>252</v>
      </c>
      <c r="F149" s="18"/>
      <c r="G149" s="52"/>
      <c r="K149" s="47" t="s">
        <v>252</v>
      </c>
      <c r="Q149" s="47" t="s">
        <v>252</v>
      </c>
      <c r="W149" s="47" t="s">
        <v>252</v>
      </c>
    </row>
    <row r="150" spans="1:23" ht="19.5" customHeight="1" x14ac:dyDescent="0.4">
      <c r="B150" s="13"/>
      <c r="C150" s="20"/>
      <c r="D150" s="63"/>
      <c r="E150" s="47" t="s">
        <v>252</v>
      </c>
      <c r="F150" s="20"/>
      <c r="G150" s="48"/>
      <c r="H150" s="13"/>
      <c r="I150" s="20"/>
      <c r="J150" s="63"/>
      <c r="K150" s="47" t="s">
        <v>252</v>
      </c>
      <c r="L150" s="23"/>
      <c r="M150" s="36"/>
      <c r="N150" s="23"/>
      <c r="O150" s="23"/>
      <c r="Q150" s="47" t="s">
        <v>252</v>
      </c>
      <c r="R150" s="23"/>
      <c r="S150" s="36"/>
      <c r="T150" s="23"/>
      <c r="W150" s="47" t="s">
        <v>252</v>
      </c>
    </row>
    <row r="151" spans="1:23" ht="26.25" x14ac:dyDescent="0.4">
      <c r="A151" s="36"/>
      <c r="B151" s="72" t="s">
        <v>236</v>
      </c>
      <c r="C151" s="72"/>
      <c r="D151" s="72"/>
      <c r="E151" s="47" t="s">
        <v>252</v>
      </c>
      <c r="F151" s="12"/>
      <c r="G151" s="36"/>
      <c r="H151" s="72" t="s">
        <v>237</v>
      </c>
      <c r="I151" s="72"/>
      <c r="J151" s="72"/>
      <c r="K151" s="47" t="s">
        <v>252</v>
      </c>
      <c r="L151" s="23"/>
      <c r="M151" s="36"/>
      <c r="N151" s="72" t="s">
        <v>238</v>
      </c>
      <c r="O151" s="72"/>
      <c r="P151" s="72"/>
      <c r="Q151" s="47" t="s">
        <v>252</v>
      </c>
      <c r="W151" s="47" t="s">
        <v>252</v>
      </c>
    </row>
    <row r="152" spans="1:23" ht="19.5" x14ac:dyDescent="0.3">
      <c r="B152" s="8" t="s">
        <v>186</v>
      </c>
      <c r="C152" s="7" t="s">
        <v>187</v>
      </c>
      <c r="D152" s="57" t="s">
        <v>188</v>
      </c>
      <c r="E152" s="47" t="s">
        <v>252</v>
      </c>
      <c r="F152" s="20"/>
      <c r="G152" s="37"/>
      <c r="H152" s="8" t="s">
        <v>186</v>
      </c>
      <c r="I152" s="7" t="s">
        <v>187</v>
      </c>
      <c r="J152" s="57" t="s">
        <v>188</v>
      </c>
      <c r="K152" s="47" t="s">
        <v>252</v>
      </c>
      <c r="N152" s="8" t="s">
        <v>186</v>
      </c>
      <c r="O152" s="45" t="s">
        <v>187</v>
      </c>
      <c r="P152" s="57" t="s">
        <v>188</v>
      </c>
      <c r="Q152" s="47" t="s">
        <v>252</v>
      </c>
      <c r="W152" s="47" t="s">
        <v>252</v>
      </c>
    </row>
    <row r="153" spans="1:23" ht="19.5" x14ac:dyDescent="0.3">
      <c r="A153" s="41" t="s">
        <v>222</v>
      </c>
      <c r="B153" s="10" t="s">
        <v>2</v>
      </c>
      <c r="C153" s="9">
        <v>88965.468000000037</v>
      </c>
      <c r="D153" s="58">
        <v>0.70286805632585048</v>
      </c>
      <c r="E153" s="47">
        <v>-0.34551230140358868</v>
      </c>
      <c r="F153" s="15"/>
      <c r="G153" s="41" t="s">
        <v>222</v>
      </c>
      <c r="H153" s="10" t="s">
        <v>2</v>
      </c>
      <c r="I153" s="9">
        <v>62984.820000000022</v>
      </c>
      <c r="J153" s="58">
        <v>0.63920371338991755</v>
      </c>
      <c r="K153" s="47">
        <v>-0.28923713378426841</v>
      </c>
      <c r="M153" s="41" t="s">
        <v>222</v>
      </c>
      <c r="N153" s="10" t="s">
        <v>2</v>
      </c>
      <c r="O153" s="46">
        <v>25980.648000000001</v>
      </c>
      <c r="P153" s="58">
        <v>0.92660488028263954</v>
      </c>
      <c r="Q153" s="47">
        <v>-0.45090804282867702</v>
      </c>
      <c r="W153" s="47" t="s">
        <v>252</v>
      </c>
    </row>
    <row r="154" spans="1:23" ht="19.5" x14ac:dyDescent="0.3">
      <c r="A154" s="41" t="s">
        <v>24</v>
      </c>
      <c r="B154" s="10" t="s">
        <v>57</v>
      </c>
      <c r="C154" s="9">
        <v>26299.62</v>
      </c>
      <c r="D154" s="58">
        <v>0.20777907661328163</v>
      </c>
      <c r="E154" s="47">
        <v>0.27575203641320867</v>
      </c>
      <c r="F154" s="15"/>
      <c r="G154" s="41" t="s">
        <v>24</v>
      </c>
      <c r="H154" s="10" t="s">
        <v>57</v>
      </c>
      <c r="I154" s="9">
        <v>26299.62</v>
      </c>
      <c r="J154" s="58">
        <v>0.26690264042580003</v>
      </c>
      <c r="K154" s="47">
        <v>0.27575203641320867</v>
      </c>
      <c r="M154" s="41" t="s">
        <v>24</v>
      </c>
      <c r="N154" s="10" t="s">
        <v>57</v>
      </c>
      <c r="O154" s="46">
        <v>0</v>
      </c>
      <c r="P154" s="58">
        <v>0</v>
      </c>
      <c r="Q154" s="47" t="s">
        <v>252</v>
      </c>
      <c r="W154" s="47" t="s">
        <v>252</v>
      </c>
    </row>
    <row r="155" spans="1:23" ht="19.5" x14ac:dyDescent="0.3">
      <c r="A155" s="41" t="s">
        <v>37</v>
      </c>
      <c r="B155" s="10" t="s">
        <v>19</v>
      </c>
      <c r="C155" s="9">
        <v>1396.7640000000001</v>
      </c>
      <c r="D155" s="58">
        <v>1.1035077091101459E-2</v>
      </c>
      <c r="E155" s="47">
        <v>-0.15423036354686714</v>
      </c>
      <c r="F155" s="15"/>
      <c r="G155" s="41" t="s">
        <v>37</v>
      </c>
      <c r="H155" s="10" t="s">
        <v>19</v>
      </c>
      <c r="I155" s="9">
        <v>0</v>
      </c>
      <c r="J155" s="58">
        <v>0</v>
      </c>
      <c r="K155" s="47">
        <v>-1</v>
      </c>
      <c r="M155" s="41" t="s">
        <v>37</v>
      </c>
      <c r="N155" s="10" t="s">
        <v>19</v>
      </c>
      <c r="O155" s="46">
        <v>1396.7640000000001</v>
      </c>
      <c r="P155" s="58">
        <v>4.9815860597591743E-2</v>
      </c>
      <c r="Q155" s="47">
        <v>1.3914285714285719</v>
      </c>
      <c r="W155" s="47" t="s">
        <v>252</v>
      </c>
    </row>
    <row r="156" spans="1:23" ht="19.5" x14ac:dyDescent="0.3">
      <c r="A156" s="41" t="s">
        <v>104</v>
      </c>
      <c r="B156" s="10" t="s">
        <v>31</v>
      </c>
      <c r="C156" s="9">
        <v>0</v>
      </c>
      <c r="D156" s="58">
        <v>0</v>
      </c>
      <c r="E156" s="47">
        <v>-1</v>
      </c>
      <c r="F156" s="15"/>
      <c r="G156" s="41" t="s">
        <v>104</v>
      </c>
      <c r="H156" s="10" t="s">
        <v>31</v>
      </c>
      <c r="I156" s="9">
        <v>0</v>
      </c>
      <c r="J156" s="58">
        <v>0</v>
      </c>
      <c r="K156" s="47">
        <v>-1</v>
      </c>
      <c r="M156" s="41" t="s">
        <v>104</v>
      </c>
      <c r="N156" s="10" t="s">
        <v>31</v>
      </c>
      <c r="O156" s="46">
        <v>0</v>
      </c>
      <c r="P156" s="58">
        <v>0</v>
      </c>
      <c r="Q156" s="47" t="s">
        <v>252</v>
      </c>
      <c r="W156" s="47" t="s">
        <v>252</v>
      </c>
    </row>
    <row r="157" spans="1:23" ht="19.5" x14ac:dyDescent="0.3">
      <c r="A157" s="41" t="s">
        <v>36</v>
      </c>
      <c r="B157" s="10" t="s">
        <v>207</v>
      </c>
      <c r="C157" s="9">
        <v>0</v>
      </c>
      <c r="D157" s="58">
        <v>0</v>
      </c>
      <c r="E157" s="47" t="s">
        <v>252</v>
      </c>
      <c r="F157" s="15"/>
      <c r="G157" s="41" t="s">
        <v>36</v>
      </c>
      <c r="H157" s="10" t="s">
        <v>207</v>
      </c>
      <c r="I157" s="9">
        <v>0</v>
      </c>
      <c r="J157" s="58">
        <v>0</v>
      </c>
      <c r="K157" s="47" t="s">
        <v>252</v>
      </c>
      <c r="M157" s="41" t="s">
        <v>36</v>
      </c>
      <c r="N157" s="10" t="s">
        <v>207</v>
      </c>
      <c r="O157" s="46">
        <v>0</v>
      </c>
      <c r="P157" s="58">
        <v>0</v>
      </c>
      <c r="Q157" s="47" t="s">
        <v>252</v>
      </c>
      <c r="W157" s="47" t="s">
        <v>252</v>
      </c>
    </row>
    <row r="158" spans="1:23" ht="19.5" x14ac:dyDescent="0.3">
      <c r="A158" s="41" t="s">
        <v>132</v>
      </c>
      <c r="B158" s="10" t="s">
        <v>27</v>
      </c>
      <c r="C158" s="9">
        <v>0</v>
      </c>
      <c r="D158" s="58">
        <v>0</v>
      </c>
      <c r="E158" s="47" t="s">
        <v>252</v>
      </c>
      <c r="F158" s="15"/>
      <c r="G158" s="41" t="s">
        <v>132</v>
      </c>
      <c r="H158" s="10" t="s">
        <v>27</v>
      </c>
      <c r="I158" s="9">
        <v>0</v>
      </c>
      <c r="J158" s="58">
        <v>0</v>
      </c>
      <c r="K158" s="47" t="s">
        <v>252</v>
      </c>
      <c r="M158" s="41" t="s">
        <v>132</v>
      </c>
      <c r="N158" s="10" t="s">
        <v>27</v>
      </c>
      <c r="O158" s="46">
        <v>0</v>
      </c>
      <c r="P158" s="58">
        <v>0</v>
      </c>
      <c r="Q158" s="47" t="s">
        <v>252</v>
      </c>
      <c r="W158" s="47" t="s">
        <v>252</v>
      </c>
    </row>
    <row r="159" spans="1:23" ht="19.5" x14ac:dyDescent="0.3">
      <c r="A159" s="41" t="s">
        <v>128</v>
      </c>
      <c r="B159" s="10" t="s">
        <v>136</v>
      </c>
      <c r="C159" s="9">
        <v>0</v>
      </c>
      <c r="D159" s="58">
        <v>0</v>
      </c>
      <c r="E159" s="47" t="s">
        <v>252</v>
      </c>
      <c r="F159" s="15"/>
      <c r="G159" s="41" t="s">
        <v>128</v>
      </c>
      <c r="H159" s="10" t="s">
        <v>136</v>
      </c>
      <c r="I159" s="9">
        <v>0</v>
      </c>
      <c r="J159" s="58">
        <v>0</v>
      </c>
      <c r="K159" s="47" t="s">
        <v>252</v>
      </c>
      <c r="M159" s="41" t="s">
        <v>128</v>
      </c>
      <c r="N159" s="10" t="s">
        <v>136</v>
      </c>
      <c r="O159" s="46">
        <v>0</v>
      </c>
      <c r="P159" s="58">
        <v>0</v>
      </c>
      <c r="Q159" s="47" t="s">
        <v>252</v>
      </c>
      <c r="W159" s="47" t="s">
        <v>252</v>
      </c>
    </row>
    <row r="160" spans="1:23" ht="19.5" x14ac:dyDescent="0.3">
      <c r="A160" s="41" t="s">
        <v>32</v>
      </c>
      <c r="B160" s="10" t="s">
        <v>3</v>
      </c>
      <c r="C160" s="9">
        <v>0</v>
      </c>
      <c r="D160" s="58">
        <v>0</v>
      </c>
      <c r="E160" s="47" t="s">
        <v>252</v>
      </c>
      <c r="F160" s="15"/>
      <c r="G160" s="41" t="s">
        <v>32</v>
      </c>
      <c r="H160" s="10" t="s">
        <v>3</v>
      </c>
      <c r="I160" s="9">
        <v>0</v>
      </c>
      <c r="J160" s="58">
        <v>0</v>
      </c>
      <c r="K160" s="47" t="s">
        <v>252</v>
      </c>
      <c r="M160" s="41" t="s">
        <v>32</v>
      </c>
      <c r="N160" s="10" t="s">
        <v>3</v>
      </c>
      <c r="O160" s="46">
        <v>0</v>
      </c>
      <c r="P160" s="58">
        <v>0</v>
      </c>
      <c r="Q160" s="47" t="s">
        <v>252</v>
      </c>
      <c r="W160" s="47" t="s">
        <v>252</v>
      </c>
    </row>
    <row r="161" spans="1:23" ht="19.5" x14ac:dyDescent="0.3">
      <c r="A161" s="41" t="s">
        <v>23</v>
      </c>
      <c r="B161" s="10" t="s">
        <v>41</v>
      </c>
      <c r="C161" s="9">
        <v>0</v>
      </c>
      <c r="D161" s="58">
        <v>0</v>
      </c>
      <c r="E161" s="47" t="s">
        <v>252</v>
      </c>
      <c r="F161" s="15"/>
      <c r="G161" s="41" t="s">
        <v>23</v>
      </c>
      <c r="H161" s="10" t="s">
        <v>41</v>
      </c>
      <c r="I161" s="9">
        <v>0</v>
      </c>
      <c r="J161" s="58">
        <v>0</v>
      </c>
      <c r="K161" s="47" t="s">
        <v>252</v>
      </c>
      <c r="M161" s="41" t="s">
        <v>23</v>
      </c>
      <c r="N161" s="10" t="s">
        <v>41</v>
      </c>
      <c r="O161" s="46">
        <v>0</v>
      </c>
      <c r="P161" s="58">
        <v>0</v>
      </c>
      <c r="Q161" s="47" t="s">
        <v>252</v>
      </c>
      <c r="W161" s="47" t="s">
        <v>252</v>
      </c>
    </row>
    <row r="162" spans="1:23" ht="19.5" x14ac:dyDescent="0.3">
      <c r="A162" s="41" t="s">
        <v>74</v>
      </c>
      <c r="B162" s="10" t="s">
        <v>76</v>
      </c>
      <c r="C162" s="9">
        <v>0</v>
      </c>
      <c r="D162" s="58">
        <v>0</v>
      </c>
      <c r="E162" s="47" t="s">
        <v>252</v>
      </c>
      <c r="F162" s="15"/>
      <c r="G162" s="41" t="s">
        <v>74</v>
      </c>
      <c r="H162" s="10" t="s">
        <v>76</v>
      </c>
      <c r="I162" s="9">
        <v>0</v>
      </c>
      <c r="J162" s="58">
        <v>0</v>
      </c>
      <c r="K162" s="47" t="s">
        <v>252</v>
      </c>
      <c r="M162" s="41" t="s">
        <v>74</v>
      </c>
      <c r="N162" s="10" t="s">
        <v>76</v>
      </c>
      <c r="O162" s="46">
        <v>0</v>
      </c>
      <c r="P162" s="58">
        <v>0</v>
      </c>
      <c r="Q162" s="47" t="s">
        <v>252</v>
      </c>
      <c r="W162" s="47" t="s">
        <v>252</v>
      </c>
    </row>
    <row r="163" spans="1:23" ht="19.5" x14ac:dyDescent="0.3">
      <c r="A163" s="41" t="s">
        <v>28</v>
      </c>
      <c r="B163" s="10" t="s">
        <v>4</v>
      </c>
      <c r="C163" s="9">
        <v>734.04</v>
      </c>
      <c r="D163" s="58">
        <v>5.7992531221824975E-3</v>
      </c>
      <c r="E163" s="47">
        <v>0.79877632327831516</v>
      </c>
      <c r="F163" s="15"/>
      <c r="G163" s="41" t="s">
        <v>28</v>
      </c>
      <c r="H163" s="10" t="s">
        <v>4</v>
      </c>
      <c r="I163" s="9">
        <v>734.04</v>
      </c>
      <c r="J163" s="58">
        <v>7.4494313673792341E-3</v>
      </c>
      <c r="K163" s="47">
        <v>0.79877632327831516</v>
      </c>
      <c r="M163" s="41" t="s">
        <v>28</v>
      </c>
      <c r="N163" s="10" t="s">
        <v>4</v>
      </c>
      <c r="O163" s="46">
        <v>0</v>
      </c>
      <c r="P163" s="58">
        <v>0</v>
      </c>
      <c r="Q163" s="47" t="s">
        <v>252</v>
      </c>
      <c r="W163" s="47" t="s">
        <v>252</v>
      </c>
    </row>
    <row r="164" spans="1:23" ht="19.5" x14ac:dyDescent="0.3">
      <c r="A164" s="41" t="s">
        <v>129</v>
      </c>
      <c r="B164" s="10" t="s">
        <v>20</v>
      </c>
      <c r="C164" s="9">
        <v>648.94799999999998</v>
      </c>
      <c r="D164" s="58">
        <v>5.1269872420223522E-3</v>
      </c>
      <c r="E164" s="47">
        <v>1.6400355899907089</v>
      </c>
      <c r="F164" s="15"/>
      <c r="G164" s="41" t="s">
        <v>129</v>
      </c>
      <c r="H164" s="10" t="s">
        <v>20</v>
      </c>
      <c r="I164" s="9">
        <v>0</v>
      </c>
      <c r="J164" s="58">
        <v>0</v>
      </c>
      <c r="K164" s="47" t="s">
        <v>252</v>
      </c>
      <c r="M164" s="41" t="s">
        <v>129</v>
      </c>
      <c r="N164" s="10" t="s">
        <v>20</v>
      </c>
      <c r="O164" s="46">
        <v>648.94799999999998</v>
      </c>
      <c r="P164" s="58">
        <v>2.3144857043198398E-2</v>
      </c>
      <c r="Q164" s="47">
        <v>1.6400355899907089</v>
      </c>
      <c r="W164" s="47" t="s">
        <v>252</v>
      </c>
    </row>
    <row r="165" spans="1:23" ht="19.5" x14ac:dyDescent="0.3">
      <c r="A165" s="41" t="s">
        <v>131</v>
      </c>
      <c r="B165" s="10" t="s">
        <v>33</v>
      </c>
      <c r="C165" s="9">
        <v>7349.4600000000009</v>
      </c>
      <c r="D165" s="58">
        <v>5.8064109382806636E-2</v>
      </c>
      <c r="E165" s="47">
        <v>-0.31356006045092322</v>
      </c>
      <c r="F165" s="15"/>
      <c r="G165" s="41" t="s">
        <v>131</v>
      </c>
      <c r="H165" s="10" t="s">
        <v>33</v>
      </c>
      <c r="I165" s="9">
        <v>7349.4600000000009</v>
      </c>
      <c r="J165" s="58">
        <v>7.4586259409976291E-2</v>
      </c>
      <c r="K165" s="47">
        <v>-0.31356006045092322</v>
      </c>
      <c r="M165" s="41" t="s">
        <v>131</v>
      </c>
      <c r="N165" s="10" t="s">
        <v>33</v>
      </c>
      <c r="O165" s="46">
        <v>0</v>
      </c>
      <c r="P165" s="58">
        <v>0</v>
      </c>
      <c r="Q165" s="47" t="s">
        <v>252</v>
      </c>
      <c r="W165" s="47" t="s">
        <v>252</v>
      </c>
    </row>
    <row r="166" spans="1:23" ht="19.5" x14ac:dyDescent="0.3">
      <c r="A166" s="41" t="s">
        <v>45</v>
      </c>
      <c r="B166" s="10" t="s">
        <v>47</v>
      </c>
      <c r="C166" s="9">
        <v>12.18</v>
      </c>
      <c r="D166" s="58">
        <v>9.622759390248871E-5</v>
      </c>
      <c r="E166" s="47" t="s">
        <v>252</v>
      </c>
      <c r="F166" s="15"/>
      <c r="G166" s="41" t="s">
        <v>45</v>
      </c>
      <c r="H166" s="10" t="s">
        <v>47</v>
      </c>
      <c r="I166" s="9">
        <v>0</v>
      </c>
      <c r="J166" s="58">
        <v>0</v>
      </c>
      <c r="K166" s="47" t="s">
        <v>252</v>
      </c>
      <c r="M166" s="41" t="s">
        <v>45</v>
      </c>
      <c r="N166" s="10" t="s">
        <v>47</v>
      </c>
      <c r="O166" s="46">
        <v>12.18</v>
      </c>
      <c r="P166" s="58">
        <v>4.3440207657032069E-4</v>
      </c>
      <c r="Q166" s="47" t="s">
        <v>252</v>
      </c>
      <c r="W166" s="47" t="s">
        <v>252</v>
      </c>
    </row>
    <row r="167" spans="1:23" ht="19.5" x14ac:dyDescent="0.3">
      <c r="A167" s="41" t="s">
        <v>29</v>
      </c>
      <c r="B167" s="10" t="s">
        <v>43</v>
      </c>
      <c r="C167" s="9">
        <v>0</v>
      </c>
      <c r="D167" s="58">
        <v>0</v>
      </c>
      <c r="E167" s="47" t="s">
        <v>252</v>
      </c>
      <c r="F167" s="15"/>
      <c r="G167" s="41" t="s">
        <v>29</v>
      </c>
      <c r="H167" s="10" t="s">
        <v>43</v>
      </c>
      <c r="I167" s="9">
        <v>0</v>
      </c>
      <c r="J167" s="58">
        <v>0</v>
      </c>
      <c r="K167" s="47" t="s">
        <v>252</v>
      </c>
      <c r="M167" s="41" t="s">
        <v>29</v>
      </c>
      <c r="N167" s="10" t="s">
        <v>43</v>
      </c>
      <c r="O167" s="46">
        <v>0</v>
      </c>
      <c r="P167" s="58">
        <v>0</v>
      </c>
      <c r="Q167" s="47" t="s">
        <v>252</v>
      </c>
      <c r="W167" s="47" t="s">
        <v>252</v>
      </c>
    </row>
    <row r="168" spans="1:23" ht="19.5" x14ac:dyDescent="0.3">
      <c r="A168" s="41" t="s">
        <v>127</v>
      </c>
      <c r="B168" s="10" t="s">
        <v>134</v>
      </c>
      <c r="C168" s="9">
        <v>0</v>
      </c>
      <c r="D168" s="58">
        <v>0</v>
      </c>
      <c r="E168" s="47" t="s">
        <v>252</v>
      </c>
      <c r="F168" s="15"/>
      <c r="G168" s="41" t="s">
        <v>127</v>
      </c>
      <c r="H168" s="10" t="s">
        <v>134</v>
      </c>
      <c r="I168" s="9">
        <v>0</v>
      </c>
      <c r="J168" s="58">
        <v>0</v>
      </c>
      <c r="K168" s="47" t="s">
        <v>252</v>
      </c>
      <c r="M168" s="41" t="s">
        <v>127</v>
      </c>
      <c r="N168" s="10" t="s">
        <v>134</v>
      </c>
      <c r="O168" s="46">
        <v>0</v>
      </c>
      <c r="P168" s="58">
        <v>0</v>
      </c>
      <c r="Q168" s="47" t="s">
        <v>252</v>
      </c>
      <c r="W168" s="47" t="s">
        <v>252</v>
      </c>
    </row>
    <row r="169" spans="1:23" ht="19.5" x14ac:dyDescent="0.3">
      <c r="A169" s="41" t="s">
        <v>130</v>
      </c>
      <c r="B169" s="10" t="s">
        <v>42</v>
      </c>
      <c r="C169" s="9">
        <v>0</v>
      </c>
      <c r="D169" s="58">
        <v>0</v>
      </c>
      <c r="E169" s="47" t="s">
        <v>252</v>
      </c>
      <c r="F169" s="15"/>
      <c r="G169" s="41" t="s">
        <v>130</v>
      </c>
      <c r="H169" s="10" t="s">
        <v>42</v>
      </c>
      <c r="I169" s="9">
        <v>0</v>
      </c>
      <c r="J169" s="58">
        <v>0</v>
      </c>
      <c r="K169" s="47" t="s">
        <v>252</v>
      </c>
      <c r="M169" s="41" t="s">
        <v>130</v>
      </c>
      <c r="N169" s="10" t="s">
        <v>42</v>
      </c>
      <c r="O169" s="46">
        <v>0</v>
      </c>
      <c r="P169" s="58">
        <v>0</v>
      </c>
      <c r="Q169" s="47" t="s">
        <v>252</v>
      </c>
      <c r="W169" s="47" t="s">
        <v>252</v>
      </c>
    </row>
    <row r="170" spans="1:23" ht="19.5" x14ac:dyDescent="0.3">
      <c r="A170" s="41" t="s">
        <v>123</v>
      </c>
      <c r="B170" s="10" t="s">
        <v>135</v>
      </c>
      <c r="C170" s="9">
        <v>0</v>
      </c>
      <c r="D170" s="58">
        <v>0</v>
      </c>
      <c r="E170" s="47" t="s">
        <v>252</v>
      </c>
      <c r="F170" s="15"/>
      <c r="G170" s="41" t="s">
        <v>123</v>
      </c>
      <c r="H170" s="10" t="s">
        <v>135</v>
      </c>
      <c r="I170" s="9">
        <v>0</v>
      </c>
      <c r="J170" s="58">
        <v>0</v>
      </c>
      <c r="K170" s="47" t="s">
        <v>252</v>
      </c>
      <c r="M170" s="41" t="s">
        <v>123</v>
      </c>
      <c r="N170" s="10" t="s">
        <v>135</v>
      </c>
      <c r="O170" s="46">
        <v>0</v>
      </c>
      <c r="P170" s="58">
        <v>0</v>
      </c>
      <c r="Q170" s="47" t="s">
        <v>252</v>
      </c>
      <c r="W170" s="47" t="s">
        <v>252</v>
      </c>
    </row>
    <row r="171" spans="1:23" ht="19.5" x14ac:dyDescent="0.3">
      <c r="A171" s="41" t="s">
        <v>34</v>
      </c>
      <c r="B171" s="10" t="s">
        <v>38</v>
      </c>
      <c r="C171" s="9">
        <v>0</v>
      </c>
      <c r="D171" s="58">
        <v>0</v>
      </c>
      <c r="E171" s="47" t="s">
        <v>252</v>
      </c>
      <c r="F171" s="15"/>
      <c r="G171" s="41" t="s">
        <v>34</v>
      </c>
      <c r="H171" s="10" t="s">
        <v>38</v>
      </c>
      <c r="I171" s="9">
        <v>0</v>
      </c>
      <c r="J171" s="58">
        <v>0</v>
      </c>
      <c r="K171" s="47" t="s">
        <v>252</v>
      </c>
      <c r="M171" s="41" t="s">
        <v>34</v>
      </c>
      <c r="N171" s="10" t="s">
        <v>38</v>
      </c>
      <c r="O171" s="46">
        <v>0</v>
      </c>
      <c r="P171" s="58">
        <v>0</v>
      </c>
      <c r="Q171" s="47" t="s">
        <v>252</v>
      </c>
      <c r="W171" s="47" t="s">
        <v>252</v>
      </c>
    </row>
    <row r="172" spans="1:23" ht="19.5" x14ac:dyDescent="0.3">
      <c r="A172" s="41" t="s">
        <v>133</v>
      </c>
      <c r="B172" s="10" t="s">
        <v>46</v>
      </c>
      <c r="C172" s="9">
        <v>0</v>
      </c>
      <c r="D172" s="58">
        <v>0</v>
      </c>
      <c r="E172" s="47" t="s">
        <v>252</v>
      </c>
      <c r="F172" s="15"/>
      <c r="G172" s="41" t="s">
        <v>133</v>
      </c>
      <c r="H172" s="10" t="s">
        <v>46</v>
      </c>
      <c r="I172" s="9">
        <v>0</v>
      </c>
      <c r="J172" s="58">
        <v>0</v>
      </c>
      <c r="K172" s="47" t="s">
        <v>252</v>
      </c>
      <c r="M172" s="41" t="s">
        <v>133</v>
      </c>
      <c r="N172" s="10" t="s">
        <v>46</v>
      </c>
      <c r="O172" s="46">
        <v>0</v>
      </c>
      <c r="P172" s="58">
        <v>0</v>
      </c>
      <c r="Q172" s="47" t="s">
        <v>252</v>
      </c>
      <c r="W172" s="47" t="s">
        <v>252</v>
      </c>
    </row>
    <row r="173" spans="1:23" ht="19.5" x14ac:dyDescent="0.3">
      <c r="A173" s="41" t="s">
        <v>30</v>
      </c>
      <c r="B173" s="10" t="s">
        <v>40</v>
      </c>
      <c r="C173" s="9">
        <v>0</v>
      </c>
      <c r="D173" s="58">
        <v>0</v>
      </c>
      <c r="E173" s="47" t="s">
        <v>252</v>
      </c>
      <c r="F173" s="15"/>
      <c r="G173" s="41" t="s">
        <v>30</v>
      </c>
      <c r="H173" s="10" t="s">
        <v>40</v>
      </c>
      <c r="I173" s="9">
        <v>0</v>
      </c>
      <c r="J173" s="58">
        <v>0</v>
      </c>
      <c r="K173" s="47" t="s">
        <v>252</v>
      </c>
      <c r="M173" s="41" t="s">
        <v>30</v>
      </c>
      <c r="N173" s="10" t="s">
        <v>40</v>
      </c>
      <c r="O173" s="46">
        <v>0</v>
      </c>
      <c r="P173" s="58">
        <v>0</v>
      </c>
      <c r="Q173" s="47" t="s">
        <v>252</v>
      </c>
      <c r="W173" s="47" t="s">
        <v>252</v>
      </c>
    </row>
    <row r="174" spans="1:23" ht="19.5" x14ac:dyDescent="0.3">
      <c r="A174" s="41" t="s">
        <v>35</v>
      </c>
      <c r="B174" s="10" t="s">
        <v>39</v>
      </c>
      <c r="C174" s="9">
        <v>0</v>
      </c>
      <c r="D174" s="58">
        <v>0</v>
      </c>
      <c r="E174" s="47" t="s">
        <v>252</v>
      </c>
      <c r="F174" s="20"/>
      <c r="G174" s="41" t="s">
        <v>35</v>
      </c>
      <c r="H174" s="10" t="s">
        <v>39</v>
      </c>
      <c r="I174" s="9">
        <v>0</v>
      </c>
      <c r="J174" s="58">
        <v>0</v>
      </c>
      <c r="K174" s="47" t="s">
        <v>252</v>
      </c>
      <c r="M174" s="41" t="s">
        <v>35</v>
      </c>
      <c r="N174" s="10" t="s">
        <v>39</v>
      </c>
      <c r="O174" s="46">
        <v>0</v>
      </c>
      <c r="P174" s="58">
        <v>0</v>
      </c>
      <c r="Q174" s="47" t="s">
        <v>252</v>
      </c>
      <c r="W174" s="47" t="s">
        <v>252</v>
      </c>
    </row>
    <row r="175" spans="1:23" ht="19.5" x14ac:dyDescent="0.3">
      <c r="A175" s="41" t="s">
        <v>75</v>
      </c>
      <c r="B175" s="10" t="s">
        <v>5</v>
      </c>
      <c r="C175" s="9">
        <v>0</v>
      </c>
      <c r="D175" s="58">
        <v>0</v>
      </c>
      <c r="E175" s="47" t="s">
        <v>252</v>
      </c>
      <c r="G175" s="41" t="s">
        <v>75</v>
      </c>
      <c r="H175" s="10" t="s">
        <v>5</v>
      </c>
      <c r="I175" s="9">
        <v>0</v>
      </c>
      <c r="J175" s="58">
        <v>0</v>
      </c>
      <c r="K175" s="47" t="s">
        <v>252</v>
      </c>
      <c r="M175" s="41" t="s">
        <v>75</v>
      </c>
      <c r="N175" s="10" t="s">
        <v>5</v>
      </c>
      <c r="O175" s="46">
        <v>0</v>
      </c>
      <c r="P175" s="58">
        <v>0</v>
      </c>
      <c r="Q175" s="47" t="s">
        <v>252</v>
      </c>
      <c r="W175" s="47" t="s">
        <v>252</v>
      </c>
    </row>
    <row r="176" spans="1:23" ht="19.5" x14ac:dyDescent="0.3">
      <c r="A176" s="41" t="s">
        <v>228</v>
      </c>
      <c r="B176" s="10" t="s">
        <v>227</v>
      </c>
      <c r="C176" s="9">
        <v>1168.44</v>
      </c>
      <c r="D176" s="58">
        <v>9.2312126288525385E-3</v>
      </c>
      <c r="E176" s="47">
        <v>0.10981322156040885</v>
      </c>
      <c r="G176" s="41" t="s">
        <v>228</v>
      </c>
      <c r="H176" s="10" t="s">
        <v>227</v>
      </c>
      <c r="I176" s="9">
        <v>1168.44</v>
      </c>
      <c r="J176" s="58">
        <v>1.1857955406926862E-2</v>
      </c>
      <c r="K176" s="47">
        <v>0.10981322156040885</v>
      </c>
      <c r="M176" s="41" t="s">
        <v>228</v>
      </c>
      <c r="N176" s="10" t="s">
        <v>227</v>
      </c>
      <c r="O176" s="46">
        <v>0</v>
      </c>
      <c r="P176" s="58">
        <v>0</v>
      </c>
      <c r="Q176" s="47" t="s">
        <v>252</v>
      </c>
      <c r="W176" s="47" t="s">
        <v>252</v>
      </c>
    </row>
    <row r="177" spans="2:23" ht="19.5" x14ac:dyDescent="0.3">
      <c r="B177" s="8" t="s">
        <v>52</v>
      </c>
      <c r="C177" s="33">
        <v>126574.92000000003</v>
      </c>
      <c r="D177" s="58">
        <v>1</v>
      </c>
      <c r="E177" s="47">
        <v>-0.26774374117641675</v>
      </c>
      <c r="G177" s="37"/>
      <c r="H177" s="8" t="s">
        <v>52</v>
      </c>
      <c r="I177" s="33">
        <v>98536.380000000019</v>
      </c>
      <c r="J177" s="58">
        <v>1</v>
      </c>
      <c r="K177" s="47">
        <v>-0.20987906029385817</v>
      </c>
      <c r="N177" s="8" t="s">
        <v>52</v>
      </c>
      <c r="O177" s="33">
        <v>28038.54</v>
      </c>
      <c r="P177" s="58">
        <v>1</v>
      </c>
      <c r="Q177" s="47">
        <v>-0.41762955355206044</v>
      </c>
      <c r="W177" s="47" t="s">
        <v>252</v>
      </c>
    </row>
    <row r="178" spans="2:23" ht="19.5" customHeight="1" x14ac:dyDescent="0.3">
      <c r="E178" s="47" t="s">
        <v>252</v>
      </c>
      <c r="K178" s="47" t="s">
        <v>252</v>
      </c>
      <c r="Q178" s="47" t="s">
        <v>252</v>
      </c>
      <c r="W178" s="47" t="s">
        <v>252</v>
      </c>
    </row>
    <row r="179" spans="2:23" ht="19.5" customHeight="1" x14ac:dyDescent="0.3">
      <c r="E179" s="47" t="s">
        <v>252</v>
      </c>
      <c r="K179" s="47" t="s">
        <v>252</v>
      </c>
      <c r="Q179" s="47" t="s">
        <v>252</v>
      </c>
      <c r="W179" s="47" t="s">
        <v>252</v>
      </c>
    </row>
    <row r="180" spans="2:23" ht="19.5" customHeight="1" x14ac:dyDescent="0.3">
      <c r="E180" s="47" t="s">
        <v>252</v>
      </c>
      <c r="K180" s="47" t="s">
        <v>252</v>
      </c>
      <c r="Q180" s="47" t="s">
        <v>252</v>
      </c>
      <c r="W180" s="47" t="s">
        <v>252</v>
      </c>
    </row>
    <row r="181" spans="2:23" ht="26.25" x14ac:dyDescent="0.4">
      <c r="B181" s="13" t="s">
        <v>77</v>
      </c>
      <c r="C181" s="12"/>
      <c r="D181" s="63"/>
      <c r="E181" s="47" t="s">
        <v>252</v>
      </c>
      <c r="H181" s="13" t="s">
        <v>78</v>
      </c>
      <c r="I181" s="12"/>
      <c r="J181" s="63"/>
      <c r="K181" s="47" t="s">
        <v>252</v>
      </c>
      <c r="Q181" s="47" t="s">
        <v>252</v>
      </c>
      <c r="W181" s="47" t="s">
        <v>252</v>
      </c>
    </row>
    <row r="182" spans="2:23" ht="19.5" x14ac:dyDescent="0.3">
      <c r="B182" s="8" t="s">
        <v>186</v>
      </c>
      <c r="C182" s="7" t="s">
        <v>187</v>
      </c>
      <c r="D182" s="57" t="s">
        <v>188</v>
      </c>
      <c r="E182" s="47" t="s">
        <v>252</v>
      </c>
      <c r="H182" s="8" t="s">
        <v>186</v>
      </c>
      <c r="I182" s="7" t="s">
        <v>187</v>
      </c>
      <c r="J182" s="57" t="s">
        <v>188</v>
      </c>
      <c r="K182" s="47" t="s">
        <v>252</v>
      </c>
      <c r="Q182" s="47" t="s">
        <v>252</v>
      </c>
      <c r="W182" s="47" t="s">
        <v>252</v>
      </c>
    </row>
    <row r="183" spans="2:23" ht="19.5" x14ac:dyDescent="0.3">
      <c r="B183" s="10" t="s">
        <v>2</v>
      </c>
      <c r="C183" s="39">
        <v>625784.43632958783</v>
      </c>
      <c r="D183" s="58">
        <v>0.88541587989929682</v>
      </c>
      <c r="E183" s="47">
        <v>-0.35852406511746238</v>
      </c>
      <c r="H183" s="10" t="s">
        <v>2</v>
      </c>
      <c r="I183" s="39">
        <v>82888.850187265911</v>
      </c>
      <c r="J183" s="58">
        <v>0.87677662932936062</v>
      </c>
      <c r="K183" s="47">
        <v>-0.27639658439511972</v>
      </c>
      <c r="Q183" s="47" t="s">
        <v>252</v>
      </c>
      <c r="W183" s="47" t="s">
        <v>252</v>
      </c>
    </row>
    <row r="184" spans="2:23" ht="19.5" x14ac:dyDescent="0.3">
      <c r="B184" s="10" t="s">
        <v>3</v>
      </c>
      <c r="C184" s="39">
        <v>39997.117977528091</v>
      </c>
      <c r="D184" s="58">
        <v>5.6591505559363493E-2</v>
      </c>
      <c r="E184" s="47">
        <v>-0.13642455801705156</v>
      </c>
      <c r="H184" s="10" t="s">
        <v>3</v>
      </c>
      <c r="I184" s="39">
        <v>6104.880149812735</v>
      </c>
      <c r="J184" s="58">
        <v>6.4575829295733758E-2</v>
      </c>
      <c r="K184" s="47">
        <v>-0.10810046224842096</v>
      </c>
      <c r="Q184" s="47" t="s">
        <v>252</v>
      </c>
      <c r="W184" s="47" t="s">
        <v>252</v>
      </c>
    </row>
    <row r="185" spans="2:23" ht="19.5" x14ac:dyDescent="0.3">
      <c r="B185" s="10" t="s">
        <v>19</v>
      </c>
      <c r="C185" s="39">
        <v>16606.702247191006</v>
      </c>
      <c r="D185" s="58">
        <v>2.3496650010448716E-2</v>
      </c>
      <c r="E185" s="47">
        <v>-0.45155480907591206</v>
      </c>
      <c r="H185" s="10" t="s">
        <v>41</v>
      </c>
      <c r="I185" s="39">
        <v>1386.5842696629215</v>
      </c>
      <c r="J185" s="58">
        <v>1.4666926607011127E-2</v>
      </c>
      <c r="K185" s="47">
        <v>-0.32641759923450153</v>
      </c>
      <c r="Q185" s="47" t="s">
        <v>252</v>
      </c>
      <c r="W185" s="47" t="s">
        <v>252</v>
      </c>
    </row>
    <row r="186" spans="2:23" ht="19.5" x14ac:dyDescent="0.3">
      <c r="B186" s="10" t="s">
        <v>41</v>
      </c>
      <c r="C186" s="39">
        <v>12229.668539325841</v>
      </c>
      <c r="D186" s="58">
        <v>1.7303630614617701E-2</v>
      </c>
      <c r="E186" s="47">
        <v>-0.50677141448699459</v>
      </c>
      <c r="H186" s="10" t="s">
        <v>31</v>
      </c>
      <c r="I186" s="39">
        <v>2945.076779026218</v>
      </c>
      <c r="J186" s="58">
        <v>3.1152253718045583E-2</v>
      </c>
      <c r="K186" s="47">
        <v>-0.31986313575482184</v>
      </c>
      <c r="Q186" s="47" t="s">
        <v>252</v>
      </c>
      <c r="W186" s="47" t="s">
        <v>252</v>
      </c>
    </row>
    <row r="187" spans="2:23" ht="19.5" x14ac:dyDescent="0.3">
      <c r="B187" s="10" t="s">
        <v>5</v>
      </c>
      <c r="C187" s="39">
        <v>1136.1966292134832</v>
      </c>
      <c r="D187" s="58">
        <v>1.607592774429162E-3</v>
      </c>
      <c r="E187" s="47">
        <v>-0.78844152569058312</v>
      </c>
      <c r="H187" s="10" t="s">
        <v>19</v>
      </c>
      <c r="I187" s="39">
        <v>1212.7696629213485</v>
      </c>
      <c r="J187" s="58">
        <v>1.2828361049848925E-2</v>
      </c>
      <c r="K187" s="47">
        <v>0.71854023596117322</v>
      </c>
      <c r="Q187" s="47" t="s">
        <v>252</v>
      </c>
      <c r="W187" s="47" t="s">
        <v>252</v>
      </c>
    </row>
    <row r="188" spans="2:23" ht="19.5" x14ac:dyDescent="0.3">
      <c r="B188" s="10" t="s">
        <v>31</v>
      </c>
      <c r="C188" s="39">
        <v>10799.445692883897</v>
      </c>
      <c r="D188" s="58">
        <v>1.528002320842853E-2</v>
      </c>
      <c r="E188" s="47">
        <v>5.6293478291938976</v>
      </c>
      <c r="H188" s="10" t="s">
        <v>5</v>
      </c>
      <c r="I188" s="39">
        <v>0</v>
      </c>
      <c r="J188" s="58">
        <v>0</v>
      </c>
      <c r="K188" s="47" t="s">
        <v>252</v>
      </c>
      <c r="Q188" s="47" t="s">
        <v>252</v>
      </c>
      <c r="W188" s="47" t="s">
        <v>252</v>
      </c>
    </row>
    <row r="189" spans="2:23" ht="19.5" x14ac:dyDescent="0.3">
      <c r="B189" s="10" t="s">
        <v>4</v>
      </c>
      <c r="C189" s="39">
        <v>215.36516853932585</v>
      </c>
      <c r="D189" s="58">
        <v>3.0471793341545526E-4</v>
      </c>
      <c r="E189" s="47">
        <v>1.0685313597067361</v>
      </c>
      <c r="H189" s="10" t="s">
        <v>4</v>
      </c>
      <c r="I189" s="39">
        <v>0</v>
      </c>
      <c r="J189" s="58">
        <v>0</v>
      </c>
      <c r="K189" s="47" t="s">
        <v>252</v>
      </c>
      <c r="Q189" s="47" t="s">
        <v>252</v>
      </c>
      <c r="W189" s="47" t="s">
        <v>252</v>
      </c>
    </row>
    <row r="190" spans="2:23" ht="19.5" x14ac:dyDescent="0.3">
      <c r="B190" s="8" t="s">
        <v>52</v>
      </c>
      <c r="C190" s="7">
        <v>706768.93258426955</v>
      </c>
      <c r="D190" s="57">
        <v>1</v>
      </c>
      <c r="E190" s="47">
        <v>-0.34801878019466259</v>
      </c>
      <c r="H190" s="8" t="s">
        <v>52</v>
      </c>
      <c r="I190" s="7">
        <v>94538.16104868913</v>
      </c>
      <c r="J190" s="57">
        <v>1</v>
      </c>
      <c r="K190" s="47">
        <v>-0.26423296811688957</v>
      </c>
      <c r="Q190" s="47" t="s">
        <v>252</v>
      </c>
      <c r="W190" s="47" t="s">
        <v>252</v>
      </c>
    </row>
    <row r="191" spans="2:23" ht="19.5" customHeight="1" x14ac:dyDescent="0.3">
      <c r="E191" s="47" t="s">
        <v>252</v>
      </c>
      <c r="K191" s="47" t="s">
        <v>252</v>
      </c>
      <c r="Q191" s="47" t="s">
        <v>252</v>
      </c>
      <c r="W191" s="47" t="s">
        <v>252</v>
      </c>
    </row>
    <row r="192" spans="2:23" ht="19.5" customHeight="1" x14ac:dyDescent="0.3">
      <c r="E192" s="47" t="s">
        <v>252</v>
      </c>
      <c r="K192" s="47" t="s">
        <v>252</v>
      </c>
      <c r="Q192" s="47" t="s">
        <v>252</v>
      </c>
      <c r="W192" s="47" t="s">
        <v>252</v>
      </c>
    </row>
    <row r="193" spans="1:23" ht="19.5" customHeight="1" x14ac:dyDescent="0.3">
      <c r="E193" s="47" t="s">
        <v>252</v>
      </c>
      <c r="K193" s="47" t="s">
        <v>252</v>
      </c>
      <c r="Q193" s="47" t="s">
        <v>252</v>
      </c>
      <c r="W193" s="47" t="s">
        <v>252</v>
      </c>
    </row>
    <row r="194" spans="1:23" ht="26.25" x14ac:dyDescent="0.4">
      <c r="B194" s="72" t="s">
        <v>239</v>
      </c>
      <c r="C194" s="72"/>
      <c r="D194" s="72"/>
      <c r="E194" s="47" t="s">
        <v>252</v>
      </c>
      <c r="K194" s="47" t="s">
        <v>252</v>
      </c>
      <c r="Q194" s="47" t="s">
        <v>252</v>
      </c>
      <c r="W194" s="47" t="s">
        <v>252</v>
      </c>
    </row>
    <row r="195" spans="1:23" ht="19.5" x14ac:dyDescent="0.3">
      <c r="B195" s="8" t="s">
        <v>186</v>
      </c>
      <c r="C195" s="7" t="s">
        <v>187</v>
      </c>
      <c r="D195" s="57" t="s">
        <v>188</v>
      </c>
      <c r="E195" s="47" t="s">
        <v>252</v>
      </c>
      <c r="K195" s="47" t="s">
        <v>252</v>
      </c>
      <c r="Q195" s="47" t="s">
        <v>252</v>
      </c>
      <c r="W195" s="47" t="s">
        <v>252</v>
      </c>
    </row>
    <row r="196" spans="1:23" ht="19.5" x14ac:dyDescent="0.3">
      <c r="A196" s="37" t="s">
        <v>83</v>
      </c>
      <c r="B196" s="10" t="s">
        <v>92</v>
      </c>
      <c r="C196" s="39">
        <v>15800.996299625473</v>
      </c>
      <c r="D196" s="58">
        <v>0.36954925677762507</v>
      </c>
      <c r="E196" s="47">
        <v>-0.52769261012019575</v>
      </c>
      <c r="K196" s="47" t="s">
        <v>252</v>
      </c>
      <c r="Q196" s="47" t="s">
        <v>252</v>
      </c>
      <c r="W196" s="47" t="s">
        <v>252</v>
      </c>
    </row>
    <row r="197" spans="1:23" ht="19.5" x14ac:dyDescent="0.3">
      <c r="A197" s="37" t="s">
        <v>93</v>
      </c>
      <c r="B197" s="10" t="s">
        <v>96</v>
      </c>
      <c r="C197" s="39">
        <v>14755.281389513102</v>
      </c>
      <c r="D197" s="58">
        <v>0.34509237061010745</v>
      </c>
      <c r="E197" s="47">
        <v>-6.6993415035647041E-2</v>
      </c>
      <c r="K197" s="47" t="s">
        <v>252</v>
      </c>
      <c r="Q197" s="47" t="s">
        <v>252</v>
      </c>
      <c r="W197" s="47" t="s">
        <v>252</v>
      </c>
    </row>
    <row r="198" spans="1:23" ht="19.5" x14ac:dyDescent="0.3">
      <c r="A198" s="37" t="s">
        <v>81</v>
      </c>
      <c r="B198" s="10" t="s">
        <v>82</v>
      </c>
      <c r="C198" s="39">
        <v>6494.8841198501868</v>
      </c>
      <c r="D198" s="58">
        <v>0.15190052284262145</v>
      </c>
      <c r="E198" s="47">
        <v>-0.23615119256965433</v>
      </c>
      <c r="K198" s="47" t="s">
        <v>252</v>
      </c>
      <c r="Q198" s="47" t="s">
        <v>252</v>
      </c>
      <c r="W198" s="47" t="s">
        <v>252</v>
      </c>
    </row>
    <row r="199" spans="1:23" ht="19.5" x14ac:dyDescent="0.3">
      <c r="A199" s="37" t="s">
        <v>126</v>
      </c>
      <c r="B199" s="10" t="s">
        <v>189</v>
      </c>
      <c r="C199" s="39">
        <v>2554.5841086142323</v>
      </c>
      <c r="D199" s="58">
        <v>5.9745894550756767E-2</v>
      </c>
      <c r="E199" s="47">
        <v>-0.70754748786121269</v>
      </c>
      <c r="K199" s="47" t="s">
        <v>252</v>
      </c>
      <c r="Q199" s="47" t="s">
        <v>252</v>
      </c>
      <c r="W199" s="47" t="s">
        <v>252</v>
      </c>
    </row>
    <row r="200" spans="1:23" ht="19.5" x14ac:dyDescent="0.3">
      <c r="A200" s="37" t="s">
        <v>102</v>
      </c>
      <c r="B200" s="10" t="s">
        <v>103</v>
      </c>
      <c r="C200" s="39">
        <v>1058.6400000000001</v>
      </c>
      <c r="D200" s="58">
        <v>2.475917453409808E-2</v>
      </c>
      <c r="E200" s="47">
        <v>-0.59509375306984658</v>
      </c>
      <c r="K200" s="47" t="s">
        <v>252</v>
      </c>
      <c r="Q200" s="47" t="s">
        <v>252</v>
      </c>
      <c r="W200" s="47" t="s">
        <v>252</v>
      </c>
    </row>
    <row r="201" spans="1:23" ht="19.5" x14ac:dyDescent="0.3">
      <c r="A201" s="37" t="s">
        <v>86</v>
      </c>
      <c r="B201" s="10" t="s">
        <v>91</v>
      </c>
      <c r="C201" s="39">
        <v>1147.8924756554309</v>
      </c>
      <c r="D201" s="58">
        <v>2.6846586328809364E-2</v>
      </c>
      <c r="E201" s="47">
        <v>-0.63835021694852223</v>
      </c>
      <c r="K201" s="47" t="s">
        <v>252</v>
      </c>
      <c r="Q201" s="47" t="s">
        <v>252</v>
      </c>
      <c r="W201" s="47" t="s">
        <v>252</v>
      </c>
    </row>
    <row r="202" spans="1:23" ht="19.5" x14ac:dyDescent="0.3">
      <c r="A202" s="37" t="s">
        <v>94</v>
      </c>
      <c r="B202" s="10" t="s">
        <v>97</v>
      </c>
      <c r="C202" s="39">
        <v>319.73707865168541</v>
      </c>
      <c r="D202" s="58">
        <v>7.4779208563437276E-3</v>
      </c>
      <c r="E202" s="47">
        <v>-0.87971323356804354</v>
      </c>
      <c r="K202" s="47" t="s">
        <v>252</v>
      </c>
      <c r="Q202" s="47" t="s">
        <v>252</v>
      </c>
      <c r="W202" s="47" t="s">
        <v>252</v>
      </c>
    </row>
    <row r="203" spans="1:23" ht="19.5" x14ac:dyDescent="0.3">
      <c r="A203" s="37" t="s">
        <v>88</v>
      </c>
      <c r="B203" s="10" t="s">
        <v>89</v>
      </c>
      <c r="C203" s="39">
        <v>0</v>
      </c>
      <c r="D203" s="58">
        <v>0</v>
      </c>
      <c r="E203" s="47">
        <v>-1</v>
      </c>
      <c r="K203" s="47" t="s">
        <v>252</v>
      </c>
      <c r="Q203" s="47" t="s">
        <v>252</v>
      </c>
      <c r="W203" s="47" t="s">
        <v>252</v>
      </c>
    </row>
    <row r="204" spans="1:23" ht="19.5" x14ac:dyDescent="0.3">
      <c r="A204" s="37" t="s">
        <v>221</v>
      </c>
      <c r="B204" s="10" t="s">
        <v>240</v>
      </c>
      <c r="C204" s="39">
        <v>0</v>
      </c>
      <c r="D204" s="58">
        <v>0</v>
      </c>
      <c r="E204" s="47">
        <v>-1</v>
      </c>
      <c r="K204" s="47" t="s">
        <v>252</v>
      </c>
      <c r="Q204" s="47" t="s">
        <v>252</v>
      </c>
      <c r="W204" s="47" t="s">
        <v>252</v>
      </c>
    </row>
    <row r="205" spans="1:23" ht="19.5" x14ac:dyDescent="0.3">
      <c r="A205" s="37" t="s">
        <v>84</v>
      </c>
      <c r="B205" s="10" t="s">
        <v>85</v>
      </c>
      <c r="C205" s="39">
        <v>625.46816479400752</v>
      </c>
      <c r="D205" s="58">
        <v>1.4628273499638075E-2</v>
      </c>
      <c r="E205" s="47">
        <v>1.2087551727194499</v>
      </c>
      <c r="K205" s="47" t="s">
        <v>252</v>
      </c>
      <c r="Q205" s="47" t="s">
        <v>252</v>
      </c>
      <c r="W205" s="47" t="s">
        <v>252</v>
      </c>
    </row>
    <row r="206" spans="1:23" ht="19.5" x14ac:dyDescent="0.3">
      <c r="B206" s="8" t="s">
        <v>52</v>
      </c>
      <c r="C206" s="7">
        <v>42757.483636704121</v>
      </c>
      <c r="D206" s="58">
        <v>1</v>
      </c>
      <c r="E206" s="47">
        <v>-0.4415179350418228</v>
      </c>
      <c r="K206" s="47" t="s">
        <v>252</v>
      </c>
      <c r="Q206" s="47" t="s">
        <v>252</v>
      </c>
      <c r="W206" s="47" t="s">
        <v>252</v>
      </c>
    </row>
    <row r="207" spans="1:23" ht="19.5" customHeight="1" x14ac:dyDescent="0.3">
      <c r="E207" s="47" t="s">
        <v>252</v>
      </c>
      <c r="K207" s="47" t="s">
        <v>252</v>
      </c>
      <c r="Q207" s="47" t="s">
        <v>252</v>
      </c>
      <c r="W207" s="47" t="s">
        <v>252</v>
      </c>
    </row>
    <row r="208" spans="1:23" ht="19.5" customHeight="1" x14ac:dyDescent="0.3">
      <c r="E208" s="47" t="s">
        <v>252</v>
      </c>
      <c r="K208" s="47" t="s">
        <v>252</v>
      </c>
      <c r="Q208" s="47" t="s">
        <v>252</v>
      </c>
      <c r="W208" s="47" t="s">
        <v>252</v>
      </c>
    </row>
    <row r="209" spans="1:23" ht="19.5" customHeight="1" x14ac:dyDescent="0.3">
      <c r="E209" s="47" t="s">
        <v>252</v>
      </c>
      <c r="K209" s="47" t="s">
        <v>252</v>
      </c>
      <c r="Q209" s="47" t="s">
        <v>252</v>
      </c>
      <c r="W209" s="47" t="s">
        <v>252</v>
      </c>
    </row>
    <row r="210" spans="1:23" ht="26.25" x14ac:dyDescent="0.4">
      <c r="B210" s="72" t="s">
        <v>79</v>
      </c>
      <c r="C210" s="72"/>
      <c r="D210" s="72"/>
      <c r="E210" s="47" t="s">
        <v>252</v>
      </c>
      <c r="G210" s="37"/>
      <c r="H210" s="72" t="s">
        <v>80</v>
      </c>
      <c r="I210" s="72"/>
      <c r="J210" s="72"/>
      <c r="K210" s="47" t="s">
        <v>252</v>
      </c>
      <c r="N210" s="72" t="s">
        <v>241</v>
      </c>
      <c r="O210" s="72"/>
      <c r="P210" s="72"/>
      <c r="Q210" s="47" t="s">
        <v>252</v>
      </c>
      <c r="T210" s="72" t="s">
        <v>242</v>
      </c>
      <c r="U210" s="72"/>
      <c r="V210" s="72"/>
      <c r="W210" s="47" t="s">
        <v>252</v>
      </c>
    </row>
    <row r="211" spans="1:23" ht="19.5" x14ac:dyDescent="0.3">
      <c r="B211" s="8" t="s">
        <v>186</v>
      </c>
      <c r="C211" s="7" t="s">
        <v>187</v>
      </c>
      <c r="D211" s="57" t="s">
        <v>188</v>
      </c>
      <c r="E211" s="47" t="s">
        <v>252</v>
      </c>
      <c r="G211" s="37"/>
      <c r="H211" s="8" t="s">
        <v>186</v>
      </c>
      <c r="I211" s="7" t="s">
        <v>187</v>
      </c>
      <c r="J211" s="57" t="s">
        <v>188</v>
      </c>
      <c r="K211" s="47" t="s">
        <v>252</v>
      </c>
      <c r="N211" s="8" t="s">
        <v>186</v>
      </c>
      <c r="O211" s="7" t="s">
        <v>187</v>
      </c>
      <c r="P211" s="57" t="s">
        <v>188</v>
      </c>
      <c r="Q211" s="47" t="s">
        <v>252</v>
      </c>
      <c r="T211" s="8" t="s">
        <v>186</v>
      </c>
      <c r="U211" s="7" t="s">
        <v>187</v>
      </c>
      <c r="V211" s="57" t="s">
        <v>188</v>
      </c>
      <c r="W211" s="47" t="s">
        <v>252</v>
      </c>
    </row>
    <row r="212" spans="1:23" ht="19.5" x14ac:dyDescent="0.3">
      <c r="A212" s="37" t="s">
        <v>83</v>
      </c>
      <c r="B212" s="10" t="s">
        <v>92</v>
      </c>
      <c r="C212" s="39">
        <v>6241.7602996254691</v>
      </c>
      <c r="D212" s="58">
        <v>0.4508636898562095</v>
      </c>
      <c r="E212" s="47">
        <v>-0.67625477964734015</v>
      </c>
      <c r="G212" s="37" t="s">
        <v>83</v>
      </c>
      <c r="H212" s="10" t="s">
        <v>92</v>
      </c>
      <c r="I212" s="39">
        <v>1800.5159999999998</v>
      </c>
      <c r="J212" s="58">
        <v>0.13005742746222623</v>
      </c>
      <c r="K212" s="47">
        <v>-0.8254070977762864</v>
      </c>
      <c r="M212" s="37" t="s">
        <v>83</v>
      </c>
      <c r="N212" s="10" t="s">
        <v>92</v>
      </c>
      <c r="O212" s="39">
        <v>0</v>
      </c>
      <c r="P212" s="58">
        <v>0</v>
      </c>
      <c r="Q212" s="47" t="s">
        <v>252</v>
      </c>
      <c r="S212" s="37" t="s">
        <v>83</v>
      </c>
      <c r="T212" s="10" t="s">
        <v>92</v>
      </c>
      <c r="U212" s="39">
        <v>7758.72</v>
      </c>
      <c r="V212" s="58">
        <v>0.5604388761886725</v>
      </c>
      <c r="W212" s="47">
        <v>1.0087854597934425</v>
      </c>
    </row>
    <row r="213" spans="1:23" ht="19.5" x14ac:dyDescent="0.3">
      <c r="A213" s="37" t="s">
        <v>93</v>
      </c>
      <c r="B213" s="10" t="s">
        <v>96</v>
      </c>
      <c r="C213" s="39">
        <v>0</v>
      </c>
      <c r="D213" s="58">
        <v>0</v>
      </c>
      <c r="E213" s="47">
        <v>-1</v>
      </c>
      <c r="G213" s="37" t="s">
        <v>93</v>
      </c>
      <c r="H213" s="10" t="s">
        <v>96</v>
      </c>
      <c r="I213" s="39">
        <v>1648.9830000000002</v>
      </c>
      <c r="J213" s="58">
        <v>0.11911168071205377</v>
      </c>
      <c r="K213" s="47">
        <v>-0.80157245715484848</v>
      </c>
      <c r="M213" s="37" t="s">
        <v>93</v>
      </c>
      <c r="N213" s="10" t="s">
        <v>96</v>
      </c>
      <c r="O213" s="39">
        <v>0</v>
      </c>
      <c r="P213" s="58">
        <v>0</v>
      </c>
      <c r="Q213" s="47" t="s">
        <v>252</v>
      </c>
      <c r="S213" s="37" t="s">
        <v>93</v>
      </c>
      <c r="T213" s="10" t="s">
        <v>96</v>
      </c>
      <c r="U213" s="39">
        <v>11947.8</v>
      </c>
      <c r="V213" s="58">
        <v>0.8630304489564028</v>
      </c>
      <c r="W213" s="47">
        <v>1.8979728841567614</v>
      </c>
    </row>
    <row r="214" spans="1:23" ht="19.5" x14ac:dyDescent="0.3">
      <c r="A214" s="37" t="s">
        <v>81</v>
      </c>
      <c r="B214" s="10" t="s">
        <v>82</v>
      </c>
      <c r="C214" s="39">
        <v>3742.5093632958801</v>
      </c>
      <c r="D214" s="58">
        <v>0.27033424865069589</v>
      </c>
      <c r="E214" s="47">
        <v>-0.41922424360677935</v>
      </c>
      <c r="G214" s="37" t="s">
        <v>81</v>
      </c>
      <c r="H214" s="10" t="s">
        <v>82</v>
      </c>
      <c r="I214" s="39">
        <v>1872.0359999999998</v>
      </c>
      <c r="J214" s="58">
        <v>0.13522356162159965</v>
      </c>
      <c r="K214" s="47">
        <v>-9.0739911209714919E-2</v>
      </c>
      <c r="M214" s="37" t="s">
        <v>81</v>
      </c>
      <c r="N214" s="10" t="s">
        <v>82</v>
      </c>
      <c r="O214" s="39">
        <v>0</v>
      </c>
      <c r="P214" s="58">
        <v>0</v>
      </c>
      <c r="Q214" s="47" t="s">
        <v>252</v>
      </c>
      <c r="S214" s="37" t="s">
        <v>81</v>
      </c>
      <c r="T214" s="10" t="s">
        <v>82</v>
      </c>
      <c r="U214" s="39">
        <v>0</v>
      </c>
      <c r="V214" s="58">
        <v>0</v>
      </c>
      <c r="W214" s="47" t="s">
        <v>252</v>
      </c>
    </row>
    <row r="215" spans="1:23" ht="19.5" x14ac:dyDescent="0.3">
      <c r="A215" s="37" t="s">
        <v>126</v>
      </c>
      <c r="B215" s="10" t="s">
        <v>189</v>
      </c>
      <c r="C215" s="39">
        <v>2289.5131086142324</v>
      </c>
      <c r="D215" s="58">
        <v>0.16537936072071097</v>
      </c>
      <c r="E215" s="47">
        <v>-0.14353599769661018</v>
      </c>
      <c r="G215" s="37" t="s">
        <v>126</v>
      </c>
      <c r="H215" s="10" t="s">
        <v>189</v>
      </c>
      <c r="I215" s="39">
        <v>265.07099999999997</v>
      </c>
      <c r="J215" s="58">
        <v>1.9146984728177791E-2</v>
      </c>
      <c r="K215" s="47">
        <v>-0.94929798211275085</v>
      </c>
      <c r="M215" s="37" t="s">
        <v>126</v>
      </c>
      <c r="N215" s="10" t="s">
        <v>189</v>
      </c>
      <c r="O215" s="39">
        <v>0</v>
      </c>
      <c r="P215" s="58">
        <v>0</v>
      </c>
      <c r="Q215" s="47" t="s">
        <v>252</v>
      </c>
      <c r="S215" s="37" t="s">
        <v>126</v>
      </c>
      <c r="T215" s="10" t="s">
        <v>189</v>
      </c>
      <c r="U215" s="39">
        <v>0</v>
      </c>
      <c r="V215" s="58">
        <v>0</v>
      </c>
      <c r="W215" s="47">
        <v>-1</v>
      </c>
    </row>
    <row r="216" spans="1:23" ht="19.5" x14ac:dyDescent="0.3">
      <c r="A216" s="37" t="s">
        <v>102</v>
      </c>
      <c r="B216" s="10" t="s">
        <v>103</v>
      </c>
      <c r="C216" s="39">
        <v>0</v>
      </c>
      <c r="D216" s="58">
        <v>0</v>
      </c>
      <c r="E216" s="47">
        <v>-1</v>
      </c>
      <c r="G216" s="37" t="s">
        <v>102</v>
      </c>
      <c r="H216" s="10" t="s">
        <v>103</v>
      </c>
      <c r="I216" s="39">
        <v>0</v>
      </c>
      <c r="J216" s="58">
        <v>0</v>
      </c>
      <c r="K216" s="47">
        <v>-1</v>
      </c>
      <c r="M216" s="37" t="s">
        <v>102</v>
      </c>
      <c r="N216" s="10" t="s">
        <v>103</v>
      </c>
      <c r="O216" s="39">
        <v>0</v>
      </c>
      <c r="P216" s="58">
        <v>0</v>
      </c>
      <c r="Q216" s="47" t="s">
        <v>252</v>
      </c>
      <c r="S216" s="37" t="s">
        <v>102</v>
      </c>
      <c r="T216" s="10" t="s">
        <v>103</v>
      </c>
      <c r="U216" s="39">
        <v>1058.6400000000001</v>
      </c>
      <c r="V216" s="58">
        <v>7.6469187171128272E-2</v>
      </c>
      <c r="W216" s="47">
        <v>0.2692936043813241</v>
      </c>
    </row>
    <row r="217" spans="1:23" ht="19.5" x14ac:dyDescent="0.3">
      <c r="A217" s="37" t="s">
        <v>86</v>
      </c>
      <c r="B217" s="10" t="s">
        <v>91</v>
      </c>
      <c r="C217" s="39">
        <v>714.41947565543092</v>
      </c>
      <c r="D217" s="58">
        <v>5.1604961651358777E-2</v>
      </c>
      <c r="E217" s="47">
        <v>-0.21255929331809864</v>
      </c>
      <c r="G217" s="37" t="s">
        <v>86</v>
      </c>
      <c r="H217" s="10" t="s">
        <v>91</v>
      </c>
      <c r="I217" s="39">
        <v>196.23299999999998</v>
      </c>
      <c r="J217" s="58">
        <v>1.4174580599780861E-2</v>
      </c>
      <c r="K217" s="47">
        <v>-0.89349294274356883</v>
      </c>
      <c r="M217" s="37" t="s">
        <v>86</v>
      </c>
      <c r="N217" s="10" t="s">
        <v>91</v>
      </c>
      <c r="O217" s="39">
        <v>0</v>
      </c>
      <c r="P217" s="58">
        <v>0</v>
      </c>
      <c r="Q217" s="47" t="s">
        <v>252</v>
      </c>
      <c r="S217" s="37" t="s">
        <v>86</v>
      </c>
      <c r="T217" s="10" t="s">
        <v>91</v>
      </c>
      <c r="U217" s="39">
        <v>237.24</v>
      </c>
      <c r="V217" s="58">
        <v>1.7136656431344433E-2</v>
      </c>
      <c r="W217" s="47">
        <v>-0.44091406677613576</v>
      </c>
    </row>
    <row r="218" spans="1:23" ht="19.5" x14ac:dyDescent="0.3">
      <c r="A218" s="37" t="s">
        <v>94</v>
      </c>
      <c r="B218" s="10" t="s">
        <v>97</v>
      </c>
      <c r="C218" s="39">
        <v>230.33707865168543</v>
      </c>
      <c r="D218" s="58">
        <v>1.6638034818131399E-2</v>
      </c>
      <c r="E218" s="47">
        <v>-0.81888371417097927</v>
      </c>
      <c r="G218" s="37" t="s">
        <v>94</v>
      </c>
      <c r="H218" s="10" t="s">
        <v>97</v>
      </c>
      <c r="I218" s="39">
        <v>89.399999999999991</v>
      </c>
      <c r="J218" s="58">
        <v>6.4576676992167932E-3</v>
      </c>
      <c r="K218" s="47">
        <v>-0.92337755836675928</v>
      </c>
      <c r="M218" s="37" t="s">
        <v>94</v>
      </c>
      <c r="N218" s="10" t="s">
        <v>97</v>
      </c>
      <c r="O218" s="39">
        <v>0</v>
      </c>
      <c r="P218" s="58">
        <v>0</v>
      </c>
      <c r="Q218" s="47" t="s">
        <v>252</v>
      </c>
      <c r="S218" s="37" t="s">
        <v>94</v>
      </c>
      <c r="T218" s="10" t="s">
        <v>97</v>
      </c>
      <c r="U218" s="39">
        <v>0</v>
      </c>
      <c r="V218" s="58">
        <v>0</v>
      </c>
      <c r="W218" s="47">
        <v>-1</v>
      </c>
    </row>
    <row r="219" spans="1:23" ht="19.5" x14ac:dyDescent="0.3">
      <c r="A219" s="37" t="s">
        <v>88</v>
      </c>
      <c r="B219" s="10" t="s">
        <v>89</v>
      </c>
      <c r="C219" s="39">
        <v>0</v>
      </c>
      <c r="D219" s="58">
        <v>0</v>
      </c>
      <c r="E219" s="47">
        <v>-1</v>
      </c>
      <c r="G219" s="37" t="s">
        <v>88</v>
      </c>
      <c r="H219" s="10" t="s">
        <v>89</v>
      </c>
      <c r="I219" s="39">
        <v>0</v>
      </c>
      <c r="J219" s="58">
        <v>0</v>
      </c>
      <c r="K219" s="47" t="s">
        <v>252</v>
      </c>
      <c r="M219" s="37" t="s">
        <v>88</v>
      </c>
      <c r="N219" s="10" t="s">
        <v>89</v>
      </c>
      <c r="O219" s="39">
        <v>0</v>
      </c>
      <c r="P219" s="58">
        <v>0</v>
      </c>
      <c r="Q219" s="47" t="s">
        <v>252</v>
      </c>
      <c r="S219" s="37" t="s">
        <v>88</v>
      </c>
      <c r="T219" s="10" t="s">
        <v>89</v>
      </c>
      <c r="U219" s="39">
        <v>0</v>
      </c>
      <c r="V219" s="58">
        <v>0</v>
      </c>
      <c r="W219" s="47" t="s">
        <v>252</v>
      </c>
    </row>
    <row r="220" spans="1:23" ht="19.5" x14ac:dyDescent="0.3">
      <c r="A220" s="37" t="s">
        <v>221</v>
      </c>
      <c r="B220" s="10" t="s">
        <v>240</v>
      </c>
      <c r="C220" s="39">
        <v>0</v>
      </c>
      <c r="D220" s="58">
        <v>0</v>
      </c>
      <c r="E220" s="47">
        <v>-1</v>
      </c>
      <c r="G220" s="37" t="s">
        <v>221</v>
      </c>
      <c r="H220" s="10" t="s">
        <v>240</v>
      </c>
      <c r="I220" s="39">
        <v>0</v>
      </c>
      <c r="J220" s="58">
        <v>0</v>
      </c>
      <c r="K220" s="47" t="s">
        <v>252</v>
      </c>
      <c r="M220" s="37" t="s">
        <v>221</v>
      </c>
      <c r="N220" s="10" t="s">
        <v>240</v>
      </c>
      <c r="O220" s="39">
        <v>0</v>
      </c>
      <c r="P220" s="58">
        <v>0</v>
      </c>
      <c r="Q220" s="47" t="s">
        <v>252</v>
      </c>
      <c r="S220" s="37" t="s">
        <v>221</v>
      </c>
      <c r="T220" s="10" t="s">
        <v>240</v>
      </c>
      <c r="U220" s="39">
        <v>0</v>
      </c>
      <c r="V220" s="58">
        <v>0</v>
      </c>
      <c r="W220" s="47" t="s">
        <v>252</v>
      </c>
    </row>
    <row r="221" spans="1:23" ht="19.5" x14ac:dyDescent="0.3">
      <c r="A221" s="37" t="s">
        <v>84</v>
      </c>
      <c r="B221" s="10" t="s">
        <v>85</v>
      </c>
      <c r="C221" s="39">
        <v>625.46816479400752</v>
      </c>
      <c r="D221" s="58">
        <v>4.5179704302893392E-2</v>
      </c>
      <c r="E221" s="47" t="s">
        <v>252</v>
      </c>
      <c r="G221" s="37" t="s">
        <v>84</v>
      </c>
      <c r="H221" s="10" t="s">
        <v>85</v>
      </c>
      <c r="I221" s="39">
        <v>0</v>
      </c>
      <c r="J221" s="58">
        <v>0</v>
      </c>
      <c r="K221" s="47">
        <v>-1</v>
      </c>
      <c r="M221" s="37" t="s">
        <v>84</v>
      </c>
      <c r="N221" s="10" t="s">
        <v>85</v>
      </c>
      <c r="O221" s="39">
        <v>0</v>
      </c>
      <c r="P221" s="58">
        <v>0</v>
      </c>
      <c r="Q221" s="47" t="s">
        <v>252</v>
      </c>
      <c r="S221" s="37" t="s">
        <v>84</v>
      </c>
      <c r="T221" s="10" t="s">
        <v>85</v>
      </c>
      <c r="U221" s="39">
        <v>0</v>
      </c>
      <c r="V221" s="58">
        <v>0</v>
      </c>
      <c r="W221" s="47" t="s">
        <v>252</v>
      </c>
    </row>
    <row r="222" spans="1:23" ht="19.5" x14ac:dyDescent="0.3">
      <c r="B222" s="8" t="s">
        <v>52</v>
      </c>
      <c r="C222" s="7">
        <v>13844.007490636706</v>
      </c>
      <c r="D222" s="58">
        <v>1</v>
      </c>
      <c r="E222" s="47">
        <v>-0.61489796084689963</v>
      </c>
      <c r="G222" s="37"/>
      <c r="H222" s="8" t="s">
        <v>52</v>
      </c>
      <c r="I222" s="7">
        <v>5872.2389999999996</v>
      </c>
      <c r="J222" s="58">
        <v>1</v>
      </c>
      <c r="K222" s="47">
        <v>-0.80628785348112209</v>
      </c>
      <c r="N222" s="8" t="s">
        <v>52</v>
      </c>
      <c r="O222" s="7">
        <v>0</v>
      </c>
      <c r="P222" s="58" t="s">
        <v>252</v>
      </c>
      <c r="Q222" s="47" t="s">
        <v>252</v>
      </c>
      <c r="T222" s="8" t="s">
        <v>52</v>
      </c>
      <c r="U222" s="7">
        <v>21002.400000000001</v>
      </c>
      <c r="V222" s="58">
        <v>1</v>
      </c>
      <c r="W222" s="47">
        <v>1.0396645934012643</v>
      </c>
    </row>
  </sheetData>
  <mergeCells count="20">
    <mergeCell ref="N61:P61"/>
    <mergeCell ref="B2:D2"/>
    <mergeCell ref="B31:D31"/>
    <mergeCell ref="H31:J31"/>
    <mergeCell ref="B61:D61"/>
    <mergeCell ref="H61:J61"/>
    <mergeCell ref="B91:D91"/>
    <mergeCell ref="H91:J91"/>
    <mergeCell ref="N91:P91"/>
    <mergeCell ref="B121:D121"/>
    <mergeCell ref="H121:J121"/>
    <mergeCell ref="N121:P121"/>
    <mergeCell ref="T210:V210"/>
    <mergeCell ref="B151:D151"/>
    <mergeCell ref="H151:J151"/>
    <mergeCell ref="N151:P151"/>
    <mergeCell ref="B194:D194"/>
    <mergeCell ref="B210:D210"/>
    <mergeCell ref="H210:J210"/>
    <mergeCell ref="N210:P210"/>
  </mergeCells>
  <pageMargins left="0.7" right="0.7" top="0.75" bottom="0.75" header="0.3" footer="0.3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DA5B-5B99-4079-8954-5D6D35E869EC}">
  <dimension ref="A2:V222"/>
  <sheetViews>
    <sheetView zoomScale="70" zoomScaleNormal="70" workbookViewId="0">
      <selection activeCell="G196" sqref="G196"/>
    </sheetView>
  </sheetViews>
  <sheetFormatPr defaultColWidth="8.7109375" defaultRowHeight="15" x14ac:dyDescent="0.25"/>
  <cols>
    <col min="1" max="1" width="13.140625" style="37" bestFit="1" customWidth="1"/>
    <col min="2" max="2" width="30.85546875" bestFit="1" customWidth="1"/>
    <col min="3" max="3" width="21" style="4" bestFit="1" customWidth="1"/>
    <col min="4" max="4" width="11.42578125" style="62" bestFit="1" customWidth="1"/>
    <col min="5" max="5" width="10.85546875" style="5" customWidth="1"/>
    <col min="6" max="6" width="10.85546875" style="4" customWidth="1"/>
    <col min="7" max="7" width="10.85546875" style="55" customWidth="1"/>
    <col min="8" max="8" width="30.85546875" bestFit="1" customWidth="1"/>
    <col min="9" max="9" width="20.85546875" bestFit="1" customWidth="1"/>
    <col min="10" max="10" width="11.42578125" style="64" bestFit="1" customWidth="1"/>
    <col min="11" max="12" width="10.7109375" customWidth="1"/>
    <col min="13" max="13" width="10.7109375" style="37" customWidth="1"/>
    <col min="14" max="14" width="30.85546875" bestFit="1" customWidth="1"/>
    <col min="15" max="15" width="18.7109375" bestFit="1" customWidth="1"/>
    <col min="16" max="16" width="13.140625" style="64" bestFit="1" customWidth="1"/>
    <col min="17" max="18" width="10.7109375" customWidth="1"/>
    <col min="19" max="19" width="10.7109375" style="37" customWidth="1"/>
    <col min="20" max="20" width="30.85546875" bestFit="1" customWidth="1"/>
    <col min="21" max="21" width="17.5703125" bestFit="1" customWidth="1"/>
    <col min="22" max="22" width="11.42578125" style="64" bestFit="1" customWidth="1"/>
    <col min="23" max="78" width="8.7109375" customWidth="1"/>
  </cols>
  <sheetData>
    <row r="2" spans="1:22" s="23" customFormat="1" ht="26.25" x14ac:dyDescent="0.4">
      <c r="A2" s="36"/>
      <c r="B2" s="72" t="s">
        <v>223</v>
      </c>
      <c r="C2" s="72"/>
      <c r="D2" s="72"/>
      <c r="E2" s="24"/>
      <c r="F2" s="12"/>
      <c r="G2" s="48"/>
      <c r="J2" s="64"/>
      <c r="M2" s="36"/>
      <c r="P2" s="64"/>
      <c r="S2" s="36"/>
      <c r="V2" s="64"/>
    </row>
    <row r="3" spans="1:22" ht="19.5" x14ac:dyDescent="0.3">
      <c r="B3" s="8" t="s">
        <v>186</v>
      </c>
      <c r="C3" s="7" t="s">
        <v>187</v>
      </c>
      <c r="D3" s="57" t="s">
        <v>188</v>
      </c>
      <c r="E3" s="21"/>
      <c r="F3" s="20"/>
      <c r="G3" s="49"/>
      <c r="N3" s="31"/>
    </row>
    <row r="4" spans="1:22" ht="19.5" x14ac:dyDescent="0.3">
      <c r="A4" s="41" t="s">
        <v>222</v>
      </c>
      <c r="B4" s="10" t="s">
        <v>2</v>
      </c>
      <c r="C4" s="9">
        <v>1953528.3265000046</v>
      </c>
      <c r="D4" s="58">
        <v>0.87028019973036308</v>
      </c>
      <c r="E4" s="16"/>
      <c r="F4" s="42"/>
      <c r="G4" s="50"/>
      <c r="N4" s="31"/>
    </row>
    <row r="5" spans="1:22" ht="19.5" x14ac:dyDescent="0.3">
      <c r="A5" s="41" t="s">
        <v>24</v>
      </c>
      <c r="B5" s="10" t="s">
        <v>57</v>
      </c>
      <c r="C5" s="9">
        <v>77921.98920000004</v>
      </c>
      <c r="D5" s="58">
        <v>3.4713581269569097E-2</v>
      </c>
      <c r="E5" s="16"/>
      <c r="F5" s="42"/>
      <c r="G5" s="50"/>
      <c r="N5" s="31"/>
    </row>
    <row r="6" spans="1:22" ht="19.5" x14ac:dyDescent="0.3">
      <c r="A6" s="41" t="s">
        <v>37</v>
      </c>
      <c r="B6" s="10" t="s">
        <v>19</v>
      </c>
      <c r="C6" s="9">
        <v>49767.567199999998</v>
      </c>
      <c r="D6" s="58">
        <v>2.2171026514117023E-2</v>
      </c>
      <c r="E6" s="16"/>
      <c r="F6" s="42"/>
      <c r="G6" s="50"/>
      <c r="N6" s="31"/>
    </row>
    <row r="7" spans="1:22" ht="19.5" x14ac:dyDescent="0.3">
      <c r="A7" s="41" t="s">
        <v>104</v>
      </c>
      <c r="B7" s="10" t="s">
        <v>31</v>
      </c>
      <c r="C7" s="9">
        <v>28518.930800000002</v>
      </c>
      <c r="D7" s="58">
        <v>1.2704940315448426E-2</v>
      </c>
      <c r="E7" s="16"/>
      <c r="F7" s="42"/>
      <c r="G7" s="50"/>
      <c r="N7" s="31"/>
    </row>
    <row r="8" spans="1:22" ht="19.5" x14ac:dyDescent="0.3">
      <c r="A8" s="41" t="s">
        <v>36</v>
      </c>
      <c r="B8" s="10" t="s">
        <v>207</v>
      </c>
      <c r="C8" s="9">
        <v>13039.9511</v>
      </c>
      <c r="D8" s="58">
        <v>5.8091869433571485E-3</v>
      </c>
      <c r="E8" s="16"/>
      <c r="F8" s="42"/>
      <c r="G8" s="50"/>
      <c r="N8" s="31"/>
    </row>
    <row r="9" spans="1:22" ht="19.5" x14ac:dyDescent="0.3">
      <c r="A9" s="41" t="s">
        <v>132</v>
      </c>
      <c r="B9" s="10" t="s">
        <v>27</v>
      </c>
      <c r="C9" s="9">
        <v>21296.803999999996</v>
      </c>
      <c r="D9" s="58">
        <v>9.4875444534478562E-3</v>
      </c>
      <c r="E9" s="16"/>
      <c r="F9" s="42"/>
      <c r="G9" s="50"/>
      <c r="N9" s="31"/>
    </row>
    <row r="10" spans="1:22" ht="19.5" x14ac:dyDescent="0.3">
      <c r="A10" s="41" t="s">
        <v>128</v>
      </c>
      <c r="B10" s="10" t="s">
        <v>136</v>
      </c>
      <c r="C10" s="9">
        <v>16021.824699999999</v>
      </c>
      <c r="D10" s="58">
        <v>7.1375861874203696E-3</v>
      </c>
      <c r="E10" s="16"/>
      <c r="F10" s="42"/>
      <c r="G10" s="50"/>
      <c r="N10" s="31"/>
    </row>
    <row r="11" spans="1:22" ht="19.5" x14ac:dyDescent="0.3">
      <c r="A11" s="41" t="s">
        <v>32</v>
      </c>
      <c r="B11" s="10" t="s">
        <v>3</v>
      </c>
      <c r="C11" s="9">
        <v>18495.689699999999</v>
      </c>
      <c r="D11" s="58">
        <v>8.2396719350907137E-3</v>
      </c>
      <c r="E11" s="16"/>
      <c r="F11" s="42"/>
      <c r="G11" s="50"/>
      <c r="N11" s="31"/>
    </row>
    <row r="12" spans="1:22" ht="19.5" x14ac:dyDescent="0.3">
      <c r="A12" s="41" t="s">
        <v>23</v>
      </c>
      <c r="B12" s="10" t="s">
        <v>41</v>
      </c>
      <c r="C12" s="9">
        <v>13184.233699999997</v>
      </c>
      <c r="D12" s="58">
        <v>5.8734636104739142E-3</v>
      </c>
      <c r="E12" s="16"/>
      <c r="F12" s="42"/>
      <c r="G12" s="50"/>
      <c r="N12" s="31"/>
    </row>
    <row r="13" spans="1:22" ht="19.5" x14ac:dyDescent="0.3">
      <c r="A13" s="41" t="s">
        <v>74</v>
      </c>
      <c r="B13" s="10" t="s">
        <v>76</v>
      </c>
      <c r="C13" s="9">
        <v>11699.439200000001</v>
      </c>
      <c r="D13" s="58">
        <v>5.2120003306792163E-3</v>
      </c>
      <c r="E13" s="16"/>
      <c r="F13" s="42"/>
      <c r="G13" s="50"/>
      <c r="N13" s="31"/>
    </row>
    <row r="14" spans="1:22" ht="19.5" x14ac:dyDescent="0.3">
      <c r="A14" s="41" t="s">
        <v>28</v>
      </c>
      <c r="B14" s="10" t="s">
        <v>4</v>
      </c>
      <c r="C14" s="9">
        <v>8667.7198000000008</v>
      </c>
      <c r="D14" s="58">
        <v>3.8613952080570483E-3</v>
      </c>
      <c r="E14" s="16"/>
      <c r="F14" s="42"/>
      <c r="G14" s="50"/>
      <c r="N14" s="31"/>
    </row>
    <row r="15" spans="1:22" ht="19.5" x14ac:dyDescent="0.3">
      <c r="A15" s="41" t="s">
        <v>129</v>
      </c>
      <c r="B15" s="10" t="s">
        <v>20</v>
      </c>
      <c r="C15" s="9">
        <v>10556.6077</v>
      </c>
      <c r="D15" s="58">
        <v>4.7028786493672923E-3</v>
      </c>
      <c r="E15" s="16"/>
      <c r="F15" s="42"/>
      <c r="G15" s="50"/>
      <c r="N15" s="31"/>
    </row>
    <row r="16" spans="1:22" ht="19.5" x14ac:dyDescent="0.3">
      <c r="A16" s="41" t="s">
        <v>131</v>
      </c>
      <c r="B16" s="10" t="s">
        <v>33</v>
      </c>
      <c r="C16" s="9">
        <v>11063.519999999999</v>
      </c>
      <c r="D16" s="58">
        <v>4.9287037534650469E-3</v>
      </c>
      <c r="E16" s="16"/>
      <c r="F16" s="42"/>
      <c r="G16" s="50"/>
      <c r="N16" s="31"/>
    </row>
    <row r="17" spans="1:22" ht="19.5" x14ac:dyDescent="0.3">
      <c r="A17" s="41" t="s">
        <v>45</v>
      </c>
      <c r="B17" s="10" t="s">
        <v>47</v>
      </c>
      <c r="C17" s="9">
        <v>4206.3736000000008</v>
      </c>
      <c r="D17" s="58">
        <v>1.8739035452366235E-3</v>
      </c>
      <c r="E17" s="16"/>
      <c r="F17" s="42"/>
      <c r="G17" s="50"/>
      <c r="N17" s="31"/>
    </row>
    <row r="18" spans="1:22" ht="19.5" x14ac:dyDescent="0.3">
      <c r="A18" s="41" t="s">
        <v>29</v>
      </c>
      <c r="B18" s="10" t="s">
        <v>43</v>
      </c>
      <c r="C18" s="9">
        <v>2942.7235000000001</v>
      </c>
      <c r="D18" s="58">
        <v>1.3109582085863995E-3</v>
      </c>
      <c r="E18" s="16"/>
      <c r="F18" s="42"/>
      <c r="G18" s="50"/>
      <c r="N18" s="31"/>
    </row>
    <row r="19" spans="1:22" ht="19.5" x14ac:dyDescent="0.3">
      <c r="A19" s="41" t="s">
        <v>127</v>
      </c>
      <c r="B19" s="10" t="s">
        <v>134</v>
      </c>
      <c r="C19" s="9">
        <v>1169.3675999999998</v>
      </c>
      <c r="D19" s="58">
        <v>5.2094328742573919E-4</v>
      </c>
      <c r="E19" s="16"/>
      <c r="F19" s="42"/>
      <c r="G19" s="50"/>
      <c r="N19" s="31"/>
    </row>
    <row r="20" spans="1:22" ht="19.5" x14ac:dyDescent="0.3">
      <c r="A20" s="41" t="s">
        <v>130</v>
      </c>
      <c r="B20" s="10" t="s">
        <v>42</v>
      </c>
      <c r="C20" s="9">
        <v>632.83349999999996</v>
      </c>
      <c r="D20" s="58">
        <v>2.8192192419486953E-4</v>
      </c>
      <c r="E20" s="16"/>
      <c r="F20" s="42"/>
      <c r="G20" s="50"/>
      <c r="N20" s="31"/>
    </row>
    <row r="21" spans="1:22" ht="19.5" x14ac:dyDescent="0.3">
      <c r="A21" s="41" t="s">
        <v>123</v>
      </c>
      <c r="B21" s="10" t="s">
        <v>135</v>
      </c>
      <c r="C21" s="9">
        <v>598.28060000000005</v>
      </c>
      <c r="D21" s="58">
        <v>2.665289020895087E-4</v>
      </c>
      <c r="E21" s="16"/>
      <c r="F21" s="42"/>
      <c r="G21" s="50"/>
      <c r="N21" s="31"/>
    </row>
    <row r="22" spans="1:22" ht="19.5" x14ac:dyDescent="0.3">
      <c r="A22" s="41" t="s">
        <v>34</v>
      </c>
      <c r="B22" s="10" t="s">
        <v>38</v>
      </c>
      <c r="C22" s="9">
        <v>311.80430000000001</v>
      </c>
      <c r="D22" s="58">
        <v>1.3890615498110383E-4</v>
      </c>
      <c r="E22" s="16"/>
      <c r="F22" s="42"/>
      <c r="G22" s="50"/>
      <c r="N22" s="31"/>
    </row>
    <row r="23" spans="1:22" ht="19.5" x14ac:dyDescent="0.3">
      <c r="A23" s="41" t="s">
        <v>133</v>
      </c>
      <c r="B23" s="10" t="s">
        <v>46</v>
      </c>
      <c r="C23" s="9">
        <v>0</v>
      </c>
      <c r="D23" s="58">
        <v>0</v>
      </c>
      <c r="E23" s="16"/>
      <c r="F23" s="42"/>
      <c r="G23" s="50"/>
      <c r="N23" s="31"/>
    </row>
    <row r="24" spans="1:22" ht="19.5" x14ac:dyDescent="0.3">
      <c r="A24" s="41" t="s">
        <v>30</v>
      </c>
      <c r="B24" s="10" t="s">
        <v>40</v>
      </c>
      <c r="C24" s="9">
        <v>0</v>
      </c>
      <c r="D24" s="58">
        <v>0</v>
      </c>
      <c r="E24" s="16"/>
      <c r="F24" s="15"/>
      <c r="G24" s="51"/>
      <c r="N24" s="31"/>
    </row>
    <row r="25" spans="1:22" ht="19.5" x14ac:dyDescent="0.3">
      <c r="A25" s="41" t="s">
        <v>35</v>
      </c>
      <c r="B25" s="10" t="s">
        <v>39</v>
      </c>
      <c r="C25" s="9">
        <v>0</v>
      </c>
      <c r="D25" s="58">
        <v>0</v>
      </c>
      <c r="E25" s="16"/>
      <c r="G25" s="51"/>
      <c r="N25" s="31"/>
    </row>
    <row r="26" spans="1:22" ht="19.5" x14ac:dyDescent="0.3">
      <c r="A26" s="41" t="s">
        <v>75</v>
      </c>
      <c r="B26" s="10" t="s">
        <v>5</v>
      </c>
      <c r="C26" s="9">
        <v>0</v>
      </c>
      <c r="D26" s="58">
        <v>0</v>
      </c>
      <c r="E26" s="16"/>
      <c r="F26" s="15"/>
      <c r="G26" s="51"/>
      <c r="N26" s="31"/>
    </row>
    <row r="27" spans="1:22" ht="19.5" x14ac:dyDescent="0.3">
      <c r="A27" s="41" t="s">
        <v>51</v>
      </c>
      <c r="B27" s="10" t="s">
        <v>227</v>
      </c>
      <c r="C27" s="9">
        <v>1087.92</v>
      </c>
      <c r="D27" s="58">
        <v>4.8465907662929115E-4</v>
      </c>
      <c r="E27" s="16"/>
      <c r="F27" s="15"/>
      <c r="G27" s="51"/>
      <c r="N27" s="31"/>
    </row>
    <row r="28" spans="1:22" ht="19.5" x14ac:dyDescent="0.3">
      <c r="A28" s="41"/>
      <c r="B28" s="8" t="s">
        <v>52</v>
      </c>
      <c r="C28" s="7">
        <v>2244711.9067000053</v>
      </c>
      <c r="D28" s="57">
        <v>1</v>
      </c>
      <c r="E28" s="21"/>
      <c r="F28" s="20"/>
      <c r="G28" s="49"/>
    </row>
    <row r="29" spans="1:22" ht="18.75" x14ac:dyDescent="0.3">
      <c r="A29" s="41"/>
      <c r="C29" s="18"/>
      <c r="D29" s="59"/>
      <c r="E29" s="19"/>
      <c r="F29" s="18"/>
      <c r="G29" s="52"/>
    </row>
    <row r="30" spans="1:22" s="26" customFormat="1" ht="18.75" customHeight="1" x14ac:dyDescent="0.4">
      <c r="A30" s="38"/>
      <c r="B30" s="13"/>
      <c r="C30" s="28"/>
      <c r="D30" s="60"/>
      <c r="E30" s="29"/>
      <c r="F30" s="28"/>
      <c r="G30" s="53"/>
      <c r="J30" s="65"/>
      <c r="M30" s="38"/>
      <c r="P30" s="65"/>
      <c r="S30" s="38"/>
      <c r="V30" s="65"/>
    </row>
    <row r="31" spans="1:22" s="23" customFormat="1" ht="26.25" x14ac:dyDescent="0.4">
      <c r="A31" s="36"/>
      <c r="B31" s="72" t="s">
        <v>229</v>
      </c>
      <c r="C31" s="72"/>
      <c r="D31" s="72"/>
      <c r="E31" s="24"/>
      <c r="F31" s="12"/>
      <c r="G31" s="48"/>
      <c r="H31" s="72" t="s">
        <v>243</v>
      </c>
      <c r="I31" s="72"/>
      <c r="J31" s="72"/>
      <c r="M31" s="36"/>
      <c r="P31" s="64"/>
      <c r="S31" s="36"/>
      <c r="V31" s="64"/>
    </row>
    <row r="32" spans="1:22" ht="19.5" x14ac:dyDescent="0.3">
      <c r="B32" s="8" t="s">
        <v>186</v>
      </c>
      <c r="C32" s="7" t="s">
        <v>187</v>
      </c>
      <c r="D32" s="57" t="s">
        <v>188</v>
      </c>
      <c r="E32" s="21"/>
      <c r="F32" s="20"/>
      <c r="G32" s="49"/>
      <c r="H32" s="8" t="s">
        <v>186</v>
      </c>
      <c r="I32" s="7" t="s">
        <v>187</v>
      </c>
      <c r="J32" s="57" t="s">
        <v>188</v>
      </c>
    </row>
    <row r="33" spans="1:10" ht="19.5" x14ac:dyDescent="0.3">
      <c r="A33" s="41" t="s">
        <v>222</v>
      </c>
      <c r="B33" s="10" t="s">
        <v>2</v>
      </c>
      <c r="C33" s="9">
        <v>910558.01709999715</v>
      </c>
      <c r="D33" s="58">
        <v>0.87192946662363491</v>
      </c>
      <c r="E33" s="16"/>
      <c r="F33" s="15"/>
      <c r="G33" s="41" t="s">
        <v>222</v>
      </c>
      <c r="H33" s="10" t="s">
        <v>2</v>
      </c>
      <c r="I33" s="9">
        <v>1042652.6913999993</v>
      </c>
      <c r="J33" s="58">
        <v>0.86881070004260996</v>
      </c>
    </row>
    <row r="34" spans="1:10" ht="19.5" x14ac:dyDescent="0.3">
      <c r="A34" s="41" t="s">
        <v>24</v>
      </c>
      <c r="B34" s="10" t="s">
        <v>57</v>
      </c>
      <c r="C34" s="9">
        <v>41948.154899999994</v>
      </c>
      <c r="D34" s="58">
        <v>4.0168590733286429E-2</v>
      </c>
      <c r="E34" s="16"/>
      <c r="F34" s="15"/>
      <c r="G34" s="41" t="s">
        <v>24</v>
      </c>
      <c r="H34" s="10" t="s">
        <v>57</v>
      </c>
      <c r="I34" s="9">
        <v>35973.834300000017</v>
      </c>
      <c r="J34" s="58">
        <v>2.9975899375882901E-2</v>
      </c>
    </row>
    <row r="35" spans="1:10" ht="19.5" x14ac:dyDescent="0.3">
      <c r="A35" s="41" t="s">
        <v>37</v>
      </c>
      <c r="B35" s="10" t="s">
        <v>19</v>
      </c>
      <c r="C35" s="9">
        <v>13530.522800000001</v>
      </c>
      <c r="D35" s="58">
        <v>1.2956518208160827E-2</v>
      </c>
      <c r="E35" s="16"/>
      <c r="F35" s="15"/>
      <c r="G35" s="41" t="s">
        <v>37</v>
      </c>
      <c r="H35" s="10" t="s">
        <v>19</v>
      </c>
      <c r="I35" s="9">
        <v>36237.044399999999</v>
      </c>
      <c r="J35" s="58">
        <v>3.0195224327638617E-2</v>
      </c>
    </row>
    <row r="36" spans="1:10" ht="19.5" x14ac:dyDescent="0.3">
      <c r="A36" s="41" t="s">
        <v>104</v>
      </c>
      <c r="B36" s="10" t="s">
        <v>31</v>
      </c>
      <c r="C36" s="9">
        <v>18780.9313</v>
      </c>
      <c r="D36" s="58">
        <v>1.7984188929837035E-2</v>
      </c>
      <c r="E36" s="16"/>
      <c r="F36" s="15"/>
      <c r="G36" s="41" t="s">
        <v>104</v>
      </c>
      <c r="H36" s="10" t="s">
        <v>31</v>
      </c>
      <c r="I36" s="9">
        <v>9737.9994999999999</v>
      </c>
      <c r="J36" s="58">
        <v>8.1143780977052504E-3</v>
      </c>
    </row>
    <row r="37" spans="1:10" ht="19.5" x14ac:dyDescent="0.3">
      <c r="A37" s="41" t="s">
        <v>36</v>
      </c>
      <c r="B37" s="10" t="s">
        <v>207</v>
      </c>
      <c r="C37" s="9">
        <v>0</v>
      </c>
      <c r="D37" s="58">
        <v>0</v>
      </c>
      <c r="E37" s="16"/>
      <c r="F37" s="15"/>
      <c r="G37" s="41" t="s">
        <v>36</v>
      </c>
      <c r="H37" s="10" t="s">
        <v>207</v>
      </c>
      <c r="I37" s="9">
        <v>13039.9511</v>
      </c>
      <c r="J37" s="58">
        <v>1.0865793698283461E-2</v>
      </c>
    </row>
    <row r="38" spans="1:10" ht="19.5" x14ac:dyDescent="0.3">
      <c r="A38" s="41" t="s">
        <v>132</v>
      </c>
      <c r="B38" s="10" t="s">
        <v>27</v>
      </c>
      <c r="C38" s="9">
        <v>12116.232100000001</v>
      </c>
      <c r="D38" s="58">
        <v>1.1602225881320174E-2</v>
      </c>
      <c r="E38" s="16"/>
      <c r="F38" s="15"/>
      <c r="G38" s="41" t="s">
        <v>132</v>
      </c>
      <c r="H38" s="10" t="s">
        <v>27</v>
      </c>
      <c r="I38" s="9">
        <v>9180.5719000000008</v>
      </c>
      <c r="J38" s="58">
        <v>7.649890673106759E-3</v>
      </c>
    </row>
    <row r="39" spans="1:10" ht="19.5" x14ac:dyDescent="0.3">
      <c r="A39" s="41" t="s">
        <v>128</v>
      </c>
      <c r="B39" s="10" t="s">
        <v>136</v>
      </c>
      <c r="C39" s="9">
        <v>10737.816499999999</v>
      </c>
      <c r="D39" s="58">
        <v>1.0282286727172121E-2</v>
      </c>
      <c r="E39" s="16"/>
      <c r="F39" s="15"/>
      <c r="G39" s="41" t="s">
        <v>128</v>
      </c>
      <c r="H39" s="10" t="s">
        <v>136</v>
      </c>
      <c r="I39" s="9">
        <v>5284.0081999999993</v>
      </c>
      <c r="J39" s="58">
        <v>4.4030029377363326E-3</v>
      </c>
    </row>
    <row r="40" spans="1:10" ht="19.5" x14ac:dyDescent="0.3">
      <c r="A40" s="41" t="s">
        <v>32</v>
      </c>
      <c r="B40" s="10" t="s">
        <v>3</v>
      </c>
      <c r="C40" s="9">
        <v>8072.3113999999996</v>
      </c>
      <c r="D40" s="58">
        <v>7.7298601969795445E-3</v>
      </c>
      <c r="E40" s="16"/>
      <c r="F40" s="15"/>
      <c r="G40" s="41" t="s">
        <v>32</v>
      </c>
      <c r="H40" s="10" t="s">
        <v>3</v>
      </c>
      <c r="I40" s="9">
        <v>10423.3783</v>
      </c>
      <c r="J40" s="58">
        <v>8.6854833563727533E-3</v>
      </c>
    </row>
    <row r="41" spans="1:10" ht="19.5" x14ac:dyDescent="0.3">
      <c r="A41" s="41" t="s">
        <v>23</v>
      </c>
      <c r="B41" s="10" t="s">
        <v>41</v>
      </c>
      <c r="C41" s="9">
        <v>2068.9612999999999</v>
      </c>
      <c r="D41" s="58">
        <v>1.9811898735671986E-3</v>
      </c>
      <c r="E41" s="16"/>
      <c r="F41" s="15"/>
      <c r="G41" s="41" t="s">
        <v>23</v>
      </c>
      <c r="H41" s="10" t="s">
        <v>41</v>
      </c>
      <c r="I41" s="9">
        <v>11115.272399999998</v>
      </c>
      <c r="J41" s="58">
        <v>9.2620176158961249E-3</v>
      </c>
    </row>
    <row r="42" spans="1:10" ht="19.5" x14ac:dyDescent="0.3">
      <c r="A42" s="41" t="s">
        <v>74</v>
      </c>
      <c r="B42" s="10" t="s">
        <v>76</v>
      </c>
      <c r="C42" s="9">
        <v>5873.4098999999997</v>
      </c>
      <c r="D42" s="58">
        <v>5.6242425690559462E-3</v>
      </c>
      <c r="E42" s="16"/>
      <c r="F42" s="15"/>
      <c r="G42" s="41" t="s">
        <v>74</v>
      </c>
      <c r="H42" s="10" t="s">
        <v>76</v>
      </c>
      <c r="I42" s="9">
        <v>5826.0293000000001</v>
      </c>
      <c r="J42" s="58">
        <v>4.8546525955879393E-3</v>
      </c>
    </row>
    <row r="43" spans="1:10" ht="19.5" x14ac:dyDescent="0.3">
      <c r="A43" s="41" t="s">
        <v>28</v>
      </c>
      <c r="B43" s="10" t="s">
        <v>4</v>
      </c>
      <c r="C43" s="9">
        <v>4582.1422000000002</v>
      </c>
      <c r="D43" s="58">
        <v>4.3877542445501152E-3</v>
      </c>
      <c r="E43" s="16"/>
      <c r="F43" s="15"/>
      <c r="G43" s="41" t="s">
        <v>28</v>
      </c>
      <c r="H43" s="10" t="s">
        <v>4</v>
      </c>
      <c r="I43" s="9">
        <v>4085.5776000000001</v>
      </c>
      <c r="J43" s="58">
        <v>3.4043872557104962E-3</v>
      </c>
    </row>
    <row r="44" spans="1:10" ht="19.5" x14ac:dyDescent="0.3">
      <c r="A44" s="41" t="s">
        <v>129</v>
      </c>
      <c r="B44" s="10" t="s">
        <v>20</v>
      </c>
      <c r="C44" s="9">
        <v>1842.3361999999997</v>
      </c>
      <c r="D44" s="58">
        <v>1.7641788771719763E-3</v>
      </c>
      <c r="E44" s="16"/>
      <c r="F44" s="15"/>
      <c r="G44" s="41" t="s">
        <v>129</v>
      </c>
      <c r="H44" s="10" t="s">
        <v>20</v>
      </c>
      <c r="I44" s="9">
        <v>8714.2715000000026</v>
      </c>
      <c r="J44" s="58">
        <v>7.2613367660428717E-3</v>
      </c>
    </row>
    <row r="45" spans="1:10" ht="19.5" x14ac:dyDescent="0.3">
      <c r="A45" s="41" t="s">
        <v>131</v>
      </c>
      <c r="B45" s="10" t="s">
        <v>33</v>
      </c>
      <c r="C45" s="9">
        <v>11063.519999999999</v>
      </c>
      <c r="D45" s="58">
        <v>1.0594172926293097E-2</v>
      </c>
      <c r="E45" s="16"/>
      <c r="F45" s="15"/>
      <c r="G45" s="41" t="s">
        <v>131</v>
      </c>
      <c r="H45" s="10" t="s">
        <v>33</v>
      </c>
      <c r="I45" s="9">
        <v>0</v>
      </c>
      <c r="J45" s="58">
        <v>0</v>
      </c>
    </row>
    <row r="46" spans="1:10" ht="19.5" x14ac:dyDescent="0.3">
      <c r="A46" s="41" t="s">
        <v>45</v>
      </c>
      <c r="B46" s="10" t="s">
        <v>47</v>
      </c>
      <c r="C46" s="9">
        <v>731.54</v>
      </c>
      <c r="D46" s="58">
        <v>7.0050592058408642E-4</v>
      </c>
      <c r="E46" s="16"/>
      <c r="F46" s="15"/>
      <c r="G46" s="41" t="s">
        <v>45</v>
      </c>
      <c r="H46" s="10" t="s">
        <v>47</v>
      </c>
      <c r="I46" s="9">
        <v>3474.8335999999999</v>
      </c>
      <c r="J46" s="58">
        <v>2.8954729004669064E-3</v>
      </c>
    </row>
    <row r="47" spans="1:10" ht="19.5" x14ac:dyDescent="0.3">
      <c r="A47" s="41" t="s">
        <v>29</v>
      </c>
      <c r="B47" s="10" t="s">
        <v>43</v>
      </c>
      <c r="C47" s="9">
        <v>805.21619999999996</v>
      </c>
      <c r="D47" s="58">
        <v>7.7105655938187914E-4</v>
      </c>
      <c r="E47" s="16"/>
      <c r="F47" s="15"/>
      <c r="G47" s="41" t="s">
        <v>29</v>
      </c>
      <c r="H47" s="10" t="s">
        <v>43</v>
      </c>
      <c r="I47" s="9">
        <v>2137.5073000000002</v>
      </c>
      <c r="J47" s="58">
        <v>1.7811196661906882E-3</v>
      </c>
    </row>
    <row r="48" spans="1:10" ht="19.5" x14ac:dyDescent="0.3">
      <c r="A48" s="41" t="s">
        <v>127</v>
      </c>
      <c r="B48" s="10" t="s">
        <v>134</v>
      </c>
      <c r="C48" s="9">
        <v>144.45599999999999</v>
      </c>
      <c r="D48" s="58">
        <v>1.3832775140647783E-4</v>
      </c>
      <c r="E48" s="16"/>
      <c r="F48" s="15"/>
      <c r="G48" s="41" t="s">
        <v>127</v>
      </c>
      <c r="H48" s="10" t="s">
        <v>134</v>
      </c>
      <c r="I48" s="9">
        <v>1024.9115999999999</v>
      </c>
      <c r="J48" s="58">
        <v>8.540275894575722E-4</v>
      </c>
    </row>
    <row r="49" spans="1:22" ht="19.5" x14ac:dyDescent="0.3">
      <c r="A49" s="41" t="s">
        <v>130</v>
      </c>
      <c r="B49" s="10" t="s">
        <v>42</v>
      </c>
      <c r="C49" s="9">
        <v>162.83770000000001</v>
      </c>
      <c r="D49" s="58">
        <v>1.5592964560283144E-4</v>
      </c>
      <c r="E49" s="16"/>
      <c r="F49" s="15"/>
      <c r="G49" s="41" t="s">
        <v>130</v>
      </c>
      <c r="H49" s="10" t="s">
        <v>42</v>
      </c>
      <c r="I49" s="9">
        <v>469.99579999999997</v>
      </c>
      <c r="J49" s="58">
        <v>3.9163317122099431E-4</v>
      </c>
    </row>
    <row r="50" spans="1:22" ht="19.5" x14ac:dyDescent="0.3">
      <c r="A50" s="41" t="s">
        <v>123</v>
      </c>
      <c r="B50" s="10" t="s">
        <v>135</v>
      </c>
      <c r="C50" s="9">
        <v>0</v>
      </c>
      <c r="D50" s="58">
        <v>0</v>
      </c>
      <c r="E50" s="16"/>
      <c r="F50" s="15"/>
      <c r="G50" s="41" t="s">
        <v>123</v>
      </c>
      <c r="H50" s="10" t="s">
        <v>135</v>
      </c>
      <c r="I50" s="9">
        <v>598.28060000000005</v>
      </c>
      <c r="J50" s="58">
        <v>4.9852898399942993E-4</v>
      </c>
    </row>
    <row r="51" spans="1:22" ht="19.5" x14ac:dyDescent="0.3">
      <c r="A51" s="41" t="s">
        <v>34</v>
      </c>
      <c r="B51" s="10" t="s">
        <v>38</v>
      </c>
      <c r="C51" s="9">
        <v>196.05430000000001</v>
      </c>
      <c r="D51" s="58">
        <v>1.8773709968828591E-4</v>
      </c>
      <c r="E51" s="16"/>
      <c r="F51" s="15"/>
      <c r="G51" s="41" t="s">
        <v>34</v>
      </c>
      <c r="H51" s="10" t="s">
        <v>38</v>
      </c>
      <c r="I51" s="9">
        <v>115.75</v>
      </c>
      <c r="J51" s="58">
        <v>9.6450946091071655E-5</v>
      </c>
    </row>
    <row r="52" spans="1:22" ht="19.5" x14ac:dyDescent="0.3">
      <c r="A52" s="41" t="s">
        <v>133</v>
      </c>
      <c r="B52" s="10" t="s">
        <v>46</v>
      </c>
      <c r="C52" s="9">
        <v>0</v>
      </c>
      <c r="D52" s="58">
        <v>0</v>
      </c>
      <c r="E52" s="16"/>
      <c r="F52" s="15"/>
      <c r="G52" s="41" t="s">
        <v>133</v>
      </c>
      <c r="H52" s="10" t="s">
        <v>46</v>
      </c>
      <c r="I52" s="9">
        <v>0</v>
      </c>
      <c r="J52" s="58">
        <v>0</v>
      </c>
    </row>
    <row r="53" spans="1:22" ht="19.5" x14ac:dyDescent="0.3">
      <c r="A53" s="41" t="s">
        <v>30</v>
      </c>
      <c r="B53" s="10" t="s">
        <v>40</v>
      </c>
      <c r="C53" s="9">
        <v>0</v>
      </c>
      <c r="D53" s="58">
        <v>0</v>
      </c>
      <c r="E53" s="16"/>
      <c r="F53" s="15"/>
      <c r="G53" s="41" t="s">
        <v>30</v>
      </c>
      <c r="H53" s="10" t="s">
        <v>40</v>
      </c>
      <c r="I53" s="9">
        <v>0</v>
      </c>
      <c r="J53" s="58">
        <v>0</v>
      </c>
    </row>
    <row r="54" spans="1:22" ht="19.5" x14ac:dyDescent="0.3">
      <c r="A54" s="41" t="s">
        <v>35</v>
      </c>
      <c r="B54" s="10" t="s">
        <v>39</v>
      </c>
      <c r="C54" s="9">
        <v>0</v>
      </c>
      <c r="D54" s="58">
        <v>0</v>
      </c>
      <c r="E54" s="16"/>
      <c r="F54" s="15"/>
      <c r="G54" s="41" t="s">
        <v>35</v>
      </c>
      <c r="H54" s="10" t="s">
        <v>39</v>
      </c>
      <c r="I54" s="9">
        <v>0</v>
      </c>
      <c r="J54" s="58">
        <v>0</v>
      </c>
    </row>
    <row r="55" spans="1:22" ht="19.5" x14ac:dyDescent="0.3">
      <c r="A55" s="41" t="s">
        <v>75</v>
      </c>
      <c r="B55" s="10" t="s">
        <v>5</v>
      </c>
      <c r="C55" s="9">
        <v>0</v>
      </c>
      <c r="D55" s="58">
        <v>0</v>
      </c>
      <c r="E55" s="16"/>
      <c r="F55" s="15"/>
      <c r="G55" s="41" t="s">
        <v>75</v>
      </c>
      <c r="H55" s="10" t="s">
        <v>5</v>
      </c>
      <c r="I55" s="9">
        <v>0</v>
      </c>
      <c r="J55" s="58">
        <v>0</v>
      </c>
    </row>
    <row r="56" spans="1:22" ht="19.5" x14ac:dyDescent="0.3">
      <c r="A56" s="41" t="s">
        <v>228</v>
      </c>
      <c r="B56" s="10" t="s">
        <v>227</v>
      </c>
      <c r="C56" s="9">
        <v>1087.92</v>
      </c>
      <c r="D56" s="58">
        <v>1.041767232306968E-3</v>
      </c>
      <c r="E56" s="16"/>
      <c r="F56" s="15"/>
      <c r="G56" s="41" t="s">
        <v>228</v>
      </c>
      <c r="H56" s="10" t="s">
        <v>227</v>
      </c>
      <c r="I56" s="9">
        <v>0</v>
      </c>
      <c r="J56" s="58">
        <v>0</v>
      </c>
    </row>
    <row r="57" spans="1:22" ht="19.5" x14ac:dyDescent="0.3">
      <c r="B57" s="8" t="s">
        <v>52</v>
      </c>
      <c r="C57" s="33">
        <v>1044302.3798999973</v>
      </c>
      <c r="D57" s="57">
        <v>1</v>
      </c>
      <c r="E57" s="21"/>
      <c r="F57" s="20"/>
      <c r="G57" s="54"/>
      <c r="H57" s="8" t="s">
        <v>52</v>
      </c>
      <c r="I57" s="33">
        <v>1200091.9087999992</v>
      </c>
      <c r="J57" s="57">
        <v>1</v>
      </c>
    </row>
    <row r="58" spans="1:22" ht="19.5" customHeight="1" x14ac:dyDescent="0.3">
      <c r="B58" s="25"/>
      <c r="C58" s="20"/>
      <c r="D58" s="61"/>
      <c r="E58" s="21"/>
      <c r="F58" s="20"/>
      <c r="G58" s="54"/>
    </row>
    <row r="59" spans="1:22" ht="19.5" customHeight="1" x14ac:dyDescent="0.25">
      <c r="C59" s="18"/>
      <c r="D59" s="59"/>
      <c r="E59" s="19"/>
      <c r="F59" s="18"/>
      <c r="G59" s="52"/>
    </row>
    <row r="60" spans="1:22" ht="19.5" customHeight="1" x14ac:dyDescent="0.25"/>
    <row r="61" spans="1:22" s="23" customFormat="1" ht="26.25" x14ac:dyDescent="0.4">
      <c r="A61" s="36"/>
      <c r="B61" s="72" t="s">
        <v>230</v>
      </c>
      <c r="C61" s="72"/>
      <c r="D61" s="72"/>
      <c r="E61" s="24"/>
      <c r="F61" s="12"/>
      <c r="G61" s="36"/>
      <c r="H61" s="72" t="s">
        <v>231</v>
      </c>
      <c r="I61" s="72"/>
      <c r="J61" s="72"/>
      <c r="M61" s="36"/>
      <c r="N61" s="72" t="s">
        <v>232</v>
      </c>
      <c r="O61" s="72"/>
      <c r="P61" s="72"/>
      <c r="Q61" s="12"/>
      <c r="R61" s="11"/>
      <c r="S61" s="48"/>
      <c r="T61" s="11"/>
      <c r="V61" s="64"/>
    </row>
    <row r="62" spans="1:22" ht="19.5" x14ac:dyDescent="0.3">
      <c r="B62" s="8" t="s">
        <v>186</v>
      </c>
      <c r="C62" s="7" t="s">
        <v>187</v>
      </c>
      <c r="D62" s="57" t="s">
        <v>188</v>
      </c>
      <c r="E62" s="21"/>
      <c r="F62" s="20"/>
      <c r="G62" s="37"/>
      <c r="H62" s="8" t="s">
        <v>186</v>
      </c>
      <c r="I62" s="7" t="s">
        <v>187</v>
      </c>
      <c r="J62" s="57" t="s">
        <v>188</v>
      </c>
      <c r="N62" s="8" t="s">
        <v>186</v>
      </c>
      <c r="O62" s="7" t="s">
        <v>187</v>
      </c>
      <c r="P62" s="57" t="s">
        <v>188</v>
      </c>
      <c r="Q62" s="20"/>
      <c r="R62" s="14"/>
      <c r="S62" s="54"/>
      <c r="T62" s="20"/>
    </row>
    <row r="63" spans="1:22" ht="19.5" x14ac:dyDescent="0.3">
      <c r="A63" s="41" t="s">
        <v>222</v>
      </c>
      <c r="B63" s="10" t="s">
        <v>2</v>
      </c>
      <c r="C63" s="9">
        <v>728105.39029999927</v>
      </c>
      <c r="D63" s="58">
        <v>0.85056386219680225</v>
      </c>
      <c r="E63" s="16"/>
      <c r="F63" s="15"/>
      <c r="G63" s="41" t="s">
        <v>222</v>
      </c>
      <c r="H63" s="10" t="s">
        <v>2</v>
      </c>
      <c r="I63" s="9">
        <v>222095.35080000022</v>
      </c>
      <c r="J63" s="58">
        <v>0.80294174280869357</v>
      </c>
      <c r="M63" s="41" t="s">
        <v>222</v>
      </c>
      <c r="N63" s="10" t="s">
        <v>2</v>
      </c>
      <c r="O63" s="9">
        <v>506010.0395000003</v>
      </c>
      <c r="P63" s="58">
        <v>0.87329740849610527</v>
      </c>
      <c r="Q63" s="32"/>
      <c r="R63" s="43"/>
      <c r="S63" s="56"/>
      <c r="T63" s="15"/>
    </row>
    <row r="64" spans="1:22" ht="19.5" x14ac:dyDescent="0.3">
      <c r="A64" s="41" t="s">
        <v>24</v>
      </c>
      <c r="B64" s="10" t="s">
        <v>57</v>
      </c>
      <c r="C64" s="9">
        <v>27149.416200000007</v>
      </c>
      <c r="D64" s="58">
        <v>3.1715617831020004E-2</v>
      </c>
      <c r="E64" s="16"/>
      <c r="F64" s="15"/>
      <c r="G64" s="41" t="s">
        <v>24</v>
      </c>
      <c r="H64" s="10" t="s">
        <v>57</v>
      </c>
      <c r="I64" s="9">
        <v>10612.321899999999</v>
      </c>
      <c r="J64" s="58">
        <v>3.8366747484535169E-2</v>
      </c>
      <c r="M64" s="41" t="s">
        <v>24</v>
      </c>
      <c r="N64" s="10" t="s">
        <v>57</v>
      </c>
      <c r="O64" s="9">
        <v>16537.094300000004</v>
      </c>
      <c r="P64" s="58">
        <v>2.8540543603672332E-2</v>
      </c>
      <c r="Q64" s="32"/>
      <c r="R64" s="43"/>
      <c r="S64" s="56"/>
      <c r="T64" s="15"/>
    </row>
    <row r="65" spans="1:20" ht="19.5" x14ac:dyDescent="0.3">
      <c r="A65" s="41" t="s">
        <v>37</v>
      </c>
      <c r="B65" s="10" t="s">
        <v>19</v>
      </c>
      <c r="C65" s="9">
        <v>22934.916899999993</v>
      </c>
      <c r="D65" s="58">
        <v>2.6792291002802542E-2</v>
      </c>
      <c r="E65" s="16"/>
      <c r="F65" s="15"/>
      <c r="G65" s="41" t="s">
        <v>37</v>
      </c>
      <c r="H65" s="10" t="s">
        <v>19</v>
      </c>
      <c r="I65" s="9">
        <v>3477.2435</v>
      </c>
      <c r="J65" s="58">
        <v>1.257128501791312E-2</v>
      </c>
      <c r="M65" s="41" t="s">
        <v>37</v>
      </c>
      <c r="N65" s="10" t="s">
        <v>19</v>
      </c>
      <c r="O65" s="9">
        <v>19457.6734</v>
      </c>
      <c r="P65" s="58">
        <v>3.3581024938505379E-2</v>
      </c>
      <c r="Q65" s="32"/>
      <c r="R65" s="43"/>
      <c r="S65" s="56"/>
      <c r="T65" s="15"/>
    </row>
    <row r="66" spans="1:20" ht="19.5" x14ac:dyDescent="0.3">
      <c r="A66" s="41" t="s">
        <v>104</v>
      </c>
      <c r="B66" s="10" t="s">
        <v>31</v>
      </c>
      <c r="C66" s="9">
        <v>9012.7708000000002</v>
      </c>
      <c r="D66" s="58">
        <v>1.0528609241011096E-2</v>
      </c>
      <c r="E66" s="16"/>
      <c r="F66" s="15"/>
      <c r="G66" s="41" t="s">
        <v>104</v>
      </c>
      <c r="H66" s="10" t="s">
        <v>31</v>
      </c>
      <c r="I66" s="9">
        <v>7455.9813000000004</v>
      </c>
      <c r="J66" s="58">
        <v>2.6955623329378686E-2</v>
      </c>
      <c r="M66" s="41" t="s">
        <v>104</v>
      </c>
      <c r="N66" s="10" t="s">
        <v>31</v>
      </c>
      <c r="O66" s="9">
        <v>1556.7894999999999</v>
      </c>
      <c r="P66" s="58">
        <v>2.6867851026579218E-3</v>
      </c>
      <c r="Q66" s="32"/>
      <c r="R66" s="43"/>
      <c r="S66" s="56"/>
      <c r="T66" s="15"/>
    </row>
    <row r="67" spans="1:20" ht="19.5" x14ac:dyDescent="0.3">
      <c r="A67" s="41" t="s">
        <v>36</v>
      </c>
      <c r="B67" s="10" t="s">
        <v>207</v>
      </c>
      <c r="C67" s="9">
        <v>867.44960000000003</v>
      </c>
      <c r="D67" s="58">
        <v>1.0133440733532666E-3</v>
      </c>
      <c r="E67" s="16"/>
      <c r="F67" s="15"/>
      <c r="G67" s="41" t="s">
        <v>36</v>
      </c>
      <c r="H67" s="10" t="s">
        <v>207</v>
      </c>
      <c r="I67" s="9">
        <v>0</v>
      </c>
      <c r="J67" s="58">
        <v>0</v>
      </c>
      <c r="M67" s="41" t="s">
        <v>36</v>
      </c>
      <c r="N67" s="10" t="s">
        <v>207</v>
      </c>
      <c r="O67" s="9">
        <v>867.44960000000003</v>
      </c>
      <c r="P67" s="58">
        <v>1.4970878610027711E-3</v>
      </c>
      <c r="Q67" s="32"/>
      <c r="R67" s="43"/>
      <c r="S67" s="56"/>
      <c r="T67" s="15"/>
    </row>
    <row r="68" spans="1:20" ht="19.5" x14ac:dyDescent="0.3">
      <c r="A68" s="41" t="s">
        <v>132</v>
      </c>
      <c r="B68" s="10" t="s">
        <v>27</v>
      </c>
      <c r="C68" s="9">
        <v>21296.803999999996</v>
      </c>
      <c r="D68" s="58">
        <v>2.4878667434702992E-2</v>
      </c>
      <c r="E68" s="16"/>
      <c r="F68" s="15"/>
      <c r="G68" s="41" t="s">
        <v>132</v>
      </c>
      <c r="H68" s="10" t="s">
        <v>27</v>
      </c>
      <c r="I68" s="9">
        <v>12116.232100000001</v>
      </c>
      <c r="J68" s="58">
        <v>4.3803836881796752E-2</v>
      </c>
      <c r="M68" s="41" t="s">
        <v>132</v>
      </c>
      <c r="N68" s="10" t="s">
        <v>27</v>
      </c>
      <c r="O68" s="9">
        <v>9180.5719000000008</v>
      </c>
      <c r="P68" s="58">
        <v>1.5844289683865375E-2</v>
      </c>
      <c r="Q68" s="32"/>
      <c r="R68" s="43"/>
      <c r="S68" s="56"/>
      <c r="T68" s="15"/>
    </row>
    <row r="69" spans="1:20" ht="19.5" x14ac:dyDescent="0.3">
      <c r="A69" s="41" t="s">
        <v>128</v>
      </c>
      <c r="B69" s="10" t="s">
        <v>136</v>
      </c>
      <c r="C69" s="9">
        <v>12237.262699999999</v>
      </c>
      <c r="D69" s="58">
        <v>1.429542146438478E-2</v>
      </c>
      <c r="E69" s="16"/>
      <c r="F69" s="15"/>
      <c r="G69" s="41" t="s">
        <v>128</v>
      </c>
      <c r="H69" s="10" t="s">
        <v>136</v>
      </c>
      <c r="I69" s="9">
        <v>8696.4495000000006</v>
      </c>
      <c r="J69" s="58">
        <v>3.1440290364591394E-2</v>
      </c>
      <c r="M69" s="41" t="s">
        <v>128</v>
      </c>
      <c r="N69" s="10" t="s">
        <v>136</v>
      </c>
      <c r="O69" s="9">
        <v>3540.8132000000001</v>
      </c>
      <c r="P69" s="58">
        <v>6.1109123340403601E-3</v>
      </c>
      <c r="Q69" s="32"/>
      <c r="R69" s="43"/>
      <c r="S69" s="56"/>
      <c r="T69" s="15"/>
    </row>
    <row r="70" spans="1:20" ht="19.5" x14ac:dyDescent="0.3">
      <c r="A70" s="41" t="s">
        <v>32</v>
      </c>
      <c r="B70" s="10" t="s">
        <v>3</v>
      </c>
      <c r="C70" s="9">
        <v>6811.8847000000005</v>
      </c>
      <c r="D70" s="58">
        <v>7.957560864758937E-3</v>
      </c>
      <c r="E70" s="16"/>
      <c r="F70" s="15"/>
      <c r="G70" s="41" t="s">
        <v>32</v>
      </c>
      <c r="H70" s="10" t="s">
        <v>3</v>
      </c>
      <c r="I70" s="9">
        <v>3588.1564000000003</v>
      </c>
      <c r="J70" s="58">
        <v>1.2972268635558332E-2</v>
      </c>
      <c r="M70" s="41" t="s">
        <v>32</v>
      </c>
      <c r="N70" s="10" t="s">
        <v>3</v>
      </c>
      <c r="O70" s="9">
        <v>3223.7282999999998</v>
      </c>
      <c r="P70" s="58">
        <v>5.5636713707644791E-3</v>
      </c>
      <c r="Q70" s="32"/>
      <c r="R70" s="43"/>
      <c r="S70" s="56"/>
      <c r="T70" s="15"/>
    </row>
    <row r="71" spans="1:20" ht="19.5" x14ac:dyDescent="0.3">
      <c r="A71" s="41" t="s">
        <v>23</v>
      </c>
      <c r="B71" s="10" t="s">
        <v>41</v>
      </c>
      <c r="C71" s="9">
        <v>6132.2807000000003</v>
      </c>
      <c r="D71" s="58">
        <v>7.163655736867734E-3</v>
      </c>
      <c r="E71" s="16"/>
      <c r="F71" s="15"/>
      <c r="G71" s="41" t="s">
        <v>23</v>
      </c>
      <c r="H71" s="10" t="s">
        <v>41</v>
      </c>
      <c r="I71" s="9">
        <v>1175.3713</v>
      </c>
      <c r="J71" s="58">
        <v>4.2493220892281681E-3</v>
      </c>
      <c r="M71" s="41" t="s">
        <v>23</v>
      </c>
      <c r="N71" s="10" t="s">
        <v>41</v>
      </c>
      <c r="O71" s="9">
        <v>4956.9094000000005</v>
      </c>
      <c r="P71" s="58">
        <v>8.5548819099467328E-3</v>
      </c>
      <c r="Q71" s="32"/>
      <c r="R71" s="43"/>
      <c r="S71" s="56"/>
      <c r="T71" s="15"/>
    </row>
    <row r="72" spans="1:20" ht="19.5" x14ac:dyDescent="0.3">
      <c r="A72" s="41" t="s">
        <v>74</v>
      </c>
      <c r="B72" s="10" t="s">
        <v>76</v>
      </c>
      <c r="C72" s="9">
        <v>9250.6322000000018</v>
      </c>
      <c r="D72" s="58">
        <v>1.0806476035773019E-2</v>
      </c>
      <c r="E72" s="16"/>
      <c r="F72" s="15"/>
      <c r="G72" s="41" t="s">
        <v>74</v>
      </c>
      <c r="H72" s="10" t="s">
        <v>76</v>
      </c>
      <c r="I72" s="9">
        <v>5290.0299000000014</v>
      </c>
      <c r="J72" s="58">
        <v>1.9125055126620397E-2</v>
      </c>
      <c r="M72" s="41" t="s">
        <v>74</v>
      </c>
      <c r="N72" s="10" t="s">
        <v>76</v>
      </c>
      <c r="O72" s="9">
        <v>3960.6023</v>
      </c>
      <c r="P72" s="58">
        <v>6.835405337197291E-3</v>
      </c>
      <c r="Q72" s="32"/>
      <c r="R72" s="43"/>
      <c r="S72" s="56"/>
      <c r="T72" s="15"/>
    </row>
    <row r="73" spans="1:20" ht="19.5" x14ac:dyDescent="0.3">
      <c r="A73" s="41" t="s">
        <v>28</v>
      </c>
      <c r="B73" s="10" t="s">
        <v>4</v>
      </c>
      <c r="C73" s="9">
        <v>2785.6128000000003</v>
      </c>
      <c r="D73" s="58">
        <v>3.2541189961203493E-3</v>
      </c>
      <c r="E73" s="16"/>
      <c r="F73" s="15"/>
      <c r="G73" s="41" t="s">
        <v>28</v>
      </c>
      <c r="H73" s="10" t="s">
        <v>4</v>
      </c>
      <c r="I73" s="9">
        <v>125.6122</v>
      </c>
      <c r="J73" s="58">
        <v>4.5412602480301029E-4</v>
      </c>
      <c r="M73" s="41" t="s">
        <v>28</v>
      </c>
      <c r="N73" s="10" t="s">
        <v>4</v>
      </c>
      <c r="O73" s="9">
        <v>2660.0006000000003</v>
      </c>
      <c r="P73" s="58">
        <v>4.5907619399675643E-3</v>
      </c>
      <c r="Q73" s="32"/>
      <c r="R73" s="43"/>
      <c r="S73" s="56"/>
      <c r="T73" s="15"/>
    </row>
    <row r="74" spans="1:20" ht="19.5" x14ac:dyDescent="0.3">
      <c r="A74" s="41" t="s">
        <v>129</v>
      </c>
      <c r="B74" s="10" t="s">
        <v>20</v>
      </c>
      <c r="C74" s="9">
        <v>3933.1127000000006</v>
      </c>
      <c r="D74" s="58">
        <v>4.5946144241411427E-3</v>
      </c>
      <c r="E74" s="16"/>
      <c r="F74" s="15"/>
      <c r="G74" s="41" t="s">
        <v>129</v>
      </c>
      <c r="H74" s="10" t="s">
        <v>20</v>
      </c>
      <c r="I74" s="9">
        <v>805.21620000000007</v>
      </c>
      <c r="J74" s="58">
        <v>2.9110996544363184E-3</v>
      </c>
      <c r="M74" s="41" t="s">
        <v>129</v>
      </c>
      <c r="N74" s="10" t="s">
        <v>20</v>
      </c>
      <c r="O74" s="9">
        <v>3127.8965000000003</v>
      </c>
      <c r="P74" s="58">
        <v>5.398280062176586E-3</v>
      </c>
      <c r="Q74" s="32"/>
      <c r="R74" s="43"/>
      <c r="S74" s="56"/>
      <c r="T74" s="15"/>
    </row>
    <row r="75" spans="1:20" ht="19.5" x14ac:dyDescent="0.3">
      <c r="A75" s="41" t="s">
        <v>131</v>
      </c>
      <c r="B75" s="10" t="s">
        <v>33</v>
      </c>
      <c r="C75" s="9">
        <v>0</v>
      </c>
      <c r="D75" s="58">
        <v>0</v>
      </c>
      <c r="E75" s="16"/>
      <c r="F75" s="15"/>
      <c r="G75" s="41" t="s">
        <v>131</v>
      </c>
      <c r="H75" s="10" t="s">
        <v>33</v>
      </c>
      <c r="I75" s="9">
        <v>0</v>
      </c>
      <c r="J75" s="58">
        <v>0</v>
      </c>
      <c r="M75" s="41" t="s">
        <v>131</v>
      </c>
      <c r="N75" s="10" t="s">
        <v>33</v>
      </c>
      <c r="O75" s="9">
        <v>0</v>
      </c>
      <c r="P75" s="58">
        <v>0</v>
      </c>
      <c r="Q75" s="32"/>
      <c r="R75" s="43"/>
      <c r="S75" s="56"/>
      <c r="T75" s="15"/>
    </row>
    <row r="76" spans="1:20" ht="19.5" x14ac:dyDescent="0.3">
      <c r="A76" s="41" t="s">
        <v>45</v>
      </c>
      <c r="B76" s="10" t="s">
        <v>47</v>
      </c>
      <c r="C76" s="9">
        <v>363.47360000000003</v>
      </c>
      <c r="D76" s="58">
        <v>4.2460543918675607E-4</v>
      </c>
      <c r="E76" s="16"/>
      <c r="F76" s="15"/>
      <c r="G76" s="41" t="s">
        <v>45</v>
      </c>
      <c r="H76" s="10" t="s">
        <v>47</v>
      </c>
      <c r="I76" s="9">
        <v>0</v>
      </c>
      <c r="J76" s="58">
        <v>0</v>
      </c>
      <c r="M76" s="41" t="s">
        <v>45</v>
      </c>
      <c r="N76" s="10" t="s">
        <v>47</v>
      </c>
      <c r="O76" s="9">
        <v>363.47360000000003</v>
      </c>
      <c r="P76" s="58">
        <v>6.2730089950468234E-4</v>
      </c>
      <c r="Q76" s="32"/>
      <c r="R76" s="43"/>
      <c r="S76" s="56"/>
      <c r="T76" s="15"/>
    </row>
    <row r="77" spans="1:20" ht="19.5" x14ac:dyDescent="0.3">
      <c r="A77" s="41" t="s">
        <v>29</v>
      </c>
      <c r="B77" s="10" t="s">
        <v>43</v>
      </c>
      <c r="C77" s="9">
        <v>2942.7235000000001</v>
      </c>
      <c r="D77" s="58">
        <v>3.4376538051805908E-3</v>
      </c>
      <c r="E77" s="16"/>
      <c r="F77" s="15"/>
      <c r="G77" s="41" t="s">
        <v>29</v>
      </c>
      <c r="H77" s="10" t="s">
        <v>43</v>
      </c>
      <c r="I77" s="9">
        <v>805.21619999999996</v>
      </c>
      <c r="J77" s="58">
        <v>2.911099654436318E-3</v>
      </c>
      <c r="M77" s="41" t="s">
        <v>29</v>
      </c>
      <c r="N77" s="10" t="s">
        <v>43</v>
      </c>
      <c r="O77" s="9">
        <v>2137.5073000000002</v>
      </c>
      <c r="P77" s="58">
        <v>3.6890168969295838E-3</v>
      </c>
      <c r="Q77" s="32"/>
      <c r="R77" s="43"/>
      <c r="S77" s="56"/>
      <c r="T77" s="15"/>
    </row>
    <row r="78" spans="1:20" ht="19.5" x14ac:dyDescent="0.3">
      <c r="A78" s="41" t="s">
        <v>127</v>
      </c>
      <c r="B78" s="10" t="s">
        <v>134</v>
      </c>
      <c r="C78" s="9">
        <v>775.81759999999997</v>
      </c>
      <c r="D78" s="58">
        <v>9.063006853229919E-4</v>
      </c>
      <c r="E78" s="16"/>
      <c r="F78" s="15"/>
      <c r="G78" s="41" t="s">
        <v>127</v>
      </c>
      <c r="H78" s="10" t="s">
        <v>134</v>
      </c>
      <c r="I78" s="9">
        <v>0</v>
      </c>
      <c r="J78" s="58">
        <v>0</v>
      </c>
      <c r="M78" s="41" t="s">
        <v>127</v>
      </c>
      <c r="N78" s="10" t="s">
        <v>134</v>
      </c>
      <c r="O78" s="9">
        <v>775.81759999999997</v>
      </c>
      <c r="P78" s="58">
        <v>1.3389447770940277E-3</v>
      </c>
      <c r="Q78" s="32"/>
      <c r="R78" s="43"/>
      <c r="S78" s="56"/>
      <c r="T78" s="15"/>
    </row>
    <row r="79" spans="1:20" ht="19.5" x14ac:dyDescent="0.3">
      <c r="A79" s="41" t="s">
        <v>130</v>
      </c>
      <c r="B79" s="10" t="s">
        <v>42</v>
      </c>
      <c r="C79" s="9">
        <v>632.83349999999996</v>
      </c>
      <c r="D79" s="58">
        <v>7.392683985840841E-4</v>
      </c>
      <c r="E79" s="16"/>
      <c r="F79" s="15"/>
      <c r="G79" s="41" t="s">
        <v>130</v>
      </c>
      <c r="H79" s="10" t="s">
        <v>42</v>
      </c>
      <c r="I79" s="9">
        <v>162.83770000000001</v>
      </c>
      <c r="J79" s="58">
        <v>5.8870744552730672E-4</v>
      </c>
      <c r="M79" s="41" t="s">
        <v>130</v>
      </c>
      <c r="N79" s="10" t="s">
        <v>42</v>
      </c>
      <c r="O79" s="9">
        <v>469.99579999999997</v>
      </c>
      <c r="P79" s="58">
        <v>8.1114223454859641E-4</v>
      </c>
      <c r="Q79" s="32"/>
      <c r="R79" s="43"/>
      <c r="S79" s="56"/>
      <c r="T79" s="15"/>
    </row>
    <row r="80" spans="1:20" ht="19.5" x14ac:dyDescent="0.3">
      <c r="A80" s="41" t="s">
        <v>123</v>
      </c>
      <c r="B80" s="10" t="s">
        <v>135</v>
      </c>
      <c r="C80" s="9">
        <v>598.28060000000005</v>
      </c>
      <c r="D80" s="58">
        <v>6.9890412101433481E-4</v>
      </c>
      <c r="E80" s="16"/>
      <c r="F80" s="15"/>
      <c r="G80" s="41" t="s">
        <v>123</v>
      </c>
      <c r="H80" s="10" t="s">
        <v>135</v>
      </c>
      <c r="I80" s="9">
        <v>0</v>
      </c>
      <c r="J80" s="58">
        <v>0</v>
      </c>
      <c r="M80" s="41" t="s">
        <v>123</v>
      </c>
      <c r="N80" s="10" t="s">
        <v>135</v>
      </c>
      <c r="O80" s="9">
        <v>598.28060000000005</v>
      </c>
      <c r="P80" s="58">
        <v>1.0325425520208373E-3</v>
      </c>
      <c r="Q80" s="32"/>
      <c r="R80" s="43"/>
      <c r="S80" s="56"/>
      <c r="T80" s="15"/>
    </row>
    <row r="81" spans="1:22" ht="19.5" x14ac:dyDescent="0.3">
      <c r="A81" s="41" t="s">
        <v>34</v>
      </c>
      <c r="B81" s="10" t="s">
        <v>38</v>
      </c>
      <c r="C81" s="9">
        <v>196.05430000000001</v>
      </c>
      <c r="D81" s="58">
        <v>2.2902824897310845E-4</v>
      </c>
      <c r="E81" s="16"/>
      <c r="F81" s="15"/>
      <c r="G81" s="41" t="s">
        <v>34</v>
      </c>
      <c r="H81" s="10" t="s">
        <v>38</v>
      </c>
      <c r="I81" s="9">
        <v>196.05430000000001</v>
      </c>
      <c r="J81" s="58">
        <v>7.0879548248129419E-4</v>
      </c>
      <c r="M81" s="41" t="s">
        <v>34</v>
      </c>
      <c r="N81" s="10" t="s">
        <v>38</v>
      </c>
      <c r="O81" s="9">
        <v>0</v>
      </c>
      <c r="P81" s="58">
        <v>0</v>
      </c>
      <c r="Q81" s="32"/>
      <c r="R81" s="43"/>
      <c r="S81" s="56"/>
      <c r="T81" s="15"/>
    </row>
    <row r="82" spans="1:22" ht="19.5" x14ac:dyDescent="0.3">
      <c r="A82" s="41" t="s">
        <v>133</v>
      </c>
      <c r="B82" s="10" t="s">
        <v>46</v>
      </c>
      <c r="C82" s="9">
        <v>0</v>
      </c>
      <c r="D82" s="58">
        <v>0</v>
      </c>
      <c r="E82" s="16"/>
      <c r="F82" s="15"/>
      <c r="G82" s="41" t="s">
        <v>133</v>
      </c>
      <c r="H82" s="10" t="s">
        <v>46</v>
      </c>
      <c r="I82" s="9">
        <v>0</v>
      </c>
      <c r="J82" s="58">
        <v>0</v>
      </c>
      <c r="M82" s="41" t="s">
        <v>133</v>
      </c>
      <c r="N82" s="10" t="s">
        <v>46</v>
      </c>
      <c r="O82" s="9">
        <v>0</v>
      </c>
      <c r="P82" s="58">
        <v>0</v>
      </c>
      <c r="Q82" s="32"/>
      <c r="R82" s="43"/>
      <c r="S82" s="56"/>
      <c r="T82" s="15"/>
    </row>
    <row r="83" spans="1:22" ht="19.5" x14ac:dyDescent="0.3">
      <c r="A83" s="41" t="s">
        <v>30</v>
      </c>
      <c r="B83" s="10" t="s">
        <v>40</v>
      </c>
      <c r="C83" s="9">
        <v>0</v>
      </c>
      <c r="D83" s="58">
        <v>0</v>
      </c>
      <c r="E83" s="16"/>
      <c r="F83" s="15"/>
      <c r="G83" s="41" t="s">
        <v>30</v>
      </c>
      <c r="H83" s="10" t="s">
        <v>40</v>
      </c>
      <c r="I83" s="9">
        <v>0</v>
      </c>
      <c r="J83" s="58">
        <v>0</v>
      </c>
      <c r="M83" s="41" t="s">
        <v>30</v>
      </c>
      <c r="N83" s="10" t="s">
        <v>40</v>
      </c>
      <c r="O83" s="9">
        <v>0</v>
      </c>
      <c r="P83" s="58">
        <v>0</v>
      </c>
      <c r="Q83" s="32"/>
      <c r="R83" s="43"/>
      <c r="S83" s="56"/>
      <c r="T83" s="15"/>
    </row>
    <row r="84" spans="1:22" ht="19.5" x14ac:dyDescent="0.3">
      <c r="A84" s="41" t="s">
        <v>35</v>
      </c>
      <c r="B84" s="10" t="s">
        <v>39</v>
      </c>
      <c r="C84" s="9">
        <v>0</v>
      </c>
      <c r="D84" s="58">
        <v>0</v>
      </c>
      <c r="E84" s="21"/>
      <c r="F84" s="20"/>
      <c r="G84" s="41" t="s">
        <v>35</v>
      </c>
      <c r="H84" s="10" t="s">
        <v>39</v>
      </c>
      <c r="I84" s="9">
        <v>0</v>
      </c>
      <c r="J84" s="58">
        <v>0</v>
      </c>
      <c r="M84" s="41" t="s">
        <v>35</v>
      </c>
      <c r="N84" s="10" t="s">
        <v>39</v>
      </c>
      <c r="O84" s="9">
        <v>0</v>
      </c>
      <c r="P84" s="58">
        <v>0</v>
      </c>
      <c r="Q84" s="44"/>
      <c r="R84" s="43"/>
      <c r="S84" s="54"/>
      <c r="T84" s="20"/>
    </row>
    <row r="85" spans="1:22" ht="19.5" x14ac:dyDescent="0.3">
      <c r="A85" s="41" t="s">
        <v>75</v>
      </c>
      <c r="B85" s="10" t="s">
        <v>5</v>
      </c>
      <c r="C85" s="9">
        <v>0</v>
      </c>
      <c r="D85" s="58">
        <v>0</v>
      </c>
      <c r="G85" s="41" t="s">
        <v>75</v>
      </c>
      <c r="H85" s="10" t="s">
        <v>5</v>
      </c>
      <c r="I85" s="9">
        <v>0</v>
      </c>
      <c r="J85" s="58">
        <v>0</v>
      </c>
      <c r="M85" s="41" t="s">
        <v>75</v>
      </c>
      <c r="N85" s="10" t="s">
        <v>5</v>
      </c>
      <c r="O85" s="9">
        <v>0</v>
      </c>
      <c r="P85" s="58">
        <v>0</v>
      </c>
    </row>
    <row r="86" spans="1:22" ht="19.5" x14ac:dyDescent="0.3">
      <c r="A86" s="41" t="s">
        <v>228</v>
      </c>
      <c r="B86" s="10" t="s">
        <v>227</v>
      </c>
      <c r="C86" s="9">
        <v>0</v>
      </c>
      <c r="D86" s="58">
        <v>0</v>
      </c>
      <c r="G86" s="41" t="s">
        <v>228</v>
      </c>
      <c r="H86" s="10" t="s">
        <v>227</v>
      </c>
      <c r="I86" s="9">
        <v>0</v>
      </c>
      <c r="J86" s="58">
        <v>0</v>
      </c>
      <c r="M86" s="41" t="s">
        <v>228</v>
      </c>
      <c r="N86" s="10" t="s">
        <v>227</v>
      </c>
      <c r="O86" s="9">
        <v>0</v>
      </c>
      <c r="P86" s="58">
        <v>0</v>
      </c>
    </row>
    <row r="87" spans="1:22" ht="19.5" x14ac:dyDescent="0.3">
      <c r="B87" s="8" t="s">
        <v>52</v>
      </c>
      <c r="C87" s="33">
        <v>856026.71669999929</v>
      </c>
      <c r="D87" s="58">
        <v>1</v>
      </c>
      <c r="G87" s="37"/>
      <c r="H87" s="8" t="s">
        <v>52</v>
      </c>
      <c r="I87" s="33">
        <v>276602.07330000028</v>
      </c>
      <c r="J87" s="58">
        <v>1</v>
      </c>
      <c r="N87" s="8" t="s">
        <v>52</v>
      </c>
      <c r="O87" s="33">
        <v>579424.64340000041</v>
      </c>
      <c r="P87" s="58">
        <v>1</v>
      </c>
    </row>
    <row r="88" spans="1:22" ht="19.5" customHeight="1" x14ac:dyDescent="0.3">
      <c r="B88" s="25"/>
      <c r="C88" s="44"/>
      <c r="D88" s="61"/>
      <c r="G88" s="37"/>
      <c r="H88" s="25"/>
      <c r="I88" s="44"/>
      <c r="J88" s="61"/>
      <c r="N88" s="25"/>
      <c r="O88" s="44"/>
      <c r="P88" s="61"/>
    </row>
    <row r="89" spans="1:22" ht="19.5" customHeight="1" x14ac:dyDescent="0.3">
      <c r="B89" s="25"/>
      <c r="C89" s="44"/>
      <c r="D89" s="61"/>
      <c r="G89" s="37"/>
      <c r="H89" s="25"/>
      <c r="I89" s="44"/>
      <c r="J89" s="61"/>
      <c r="N89" s="25"/>
      <c r="O89" s="44"/>
      <c r="P89" s="61"/>
    </row>
    <row r="90" spans="1:22" ht="19.5" customHeight="1" x14ac:dyDescent="0.3">
      <c r="B90" s="25"/>
      <c r="C90" s="44"/>
      <c r="D90" s="61"/>
      <c r="G90" s="37"/>
      <c r="H90" s="25"/>
      <c r="I90" s="44"/>
      <c r="J90" s="61"/>
      <c r="N90" s="25"/>
      <c r="O90" s="44"/>
      <c r="P90" s="61"/>
    </row>
    <row r="91" spans="1:22" s="23" customFormat="1" ht="26.25" x14ac:dyDescent="0.4">
      <c r="A91" s="36"/>
      <c r="B91" s="72" t="s">
        <v>233</v>
      </c>
      <c r="C91" s="72"/>
      <c r="D91" s="72"/>
      <c r="E91" s="24"/>
      <c r="F91" s="12"/>
      <c r="G91" s="36"/>
      <c r="H91" s="72" t="s">
        <v>234</v>
      </c>
      <c r="I91" s="72"/>
      <c r="J91" s="72"/>
      <c r="M91" s="36"/>
      <c r="N91" s="72" t="s">
        <v>235</v>
      </c>
      <c r="O91" s="72"/>
      <c r="P91" s="72"/>
      <c r="Q91" s="20"/>
      <c r="R91" s="11"/>
      <c r="S91" s="48"/>
      <c r="T91" s="11"/>
      <c r="V91" s="64"/>
    </row>
    <row r="92" spans="1:22" ht="19.5" x14ac:dyDescent="0.3">
      <c r="B92" s="8" t="s">
        <v>186</v>
      </c>
      <c r="C92" s="7" t="s">
        <v>187</v>
      </c>
      <c r="D92" s="57" t="s">
        <v>188</v>
      </c>
      <c r="E92" s="21"/>
      <c r="F92" s="20"/>
      <c r="G92" s="37"/>
      <c r="H92" s="8" t="s">
        <v>186</v>
      </c>
      <c r="I92" s="7" t="s">
        <v>187</v>
      </c>
      <c r="J92" s="57" t="s">
        <v>188</v>
      </c>
      <c r="N92" s="8" t="s">
        <v>186</v>
      </c>
      <c r="O92" s="7" t="s">
        <v>187</v>
      </c>
      <c r="P92" s="57" t="s">
        <v>188</v>
      </c>
      <c r="Q92" s="20"/>
      <c r="R92" s="14"/>
      <c r="S92" s="54"/>
      <c r="T92" s="20"/>
    </row>
    <row r="93" spans="1:22" ht="19.5" x14ac:dyDescent="0.3">
      <c r="A93" s="41" t="s">
        <v>222</v>
      </c>
      <c r="B93" s="10" t="s">
        <v>2</v>
      </c>
      <c r="C93" s="9">
        <v>478675.05019999977</v>
      </c>
      <c r="D93" s="58">
        <v>0.88164044215420845</v>
      </c>
      <c r="E93" s="16"/>
      <c r="F93" s="15"/>
      <c r="G93" s="41" t="s">
        <v>222</v>
      </c>
      <c r="H93" s="10" t="s">
        <v>2</v>
      </c>
      <c r="I93" s="9">
        <v>254599.11630000011</v>
      </c>
      <c r="J93" s="58">
        <v>0.95012078448664494</v>
      </c>
      <c r="M93" s="41" t="s">
        <v>222</v>
      </c>
      <c r="N93" s="10" t="s">
        <v>2</v>
      </c>
      <c r="O93" s="9">
        <v>224075.9339</v>
      </c>
      <c r="P93" s="58">
        <v>0.81490511062961646</v>
      </c>
      <c r="Q93" s="32"/>
      <c r="R93" s="43"/>
      <c r="S93" s="56"/>
      <c r="T93" s="15"/>
    </row>
    <row r="94" spans="1:22" ht="19.5" x14ac:dyDescent="0.3">
      <c r="A94" s="41" t="s">
        <v>24</v>
      </c>
      <c r="B94" s="10" t="s">
        <v>57</v>
      </c>
      <c r="C94" s="9">
        <v>15473.922999999997</v>
      </c>
      <c r="D94" s="58">
        <v>2.8500412356733649E-2</v>
      </c>
      <c r="E94" s="16"/>
      <c r="F94" s="15"/>
      <c r="G94" s="41" t="s">
        <v>24</v>
      </c>
      <c r="H94" s="10" t="s">
        <v>57</v>
      </c>
      <c r="I94" s="9">
        <v>3139.6030000000001</v>
      </c>
      <c r="J94" s="58">
        <v>1.1716466689623865E-2</v>
      </c>
      <c r="M94" s="41" t="s">
        <v>24</v>
      </c>
      <c r="N94" s="10" t="s">
        <v>57</v>
      </c>
      <c r="O94" s="9">
        <v>12334.319999999998</v>
      </c>
      <c r="P94" s="58">
        <v>4.4856670813326865E-2</v>
      </c>
      <c r="Q94" s="32"/>
      <c r="R94" s="43"/>
      <c r="S94" s="56"/>
      <c r="T94" s="15"/>
    </row>
    <row r="95" spans="1:22" ht="19.5" x14ac:dyDescent="0.3">
      <c r="A95" s="41" t="s">
        <v>37</v>
      </c>
      <c r="B95" s="10" t="s">
        <v>19</v>
      </c>
      <c r="C95" s="9">
        <v>18787.614000000001</v>
      </c>
      <c r="D95" s="58">
        <v>3.4603684288666954E-2</v>
      </c>
      <c r="E95" s="16"/>
      <c r="F95" s="15"/>
      <c r="G95" s="41" t="s">
        <v>37</v>
      </c>
      <c r="H95" s="10" t="s">
        <v>19</v>
      </c>
      <c r="I95" s="9">
        <v>4556.3829999999998</v>
      </c>
      <c r="J95" s="58">
        <v>1.7003649711338806E-2</v>
      </c>
      <c r="M95" s="41" t="s">
        <v>37</v>
      </c>
      <c r="N95" s="10" t="s">
        <v>19</v>
      </c>
      <c r="O95" s="9">
        <v>14231.230999999998</v>
      </c>
      <c r="P95" s="58">
        <v>5.1755236140736779E-2</v>
      </c>
      <c r="Q95" s="32"/>
      <c r="R95" s="43"/>
      <c r="S95" s="56"/>
      <c r="T95" s="15"/>
    </row>
    <row r="96" spans="1:22" ht="19.5" x14ac:dyDescent="0.3">
      <c r="A96" s="41" t="s">
        <v>104</v>
      </c>
      <c r="B96" s="10" t="s">
        <v>31</v>
      </c>
      <c r="C96" s="9">
        <v>9824.8599999999988</v>
      </c>
      <c r="D96" s="58">
        <v>1.8095770629540948E-2</v>
      </c>
      <c r="E96" s="16"/>
      <c r="F96" s="15"/>
      <c r="G96" s="41" t="s">
        <v>104</v>
      </c>
      <c r="H96" s="10" t="s">
        <v>31</v>
      </c>
      <c r="I96" s="9">
        <v>2301.11</v>
      </c>
      <c r="J96" s="58">
        <v>8.587352816314793E-3</v>
      </c>
      <c r="M96" s="41" t="s">
        <v>104</v>
      </c>
      <c r="N96" s="10" t="s">
        <v>31</v>
      </c>
      <c r="O96" s="9">
        <v>7523.75</v>
      </c>
      <c r="P96" s="58">
        <v>2.7361895672543605E-2</v>
      </c>
      <c r="Q96" s="32"/>
      <c r="R96" s="43"/>
      <c r="S96" s="56"/>
      <c r="T96" s="15"/>
    </row>
    <row r="97" spans="1:20" ht="19.5" x14ac:dyDescent="0.3">
      <c r="A97" s="41" t="s">
        <v>36</v>
      </c>
      <c r="B97" s="10" t="s">
        <v>207</v>
      </c>
      <c r="C97" s="9">
        <v>4356.9688999999998</v>
      </c>
      <c r="D97" s="58">
        <v>8.0248176416196602E-3</v>
      </c>
      <c r="E97" s="16"/>
      <c r="F97" s="15"/>
      <c r="G97" s="41" t="s">
        <v>36</v>
      </c>
      <c r="H97" s="10" t="s">
        <v>207</v>
      </c>
      <c r="I97" s="9">
        <v>0</v>
      </c>
      <c r="J97" s="58">
        <v>0</v>
      </c>
      <c r="M97" s="41" t="s">
        <v>36</v>
      </c>
      <c r="N97" s="10" t="s">
        <v>207</v>
      </c>
      <c r="O97" s="9">
        <v>4356.9688999999998</v>
      </c>
      <c r="P97" s="58">
        <v>1.5845147498297667E-2</v>
      </c>
      <c r="Q97" s="32"/>
      <c r="R97" s="43"/>
      <c r="S97" s="56"/>
      <c r="T97" s="15"/>
    </row>
    <row r="98" spans="1:20" ht="19.5" x14ac:dyDescent="0.3">
      <c r="A98" s="41" t="s">
        <v>132</v>
      </c>
      <c r="B98" s="10" t="s">
        <v>27</v>
      </c>
      <c r="C98" s="9">
        <v>0</v>
      </c>
      <c r="D98" s="58">
        <v>0</v>
      </c>
      <c r="E98" s="16"/>
      <c r="F98" s="15"/>
      <c r="G98" s="41" t="s">
        <v>132</v>
      </c>
      <c r="H98" s="10" t="s">
        <v>27</v>
      </c>
      <c r="I98" s="9">
        <v>0</v>
      </c>
      <c r="J98" s="58">
        <v>0</v>
      </c>
      <c r="M98" s="41" t="s">
        <v>132</v>
      </c>
      <c r="N98" s="10" t="s">
        <v>27</v>
      </c>
      <c r="O98" s="9">
        <v>0</v>
      </c>
      <c r="P98" s="58">
        <v>0</v>
      </c>
      <c r="Q98" s="32"/>
      <c r="R98" s="43"/>
      <c r="S98" s="56"/>
      <c r="T98" s="15"/>
    </row>
    <row r="99" spans="1:20" ht="19.5" x14ac:dyDescent="0.3">
      <c r="A99" s="41" t="s">
        <v>128</v>
      </c>
      <c r="B99" s="10" t="s">
        <v>136</v>
      </c>
      <c r="C99" s="9">
        <v>3784.5619999999999</v>
      </c>
      <c r="D99" s="58">
        <v>6.9705386015960283E-3</v>
      </c>
      <c r="E99" s="16"/>
      <c r="F99" s="15"/>
      <c r="G99" s="41" t="s">
        <v>128</v>
      </c>
      <c r="H99" s="10" t="s">
        <v>136</v>
      </c>
      <c r="I99" s="9">
        <v>2041.367</v>
      </c>
      <c r="J99" s="58">
        <v>7.6180359290003866E-3</v>
      </c>
      <c r="M99" s="41" t="s">
        <v>128</v>
      </c>
      <c r="N99" s="10" t="s">
        <v>136</v>
      </c>
      <c r="O99" s="9">
        <v>1743.1949999999999</v>
      </c>
      <c r="P99" s="58">
        <v>6.339540751207795E-3</v>
      </c>
      <c r="Q99" s="32"/>
      <c r="R99" s="43"/>
      <c r="S99" s="56"/>
      <c r="T99" s="15"/>
    </row>
    <row r="100" spans="1:20" ht="19.5" x14ac:dyDescent="0.3">
      <c r="A100" s="41" t="s">
        <v>32</v>
      </c>
      <c r="B100" s="10" t="s">
        <v>3</v>
      </c>
      <c r="C100" s="9">
        <v>669.03499999999997</v>
      </c>
      <c r="D100" s="58">
        <v>1.2322520527656303E-3</v>
      </c>
      <c r="E100" s="16"/>
      <c r="F100" s="15"/>
      <c r="G100" s="41" t="s">
        <v>32</v>
      </c>
      <c r="H100" s="10" t="s">
        <v>3</v>
      </c>
      <c r="I100" s="9">
        <v>669.03499999999997</v>
      </c>
      <c r="J100" s="58">
        <v>2.496725315809834E-3</v>
      </c>
      <c r="M100" s="41" t="s">
        <v>32</v>
      </c>
      <c r="N100" s="10" t="s">
        <v>3</v>
      </c>
      <c r="O100" s="9">
        <v>0</v>
      </c>
      <c r="P100" s="58">
        <v>0</v>
      </c>
      <c r="Q100" s="32"/>
      <c r="R100" s="43"/>
      <c r="S100" s="56"/>
      <c r="T100" s="15"/>
    </row>
    <row r="101" spans="1:20" ht="19.5" x14ac:dyDescent="0.3">
      <c r="A101" s="41" t="s">
        <v>23</v>
      </c>
      <c r="B101" s="10" t="s">
        <v>41</v>
      </c>
      <c r="C101" s="9">
        <v>5750.9230000000007</v>
      </c>
      <c r="D101" s="58">
        <v>1.0592251036264287E-2</v>
      </c>
      <c r="E101" s="16"/>
      <c r="F101" s="15"/>
      <c r="G101" s="41" t="s">
        <v>23</v>
      </c>
      <c r="H101" s="10" t="s">
        <v>41</v>
      </c>
      <c r="I101" s="9">
        <v>115.75</v>
      </c>
      <c r="J101" s="58">
        <v>4.3195939719893324E-4</v>
      </c>
      <c r="M101" s="41" t="s">
        <v>23</v>
      </c>
      <c r="N101" s="10" t="s">
        <v>41</v>
      </c>
      <c r="O101" s="9">
        <v>5635.1729999999998</v>
      </c>
      <c r="P101" s="58">
        <v>2.0493638906494045E-2</v>
      </c>
      <c r="Q101" s="32"/>
      <c r="R101" s="43"/>
      <c r="S101" s="56"/>
      <c r="T101" s="15"/>
    </row>
    <row r="102" spans="1:20" ht="19.5" x14ac:dyDescent="0.3">
      <c r="A102" s="41" t="s">
        <v>74</v>
      </c>
      <c r="B102" s="10" t="s">
        <v>76</v>
      </c>
      <c r="C102" s="9">
        <v>800.52699999999993</v>
      </c>
      <c r="D102" s="58">
        <v>1.4744386153853111E-3</v>
      </c>
      <c r="E102" s="16"/>
      <c r="F102" s="15"/>
      <c r="G102" s="41" t="s">
        <v>74</v>
      </c>
      <c r="H102" s="10" t="s">
        <v>76</v>
      </c>
      <c r="I102" s="9">
        <v>282.43</v>
      </c>
      <c r="J102" s="58">
        <v>1.0539809291653971E-3</v>
      </c>
      <c r="M102" s="41" t="s">
        <v>74</v>
      </c>
      <c r="N102" s="10" t="s">
        <v>76</v>
      </c>
      <c r="O102" s="9">
        <v>518.09699999999998</v>
      </c>
      <c r="P102" s="58">
        <v>1.8841822312354642E-3</v>
      </c>
      <c r="Q102" s="32"/>
      <c r="R102" s="43"/>
      <c r="S102" s="56"/>
      <c r="T102" s="15"/>
    </row>
    <row r="103" spans="1:20" ht="19.5" x14ac:dyDescent="0.3">
      <c r="A103" s="41" t="s">
        <v>28</v>
      </c>
      <c r="B103" s="10" t="s">
        <v>4</v>
      </c>
      <c r="C103" s="9">
        <v>1189.4469999999999</v>
      </c>
      <c r="D103" s="58">
        <v>2.1907650682040855E-3</v>
      </c>
      <c r="E103" s="16"/>
      <c r="F103" s="15"/>
      <c r="G103" s="41" t="s">
        <v>28</v>
      </c>
      <c r="H103" s="10" t="s">
        <v>4</v>
      </c>
      <c r="I103" s="9">
        <v>115.75</v>
      </c>
      <c r="J103" s="58">
        <v>4.3195939719893324E-4</v>
      </c>
      <c r="M103" s="41" t="s">
        <v>28</v>
      </c>
      <c r="N103" s="10" t="s">
        <v>4</v>
      </c>
      <c r="O103" s="9">
        <v>1073.6969999999999</v>
      </c>
      <c r="P103" s="58">
        <v>3.9047529885925299E-3</v>
      </c>
      <c r="Q103" s="32"/>
      <c r="R103" s="43"/>
      <c r="S103" s="56"/>
      <c r="T103" s="15"/>
    </row>
    <row r="104" spans="1:20" ht="19.5" x14ac:dyDescent="0.3">
      <c r="A104" s="41" t="s">
        <v>129</v>
      </c>
      <c r="B104" s="10" t="s">
        <v>20</v>
      </c>
      <c r="C104" s="9">
        <v>1878.3910000000001</v>
      </c>
      <c r="D104" s="58">
        <v>3.4596862131973439E-3</v>
      </c>
      <c r="E104" s="16"/>
      <c r="F104" s="15"/>
      <c r="G104" s="41" t="s">
        <v>129</v>
      </c>
      <c r="H104" s="10" t="s">
        <v>20</v>
      </c>
      <c r="I104" s="9">
        <v>0</v>
      </c>
      <c r="J104" s="58">
        <v>0</v>
      </c>
      <c r="M104" s="41" t="s">
        <v>129</v>
      </c>
      <c r="N104" s="10" t="s">
        <v>20</v>
      </c>
      <c r="O104" s="9">
        <v>1878.3910000000001</v>
      </c>
      <c r="P104" s="58">
        <v>6.8312129688313482E-3</v>
      </c>
      <c r="Q104" s="32"/>
      <c r="R104" s="43"/>
      <c r="S104" s="56"/>
      <c r="T104" s="15"/>
    </row>
    <row r="105" spans="1:20" ht="19.5" x14ac:dyDescent="0.3">
      <c r="A105" s="41" t="s">
        <v>131</v>
      </c>
      <c r="B105" s="10" t="s">
        <v>33</v>
      </c>
      <c r="C105" s="9">
        <v>0</v>
      </c>
      <c r="D105" s="58">
        <v>0</v>
      </c>
      <c r="E105" s="16"/>
      <c r="F105" s="15"/>
      <c r="G105" s="41" t="s">
        <v>131</v>
      </c>
      <c r="H105" s="10" t="s">
        <v>33</v>
      </c>
      <c r="I105" s="9">
        <v>0</v>
      </c>
      <c r="J105" s="58">
        <v>0</v>
      </c>
      <c r="M105" s="41" t="s">
        <v>131</v>
      </c>
      <c r="N105" s="10" t="s">
        <v>33</v>
      </c>
      <c r="O105" s="9">
        <v>0</v>
      </c>
      <c r="P105" s="58">
        <v>0</v>
      </c>
      <c r="Q105" s="32"/>
      <c r="R105" s="43"/>
      <c r="S105" s="56"/>
      <c r="T105" s="15"/>
    </row>
    <row r="106" spans="1:20" ht="19.5" x14ac:dyDescent="0.3">
      <c r="A106" s="41" t="s">
        <v>45</v>
      </c>
      <c r="B106" s="10" t="s">
        <v>47</v>
      </c>
      <c r="C106" s="9">
        <v>1351.96</v>
      </c>
      <c r="D106" s="58">
        <v>2.4900871931319312E-3</v>
      </c>
      <c r="E106" s="16"/>
      <c r="F106" s="15"/>
      <c r="G106" s="41" t="s">
        <v>45</v>
      </c>
      <c r="H106" s="10" t="s">
        <v>47</v>
      </c>
      <c r="I106" s="9">
        <v>0</v>
      </c>
      <c r="J106" s="58">
        <v>0</v>
      </c>
      <c r="M106" s="41" t="s">
        <v>45</v>
      </c>
      <c r="N106" s="10" t="s">
        <v>47</v>
      </c>
      <c r="O106" s="9">
        <v>1351.96</v>
      </c>
      <c r="P106" s="58">
        <v>4.916722176235528E-3</v>
      </c>
      <c r="Q106" s="32"/>
      <c r="R106" s="43"/>
      <c r="S106" s="56"/>
      <c r="T106" s="15"/>
    </row>
    <row r="107" spans="1:20" ht="19.5" x14ac:dyDescent="0.3">
      <c r="A107" s="41" t="s">
        <v>29</v>
      </c>
      <c r="B107" s="10" t="s">
        <v>43</v>
      </c>
      <c r="C107" s="9">
        <v>0</v>
      </c>
      <c r="D107" s="58">
        <v>0</v>
      </c>
      <c r="E107" s="16"/>
      <c r="F107" s="15"/>
      <c r="G107" s="41" t="s">
        <v>29</v>
      </c>
      <c r="H107" s="10" t="s">
        <v>43</v>
      </c>
      <c r="I107" s="9">
        <v>0</v>
      </c>
      <c r="J107" s="58">
        <v>0</v>
      </c>
      <c r="M107" s="41" t="s">
        <v>29</v>
      </c>
      <c r="N107" s="10" t="s">
        <v>43</v>
      </c>
      <c r="O107" s="9">
        <v>0</v>
      </c>
      <c r="P107" s="58">
        <v>0</v>
      </c>
      <c r="Q107" s="32"/>
      <c r="R107" s="43"/>
      <c r="S107" s="56"/>
      <c r="T107" s="15"/>
    </row>
    <row r="108" spans="1:20" ht="19.5" x14ac:dyDescent="0.3">
      <c r="A108" s="41" t="s">
        <v>127</v>
      </c>
      <c r="B108" s="10" t="s">
        <v>134</v>
      </c>
      <c r="C108" s="9">
        <v>393.54999999999995</v>
      </c>
      <c r="D108" s="58">
        <v>7.2485414868566473E-4</v>
      </c>
      <c r="E108" s="16"/>
      <c r="F108" s="15"/>
      <c r="G108" s="41" t="s">
        <v>127</v>
      </c>
      <c r="H108" s="10" t="s">
        <v>134</v>
      </c>
      <c r="I108" s="9">
        <v>144.45599999999999</v>
      </c>
      <c r="J108" s="58">
        <v>5.3908532770426869E-4</v>
      </c>
      <c r="M108" s="41" t="s">
        <v>127</v>
      </c>
      <c r="N108" s="10" t="s">
        <v>134</v>
      </c>
      <c r="O108" s="9">
        <v>249.09399999999999</v>
      </c>
      <c r="P108" s="58">
        <v>9.0588922288175136E-4</v>
      </c>
      <c r="Q108" s="32"/>
      <c r="R108" s="43"/>
      <c r="S108" s="56"/>
      <c r="T108" s="15"/>
    </row>
    <row r="109" spans="1:20" ht="19.5" x14ac:dyDescent="0.3">
      <c r="A109" s="41" t="s">
        <v>130</v>
      </c>
      <c r="B109" s="10" t="s">
        <v>42</v>
      </c>
      <c r="C109" s="9">
        <v>0</v>
      </c>
      <c r="D109" s="58">
        <v>0</v>
      </c>
      <c r="E109" s="16"/>
      <c r="F109" s="15"/>
      <c r="G109" s="41" t="s">
        <v>130</v>
      </c>
      <c r="H109" s="10" t="s">
        <v>42</v>
      </c>
      <c r="I109" s="9">
        <v>0</v>
      </c>
      <c r="J109" s="58">
        <v>0</v>
      </c>
      <c r="M109" s="41" t="s">
        <v>130</v>
      </c>
      <c r="N109" s="10" t="s">
        <v>42</v>
      </c>
      <c r="O109" s="9">
        <v>0</v>
      </c>
      <c r="P109" s="58">
        <v>0</v>
      </c>
      <c r="Q109" s="32"/>
      <c r="R109" s="43"/>
      <c r="S109" s="56"/>
      <c r="T109" s="15"/>
    </row>
    <row r="110" spans="1:20" ht="19.5" x14ac:dyDescent="0.3">
      <c r="A110" s="41" t="s">
        <v>123</v>
      </c>
      <c r="B110" s="10" t="s">
        <v>135</v>
      </c>
      <c r="C110" s="9">
        <v>0</v>
      </c>
      <c r="D110" s="58">
        <v>0</v>
      </c>
      <c r="E110" s="16"/>
      <c r="F110" s="15"/>
      <c r="G110" s="41" t="s">
        <v>123</v>
      </c>
      <c r="H110" s="10" t="s">
        <v>135</v>
      </c>
      <c r="I110" s="9">
        <v>0</v>
      </c>
      <c r="J110" s="58">
        <v>0</v>
      </c>
      <c r="M110" s="41" t="s">
        <v>123</v>
      </c>
      <c r="N110" s="10" t="s">
        <v>135</v>
      </c>
      <c r="O110" s="9">
        <v>0</v>
      </c>
      <c r="P110" s="58">
        <v>0</v>
      </c>
      <c r="Q110" s="32"/>
      <c r="R110" s="43"/>
      <c r="S110" s="56"/>
      <c r="T110" s="15"/>
    </row>
    <row r="111" spans="1:20" ht="19.5" x14ac:dyDescent="0.3">
      <c r="A111" s="41" t="s">
        <v>34</v>
      </c>
      <c r="B111" s="10" t="s">
        <v>38</v>
      </c>
      <c r="C111" s="9">
        <v>0</v>
      </c>
      <c r="D111" s="58">
        <v>0</v>
      </c>
      <c r="E111" s="16"/>
      <c r="F111" s="15"/>
      <c r="G111" s="41" t="s">
        <v>34</v>
      </c>
      <c r="H111" s="10" t="s">
        <v>38</v>
      </c>
      <c r="I111" s="9">
        <v>0</v>
      </c>
      <c r="J111" s="58">
        <v>0</v>
      </c>
      <c r="M111" s="41" t="s">
        <v>34</v>
      </c>
      <c r="N111" s="10" t="s">
        <v>38</v>
      </c>
      <c r="O111" s="9">
        <v>0</v>
      </c>
      <c r="P111" s="58">
        <v>0</v>
      </c>
      <c r="Q111" s="32"/>
      <c r="R111" s="43"/>
      <c r="S111" s="56"/>
      <c r="T111" s="15"/>
    </row>
    <row r="112" spans="1:20" ht="19.5" x14ac:dyDescent="0.3">
      <c r="A112" s="41" t="s">
        <v>133</v>
      </c>
      <c r="B112" s="10" t="s">
        <v>46</v>
      </c>
      <c r="C112" s="9">
        <v>0</v>
      </c>
      <c r="D112" s="58">
        <v>0</v>
      </c>
      <c r="E112" s="16"/>
      <c r="F112" s="15"/>
      <c r="G112" s="41" t="s">
        <v>133</v>
      </c>
      <c r="H112" s="10" t="s">
        <v>46</v>
      </c>
      <c r="I112" s="9">
        <v>0</v>
      </c>
      <c r="J112" s="58">
        <v>0</v>
      </c>
      <c r="M112" s="41" t="s">
        <v>133</v>
      </c>
      <c r="N112" s="10" t="s">
        <v>46</v>
      </c>
      <c r="O112" s="9">
        <v>0</v>
      </c>
      <c r="P112" s="58">
        <v>0</v>
      </c>
      <c r="Q112" s="32"/>
      <c r="R112" s="43"/>
      <c r="S112" s="56"/>
      <c r="T112" s="15"/>
    </row>
    <row r="113" spans="1:22" ht="19.5" x14ac:dyDescent="0.3">
      <c r="A113" s="41" t="s">
        <v>30</v>
      </c>
      <c r="B113" s="10" t="s">
        <v>40</v>
      </c>
      <c r="C113" s="9">
        <v>0</v>
      </c>
      <c r="D113" s="58">
        <v>0</v>
      </c>
      <c r="E113" s="16"/>
      <c r="F113" s="15"/>
      <c r="G113" s="41" t="s">
        <v>30</v>
      </c>
      <c r="H113" s="10" t="s">
        <v>40</v>
      </c>
      <c r="I113" s="9">
        <v>0</v>
      </c>
      <c r="J113" s="58">
        <v>0</v>
      </c>
      <c r="M113" s="41" t="s">
        <v>30</v>
      </c>
      <c r="N113" s="10" t="s">
        <v>40</v>
      </c>
      <c r="O113" s="9">
        <v>0</v>
      </c>
      <c r="P113" s="58">
        <v>0</v>
      </c>
      <c r="Q113" s="32"/>
      <c r="R113" s="43"/>
      <c r="S113" s="56"/>
      <c r="T113" s="15"/>
    </row>
    <row r="114" spans="1:22" ht="19.5" x14ac:dyDescent="0.3">
      <c r="A114" s="41" t="s">
        <v>35</v>
      </c>
      <c r="B114" s="10" t="s">
        <v>39</v>
      </c>
      <c r="C114" s="9">
        <v>0</v>
      </c>
      <c r="D114" s="58">
        <v>0</v>
      </c>
      <c r="E114" s="21"/>
      <c r="F114" s="20"/>
      <c r="G114" s="41" t="s">
        <v>35</v>
      </c>
      <c r="H114" s="10" t="s">
        <v>39</v>
      </c>
      <c r="I114" s="9">
        <v>0</v>
      </c>
      <c r="J114" s="58">
        <v>0</v>
      </c>
      <c r="M114" s="41" t="s">
        <v>35</v>
      </c>
      <c r="N114" s="10" t="s">
        <v>39</v>
      </c>
      <c r="O114" s="9">
        <v>0</v>
      </c>
      <c r="P114" s="58">
        <v>0</v>
      </c>
      <c r="Q114" s="44"/>
      <c r="R114" s="43"/>
      <c r="S114" s="54"/>
      <c r="T114" s="20"/>
    </row>
    <row r="115" spans="1:22" ht="19.5" x14ac:dyDescent="0.3">
      <c r="A115" s="41" t="s">
        <v>75</v>
      </c>
      <c r="B115" s="10" t="s">
        <v>5</v>
      </c>
      <c r="C115" s="9">
        <v>0</v>
      </c>
      <c r="D115" s="58">
        <v>0</v>
      </c>
      <c r="G115" s="41" t="s">
        <v>75</v>
      </c>
      <c r="H115" s="10" t="s">
        <v>5</v>
      </c>
      <c r="I115" s="9">
        <v>0</v>
      </c>
      <c r="J115" s="58">
        <v>0</v>
      </c>
      <c r="M115" s="41" t="s">
        <v>75</v>
      </c>
      <c r="N115" s="10" t="s">
        <v>5</v>
      </c>
      <c r="O115" s="9">
        <v>0</v>
      </c>
      <c r="P115" s="58">
        <v>0</v>
      </c>
      <c r="Q115" s="20"/>
      <c r="R115" s="14"/>
      <c r="S115" s="49"/>
      <c r="T115" s="14"/>
    </row>
    <row r="116" spans="1:22" ht="19.5" x14ac:dyDescent="0.3">
      <c r="A116" s="41" t="s">
        <v>228</v>
      </c>
      <c r="B116" s="10" t="s">
        <v>227</v>
      </c>
      <c r="C116" s="9">
        <v>0</v>
      </c>
      <c r="D116" s="58">
        <v>0</v>
      </c>
      <c r="G116" s="41" t="s">
        <v>228</v>
      </c>
      <c r="H116" s="10" t="s">
        <v>227</v>
      </c>
      <c r="I116" s="9">
        <v>0</v>
      </c>
      <c r="J116" s="58">
        <v>0</v>
      </c>
      <c r="M116" s="41" t="s">
        <v>228</v>
      </c>
      <c r="N116" s="10" t="s">
        <v>227</v>
      </c>
      <c r="O116" s="9">
        <v>0</v>
      </c>
      <c r="P116" s="58">
        <v>0</v>
      </c>
    </row>
    <row r="117" spans="1:22" ht="19.5" x14ac:dyDescent="0.3">
      <c r="B117" s="8" t="s">
        <v>52</v>
      </c>
      <c r="C117" s="33">
        <v>542936.81109999982</v>
      </c>
      <c r="D117" s="58">
        <v>1</v>
      </c>
      <c r="G117" s="37"/>
      <c r="H117" s="8" t="s">
        <v>52</v>
      </c>
      <c r="I117" s="33">
        <v>267965.00030000007</v>
      </c>
      <c r="J117" s="58">
        <v>1</v>
      </c>
      <c r="N117" s="8" t="s">
        <v>52</v>
      </c>
      <c r="O117" s="33">
        <v>274971.81080000004</v>
      </c>
      <c r="P117" s="58">
        <v>1</v>
      </c>
    </row>
    <row r="118" spans="1:22" ht="19.5" customHeight="1" x14ac:dyDescent="0.3">
      <c r="B118" s="25"/>
      <c r="C118" s="20"/>
      <c r="D118" s="61"/>
      <c r="E118" s="21"/>
      <c r="F118" s="20"/>
      <c r="G118" s="49"/>
    </row>
    <row r="119" spans="1:22" ht="19.5" customHeight="1" x14ac:dyDescent="0.25">
      <c r="C119" s="18"/>
      <c r="D119" s="59"/>
      <c r="E119" s="19"/>
      <c r="F119" s="18"/>
      <c r="G119" s="52"/>
    </row>
    <row r="120" spans="1:22" ht="19.5" customHeight="1" x14ac:dyDescent="0.25"/>
    <row r="121" spans="1:22" s="23" customFormat="1" ht="26.25" x14ac:dyDescent="0.4">
      <c r="A121" s="36"/>
      <c r="B121" s="72" t="s">
        <v>248</v>
      </c>
      <c r="C121" s="72"/>
      <c r="D121" s="72"/>
      <c r="E121" s="24"/>
      <c r="F121" s="12"/>
      <c r="G121" s="36"/>
      <c r="H121" s="72" t="s">
        <v>249</v>
      </c>
      <c r="I121" s="72"/>
      <c r="J121" s="72"/>
      <c r="M121" s="36"/>
      <c r="N121" s="72" t="s">
        <v>250</v>
      </c>
      <c r="O121" s="72"/>
      <c r="P121" s="72"/>
      <c r="Q121" s="20"/>
      <c r="R121" s="11"/>
      <c r="S121" s="48"/>
      <c r="T121" s="11"/>
      <c r="V121" s="64"/>
    </row>
    <row r="122" spans="1:22" ht="19.5" x14ac:dyDescent="0.3">
      <c r="B122" s="8" t="s">
        <v>186</v>
      </c>
      <c r="C122" s="7" t="s">
        <v>187</v>
      </c>
      <c r="D122" s="57" t="s">
        <v>188</v>
      </c>
      <c r="E122" s="21"/>
      <c r="F122" s="20"/>
      <c r="G122" s="37"/>
      <c r="H122" s="8" t="s">
        <v>186</v>
      </c>
      <c r="I122" s="7" t="s">
        <v>187</v>
      </c>
      <c r="J122" s="57" t="s">
        <v>188</v>
      </c>
      <c r="N122" s="8" t="s">
        <v>186</v>
      </c>
      <c r="O122" s="45" t="s">
        <v>187</v>
      </c>
      <c r="P122" s="57" t="s">
        <v>188</v>
      </c>
      <c r="Q122" s="20"/>
      <c r="R122" s="14"/>
      <c r="S122" s="54"/>
      <c r="T122" s="20"/>
    </row>
    <row r="123" spans="1:22" ht="19.5" x14ac:dyDescent="0.3">
      <c r="A123" s="41" t="s">
        <v>222</v>
      </c>
      <c r="B123" s="10" t="s">
        <v>2</v>
      </c>
      <c r="C123" s="9">
        <v>605238.2300000008</v>
      </c>
      <c r="D123" s="58">
        <v>0.90881957740351993</v>
      </c>
      <c r="E123" s="16"/>
      <c r="F123" s="15"/>
      <c r="G123" s="41" t="s">
        <v>222</v>
      </c>
      <c r="H123" s="10" t="s">
        <v>2</v>
      </c>
      <c r="I123" s="9">
        <v>341564.35999999952</v>
      </c>
      <c r="J123" s="58">
        <v>0.92310760875563291</v>
      </c>
      <c r="M123" s="41" t="s">
        <v>222</v>
      </c>
      <c r="N123" s="10" t="s">
        <v>2</v>
      </c>
      <c r="O123" s="46">
        <v>263673.86999999988</v>
      </c>
      <c r="P123" s="58">
        <v>0.89095546208311693</v>
      </c>
      <c r="Q123" s="32"/>
      <c r="R123" s="43"/>
      <c r="S123" s="56"/>
      <c r="T123" s="15"/>
    </row>
    <row r="124" spans="1:22" ht="19.5" x14ac:dyDescent="0.3">
      <c r="A124" s="41" t="s">
        <v>24</v>
      </c>
      <c r="B124" s="10" t="s">
        <v>57</v>
      </c>
      <c r="C124" s="9">
        <v>13996.489999999993</v>
      </c>
      <c r="D124" s="58">
        <v>2.1016987190205366E-2</v>
      </c>
      <c r="E124" s="16"/>
      <c r="F124" s="15"/>
      <c r="G124" s="41" t="s">
        <v>24</v>
      </c>
      <c r="H124" s="10" t="s">
        <v>57</v>
      </c>
      <c r="I124" s="9">
        <v>6894.07</v>
      </c>
      <c r="J124" s="58">
        <v>1.8631828192771503E-2</v>
      </c>
      <c r="M124" s="41" t="s">
        <v>24</v>
      </c>
      <c r="N124" s="10" t="s">
        <v>57</v>
      </c>
      <c r="O124" s="46">
        <v>7102.420000000001</v>
      </c>
      <c r="P124" s="58">
        <v>2.3999116381947044E-2</v>
      </c>
      <c r="Q124" s="32"/>
      <c r="R124" s="43"/>
      <c r="S124" s="56"/>
      <c r="T124" s="15"/>
    </row>
    <row r="125" spans="1:22" ht="19.5" x14ac:dyDescent="0.3">
      <c r="A125" s="41" t="s">
        <v>37</v>
      </c>
      <c r="B125" s="10" t="s">
        <v>19</v>
      </c>
      <c r="C125" s="9">
        <v>6338.5163000000002</v>
      </c>
      <c r="D125" s="58">
        <v>9.5178516815292973E-3</v>
      </c>
      <c r="E125" s="16"/>
      <c r="F125" s="15"/>
      <c r="G125" s="41" t="s">
        <v>37</v>
      </c>
      <c r="H125" s="10" t="s">
        <v>19</v>
      </c>
      <c r="I125" s="9">
        <v>4393.9162999999999</v>
      </c>
      <c r="J125" s="58">
        <v>1.1874943769793206E-2</v>
      </c>
      <c r="M125" s="41" t="s">
        <v>37</v>
      </c>
      <c r="N125" s="10" t="s">
        <v>19</v>
      </c>
      <c r="O125" s="46">
        <v>1944.6000000000004</v>
      </c>
      <c r="P125" s="58">
        <v>6.5708141332579918E-3</v>
      </c>
      <c r="Q125" s="32"/>
      <c r="R125" s="43"/>
      <c r="S125" s="56"/>
      <c r="T125" s="15"/>
    </row>
    <row r="126" spans="1:22" ht="19.5" x14ac:dyDescent="0.3">
      <c r="A126" s="41" t="s">
        <v>104</v>
      </c>
      <c r="B126" s="10" t="s">
        <v>31</v>
      </c>
      <c r="C126" s="9">
        <v>7361.7</v>
      </c>
      <c r="D126" s="58">
        <v>1.1054253930673686E-2</v>
      </c>
      <c r="E126" s="16"/>
      <c r="F126" s="15"/>
      <c r="G126" s="41" t="s">
        <v>104</v>
      </c>
      <c r="H126" s="10" t="s">
        <v>31</v>
      </c>
      <c r="I126" s="9">
        <v>6704.2399999999989</v>
      </c>
      <c r="J126" s="58">
        <v>1.8118795985985984E-2</v>
      </c>
      <c r="M126" s="41" t="s">
        <v>104</v>
      </c>
      <c r="N126" s="10" t="s">
        <v>31</v>
      </c>
      <c r="O126" s="46">
        <v>657.46</v>
      </c>
      <c r="P126" s="58">
        <v>2.2215609688634157E-3</v>
      </c>
      <c r="Q126" s="32"/>
      <c r="R126" s="43"/>
      <c r="S126" s="56"/>
      <c r="T126" s="15"/>
    </row>
    <row r="127" spans="1:22" ht="19.5" x14ac:dyDescent="0.3">
      <c r="A127" s="41" t="s">
        <v>36</v>
      </c>
      <c r="B127" s="10" t="s">
        <v>207</v>
      </c>
      <c r="C127" s="9">
        <v>7815.5325999999995</v>
      </c>
      <c r="D127" s="58">
        <v>1.1735724352236349E-2</v>
      </c>
      <c r="E127" s="16"/>
      <c r="F127" s="15"/>
      <c r="G127" s="41" t="s">
        <v>36</v>
      </c>
      <c r="H127" s="10" t="s">
        <v>207</v>
      </c>
      <c r="I127" s="9">
        <v>0</v>
      </c>
      <c r="J127" s="58">
        <v>0</v>
      </c>
      <c r="M127" s="41" t="s">
        <v>36</v>
      </c>
      <c r="N127" s="10" t="s">
        <v>207</v>
      </c>
      <c r="O127" s="46">
        <v>7815.5325999999995</v>
      </c>
      <c r="P127" s="58">
        <v>2.6408727793386079E-2</v>
      </c>
      <c r="Q127" s="32"/>
      <c r="R127" s="43"/>
      <c r="S127" s="56"/>
      <c r="T127" s="15"/>
    </row>
    <row r="128" spans="1:22" ht="19.5" x14ac:dyDescent="0.3">
      <c r="A128" s="41" t="s">
        <v>132</v>
      </c>
      <c r="B128" s="10" t="s">
        <v>27</v>
      </c>
      <c r="C128" s="9">
        <v>0</v>
      </c>
      <c r="D128" s="58">
        <v>0</v>
      </c>
      <c r="E128" s="16"/>
      <c r="F128" s="15"/>
      <c r="G128" s="41" t="s">
        <v>132</v>
      </c>
      <c r="H128" s="10" t="s">
        <v>27</v>
      </c>
      <c r="I128" s="9">
        <v>0</v>
      </c>
      <c r="J128" s="58">
        <v>0</v>
      </c>
      <c r="M128" s="41" t="s">
        <v>132</v>
      </c>
      <c r="N128" s="10" t="s">
        <v>27</v>
      </c>
      <c r="O128" s="46">
        <v>0</v>
      </c>
      <c r="P128" s="58">
        <v>0</v>
      </c>
      <c r="Q128" s="32"/>
      <c r="R128" s="43"/>
      <c r="S128" s="56"/>
      <c r="T128" s="15"/>
    </row>
    <row r="129" spans="1:20" ht="19.5" x14ac:dyDescent="0.3">
      <c r="A129" s="41" t="s">
        <v>128</v>
      </c>
      <c r="B129" s="10" t="s">
        <v>136</v>
      </c>
      <c r="C129" s="9">
        <v>0</v>
      </c>
      <c r="D129" s="58">
        <v>0</v>
      </c>
      <c r="E129" s="16"/>
      <c r="F129" s="15"/>
      <c r="G129" s="41" t="s">
        <v>128</v>
      </c>
      <c r="H129" s="10" t="s">
        <v>136</v>
      </c>
      <c r="I129" s="9">
        <v>0</v>
      </c>
      <c r="J129" s="58">
        <v>0</v>
      </c>
      <c r="M129" s="41" t="s">
        <v>128</v>
      </c>
      <c r="N129" s="10" t="s">
        <v>136</v>
      </c>
      <c r="O129" s="46">
        <v>0</v>
      </c>
      <c r="P129" s="58">
        <v>0</v>
      </c>
      <c r="Q129" s="32"/>
      <c r="R129" s="43"/>
      <c r="S129" s="56"/>
      <c r="T129" s="15"/>
    </row>
    <row r="130" spans="1:20" ht="19.5" x14ac:dyDescent="0.3">
      <c r="A130" s="41" t="s">
        <v>32</v>
      </c>
      <c r="B130" s="10" t="s">
        <v>3</v>
      </c>
      <c r="C130" s="9">
        <v>11014.769999999999</v>
      </c>
      <c r="D130" s="58">
        <v>1.6539666730234399E-2</v>
      </c>
      <c r="E130" s="16"/>
      <c r="F130" s="15"/>
      <c r="G130" s="41" t="s">
        <v>32</v>
      </c>
      <c r="H130" s="10" t="s">
        <v>3</v>
      </c>
      <c r="I130" s="9">
        <v>3815.12</v>
      </c>
      <c r="J130" s="58">
        <v>1.0310696058323517E-2</v>
      </c>
      <c r="M130" s="41" t="s">
        <v>32</v>
      </c>
      <c r="N130" s="10" t="s">
        <v>3</v>
      </c>
      <c r="O130" s="46">
        <v>7199.65</v>
      </c>
      <c r="P130" s="58">
        <v>2.4327657088609941E-2</v>
      </c>
      <c r="Q130" s="32"/>
      <c r="R130" s="43"/>
      <c r="S130" s="56"/>
      <c r="T130" s="15"/>
    </row>
    <row r="131" spans="1:20" ht="19.5" x14ac:dyDescent="0.3">
      <c r="A131" s="41" t="s">
        <v>23</v>
      </c>
      <c r="B131" s="10" t="s">
        <v>41</v>
      </c>
      <c r="C131" s="9">
        <v>1301.03</v>
      </c>
      <c r="D131" s="58">
        <v>1.9536134305152865E-3</v>
      </c>
      <c r="E131" s="16"/>
      <c r="F131" s="15"/>
      <c r="G131" s="41" t="s">
        <v>23</v>
      </c>
      <c r="H131" s="10" t="s">
        <v>41</v>
      </c>
      <c r="I131" s="9">
        <v>777.83999999999992</v>
      </c>
      <c r="J131" s="58">
        <v>2.1021807497552799E-3</v>
      </c>
      <c r="M131" s="41" t="s">
        <v>23</v>
      </c>
      <c r="N131" s="10" t="s">
        <v>41</v>
      </c>
      <c r="O131" s="46">
        <v>523.18999999999994</v>
      </c>
      <c r="P131" s="58">
        <v>1.7678618977575067E-3</v>
      </c>
      <c r="Q131" s="32"/>
      <c r="R131" s="43"/>
      <c r="S131" s="56"/>
      <c r="T131" s="15"/>
    </row>
    <row r="132" spans="1:20" ht="19.5" x14ac:dyDescent="0.3">
      <c r="A132" s="41" t="s">
        <v>74</v>
      </c>
      <c r="B132" s="10" t="s">
        <v>76</v>
      </c>
      <c r="C132" s="9">
        <v>1648.2800000000002</v>
      </c>
      <c r="D132" s="58">
        <v>2.4750405027168759E-3</v>
      </c>
      <c r="E132" s="16"/>
      <c r="F132" s="15"/>
      <c r="G132" s="41" t="s">
        <v>74</v>
      </c>
      <c r="H132" s="10" t="s">
        <v>76</v>
      </c>
      <c r="I132" s="9">
        <v>300.95</v>
      </c>
      <c r="J132" s="58">
        <v>8.1334374246484059E-4</v>
      </c>
      <c r="M132" s="41" t="s">
        <v>74</v>
      </c>
      <c r="N132" s="10" t="s">
        <v>76</v>
      </c>
      <c r="O132" s="46">
        <v>1347.33</v>
      </c>
      <c r="P132" s="58">
        <v>4.552635506614465E-3</v>
      </c>
      <c r="Q132" s="32"/>
      <c r="R132" s="43"/>
      <c r="S132" s="56"/>
      <c r="T132" s="15"/>
    </row>
    <row r="133" spans="1:20" ht="19.5" x14ac:dyDescent="0.3">
      <c r="A133" s="41" t="s">
        <v>28</v>
      </c>
      <c r="B133" s="10" t="s">
        <v>4</v>
      </c>
      <c r="C133" s="9">
        <v>4148.4800000000005</v>
      </c>
      <c r="D133" s="58">
        <v>6.2293154225683163E-3</v>
      </c>
      <c r="E133" s="16"/>
      <c r="F133" s="15"/>
      <c r="G133" s="41" t="s">
        <v>28</v>
      </c>
      <c r="H133" s="10" t="s">
        <v>4</v>
      </c>
      <c r="I133" s="9">
        <v>3796.6000000000004</v>
      </c>
      <c r="J133" s="58">
        <v>1.0260644135710298E-2</v>
      </c>
      <c r="M133" s="41" t="s">
        <v>28</v>
      </c>
      <c r="N133" s="10" t="s">
        <v>4</v>
      </c>
      <c r="O133" s="46">
        <v>351.88</v>
      </c>
      <c r="P133" s="58">
        <v>1.1890044622085887E-3</v>
      </c>
      <c r="Q133" s="32"/>
      <c r="R133" s="43"/>
      <c r="S133" s="56"/>
      <c r="T133" s="15"/>
    </row>
    <row r="134" spans="1:20" ht="19.5" x14ac:dyDescent="0.3">
      <c r="A134" s="41" t="s">
        <v>129</v>
      </c>
      <c r="B134" s="10" t="s">
        <v>20</v>
      </c>
      <c r="C134" s="9">
        <v>4491.1000000000004</v>
      </c>
      <c r="D134" s="58">
        <v>6.7437901338072174E-3</v>
      </c>
      <c r="E134" s="16"/>
      <c r="F134" s="15"/>
      <c r="G134" s="41" t="s">
        <v>129</v>
      </c>
      <c r="H134" s="10" t="s">
        <v>20</v>
      </c>
      <c r="I134" s="9">
        <v>1037.1199999999999</v>
      </c>
      <c r="J134" s="58">
        <v>2.8029076663403734E-3</v>
      </c>
      <c r="M134" s="41" t="s">
        <v>129</v>
      </c>
      <c r="N134" s="10" t="s">
        <v>20</v>
      </c>
      <c r="O134" s="46">
        <v>3453.98</v>
      </c>
      <c r="P134" s="58">
        <v>1.1671017484310622E-2</v>
      </c>
      <c r="Q134" s="32"/>
      <c r="R134" s="43"/>
      <c r="S134" s="56"/>
      <c r="T134" s="15"/>
    </row>
    <row r="135" spans="1:20" ht="19.5" x14ac:dyDescent="0.3">
      <c r="A135" s="41" t="s">
        <v>131</v>
      </c>
      <c r="B135" s="10" t="s">
        <v>33</v>
      </c>
      <c r="C135" s="9">
        <v>0</v>
      </c>
      <c r="D135" s="58">
        <v>0</v>
      </c>
      <c r="E135" s="16"/>
      <c r="F135" s="15"/>
      <c r="G135" s="41" t="s">
        <v>131</v>
      </c>
      <c r="H135" s="10" t="s">
        <v>33</v>
      </c>
      <c r="I135" s="9">
        <v>0</v>
      </c>
      <c r="J135" s="58">
        <v>0</v>
      </c>
      <c r="M135" s="41" t="s">
        <v>131</v>
      </c>
      <c r="N135" s="10" t="s">
        <v>33</v>
      </c>
      <c r="O135" s="46">
        <v>0</v>
      </c>
      <c r="P135" s="58">
        <v>0</v>
      </c>
      <c r="Q135" s="32"/>
      <c r="R135" s="43"/>
      <c r="S135" s="56"/>
      <c r="T135" s="15"/>
    </row>
    <row r="136" spans="1:20" ht="19.5" x14ac:dyDescent="0.3">
      <c r="A136" s="41" t="s">
        <v>45</v>
      </c>
      <c r="B136" s="10" t="s">
        <v>47</v>
      </c>
      <c r="C136" s="9">
        <v>2490.94</v>
      </c>
      <c r="D136" s="58">
        <v>3.7403701979260647E-3</v>
      </c>
      <c r="E136" s="16"/>
      <c r="F136" s="15"/>
      <c r="G136" s="41" t="s">
        <v>45</v>
      </c>
      <c r="H136" s="10" t="s">
        <v>47</v>
      </c>
      <c r="I136" s="9">
        <v>731.54</v>
      </c>
      <c r="J136" s="58">
        <v>1.9770509432222279E-3</v>
      </c>
      <c r="M136" s="41" t="s">
        <v>45</v>
      </c>
      <c r="N136" s="10" t="s">
        <v>47</v>
      </c>
      <c r="O136" s="46">
        <v>1759.3999999999999</v>
      </c>
      <c r="P136" s="58">
        <v>5.9450223110429435E-3</v>
      </c>
      <c r="Q136" s="32"/>
      <c r="R136" s="43"/>
      <c r="S136" s="56"/>
      <c r="T136" s="15"/>
    </row>
    <row r="137" spans="1:20" ht="19.5" x14ac:dyDescent="0.3">
      <c r="A137" s="41" t="s">
        <v>29</v>
      </c>
      <c r="B137" s="10" t="s">
        <v>43</v>
      </c>
      <c r="C137" s="9">
        <v>0</v>
      </c>
      <c r="D137" s="58">
        <v>0</v>
      </c>
      <c r="E137" s="16"/>
      <c r="F137" s="15"/>
      <c r="G137" s="41" t="s">
        <v>29</v>
      </c>
      <c r="H137" s="10" t="s">
        <v>43</v>
      </c>
      <c r="I137" s="9">
        <v>0</v>
      </c>
      <c r="J137" s="58">
        <v>0</v>
      </c>
      <c r="M137" s="41" t="s">
        <v>29</v>
      </c>
      <c r="N137" s="10" t="s">
        <v>43</v>
      </c>
      <c r="O137" s="46">
        <v>0</v>
      </c>
      <c r="P137" s="58">
        <v>0</v>
      </c>
      <c r="Q137" s="32"/>
      <c r="R137" s="43"/>
      <c r="S137" s="56"/>
      <c r="T137" s="15"/>
    </row>
    <row r="138" spans="1:20" ht="19.5" x14ac:dyDescent="0.3">
      <c r="A138" s="41" t="s">
        <v>127</v>
      </c>
      <c r="B138" s="10" t="s">
        <v>134</v>
      </c>
      <c r="C138" s="9">
        <v>0</v>
      </c>
      <c r="D138" s="58">
        <v>0</v>
      </c>
      <c r="E138" s="16"/>
      <c r="F138" s="15"/>
      <c r="G138" s="41" t="s">
        <v>127</v>
      </c>
      <c r="H138" s="10" t="s">
        <v>134</v>
      </c>
      <c r="I138" s="9">
        <v>0</v>
      </c>
      <c r="J138" s="58">
        <v>0</v>
      </c>
      <c r="M138" s="41" t="s">
        <v>127</v>
      </c>
      <c r="N138" s="10" t="s">
        <v>134</v>
      </c>
      <c r="O138" s="46">
        <v>0</v>
      </c>
      <c r="P138" s="58">
        <v>0</v>
      </c>
      <c r="Q138" s="32"/>
      <c r="R138" s="43"/>
      <c r="S138" s="56"/>
      <c r="T138" s="15"/>
    </row>
    <row r="139" spans="1:20" ht="19.5" x14ac:dyDescent="0.3">
      <c r="A139" s="41" t="s">
        <v>130</v>
      </c>
      <c r="B139" s="10" t="s">
        <v>42</v>
      </c>
      <c r="C139" s="9">
        <v>0</v>
      </c>
      <c r="D139" s="58">
        <v>0</v>
      </c>
      <c r="E139" s="16"/>
      <c r="F139" s="15"/>
      <c r="G139" s="41" t="s">
        <v>130</v>
      </c>
      <c r="H139" s="10" t="s">
        <v>42</v>
      </c>
      <c r="I139" s="9">
        <v>0</v>
      </c>
      <c r="J139" s="58">
        <v>0</v>
      </c>
      <c r="M139" s="41" t="s">
        <v>130</v>
      </c>
      <c r="N139" s="10" t="s">
        <v>42</v>
      </c>
      <c r="O139" s="46">
        <v>0</v>
      </c>
      <c r="P139" s="58">
        <v>0</v>
      </c>
      <c r="Q139" s="32"/>
      <c r="R139" s="43"/>
      <c r="S139" s="56"/>
      <c r="T139" s="15"/>
    </row>
    <row r="140" spans="1:20" ht="19.5" x14ac:dyDescent="0.3">
      <c r="A140" s="41" t="s">
        <v>123</v>
      </c>
      <c r="B140" s="10" t="s">
        <v>135</v>
      </c>
      <c r="C140" s="9">
        <v>0</v>
      </c>
      <c r="D140" s="58">
        <v>0</v>
      </c>
      <c r="E140" s="16"/>
      <c r="F140" s="15"/>
      <c r="G140" s="41" t="s">
        <v>123</v>
      </c>
      <c r="H140" s="10" t="s">
        <v>135</v>
      </c>
      <c r="I140" s="9">
        <v>0</v>
      </c>
      <c r="J140" s="58">
        <v>0</v>
      </c>
      <c r="M140" s="41" t="s">
        <v>123</v>
      </c>
      <c r="N140" s="10" t="s">
        <v>135</v>
      </c>
      <c r="O140" s="46">
        <v>0</v>
      </c>
      <c r="P140" s="58">
        <v>0</v>
      </c>
      <c r="Q140" s="32"/>
      <c r="R140" s="43"/>
      <c r="S140" s="56"/>
      <c r="T140" s="15"/>
    </row>
    <row r="141" spans="1:20" ht="19.5" x14ac:dyDescent="0.3">
      <c r="A141" s="41" t="s">
        <v>34</v>
      </c>
      <c r="B141" s="10" t="s">
        <v>38</v>
      </c>
      <c r="C141" s="9">
        <v>115.75</v>
      </c>
      <c r="D141" s="58">
        <v>1.7380902406719632E-4</v>
      </c>
      <c r="E141" s="16"/>
      <c r="F141" s="15"/>
      <c r="G141" s="41" t="s">
        <v>34</v>
      </c>
      <c r="H141" s="10" t="s">
        <v>38</v>
      </c>
      <c r="I141" s="9">
        <v>0</v>
      </c>
      <c r="J141" s="58">
        <v>0</v>
      </c>
      <c r="M141" s="41" t="s">
        <v>34</v>
      </c>
      <c r="N141" s="10" t="s">
        <v>38</v>
      </c>
      <c r="O141" s="46">
        <v>115.75</v>
      </c>
      <c r="P141" s="58">
        <v>3.9111988888440417E-4</v>
      </c>
      <c r="Q141" s="32"/>
      <c r="R141" s="43"/>
      <c r="S141" s="56"/>
      <c r="T141" s="15"/>
    </row>
    <row r="142" spans="1:20" ht="19.5" x14ac:dyDescent="0.3">
      <c r="A142" s="41" t="s">
        <v>133</v>
      </c>
      <c r="B142" s="10" t="s">
        <v>46</v>
      </c>
      <c r="C142" s="9">
        <v>0</v>
      </c>
      <c r="D142" s="58">
        <v>0</v>
      </c>
      <c r="E142" s="16"/>
      <c r="F142" s="15"/>
      <c r="G142" s="41" t="s">
        <v>133</v>
      </c>
      <c r="H142" s="10" t="s">
        <v>46</v>
      </c>
      <c r="I142" s="9">
        <v>0</v>
      </c>
      <c r="J142" s="58">
        <v>0</v>
      </c>
      <c r="M142" s="41" t="s">
        <v>133</v>
      </c>
      <c r="N142" s="10" t="s">
        <v>46</v>
      </c>
      <c r="O142" s="46">
        <v>0</v>
      </c>
      <c r="P142" s="58">
        <v>0</v>
      </c>
      <c r="Q142" s="32"/>
      <c r="R142" s="43"/>
      <c r="S142" s="56"/>
      <c r="T142" s="15"/>
    </row>
    <row r="143" spans="1:20" ht="19.5" x14ac:dyDescent="0.3">
      <c r="A143" s="41" t="s">
        <v>30</v>
      </c>
      <c r="B143" s="10" t="s">
        <v>40</v>
      </c>
      <c r="C143" s="9">
        <v>0</v>
      </c>
      <c r="D143" s="58">
        <v>0</v>
      </c>
      <c r="E143" s="16"/>
      <c r="F143" s="15"/>
      <c r="G143" s="41" t="s">
        <v>30</v>
      </c>
      <c r="H143" s="10" t="s">
        <v>40</v>
      </c>
      <c r="I143" s="9">
        <v>0</v>
      </c>
      <c r="J143" s="58">
        <v>0</v>
      </c>
      <c r="M143" s="41" t="s">
        <v>30</v>
      </c>
      <c r="N143" s="10" t="s">
        <v>40</v>
      </c>
      <c r="O143" s="46">
        <v>0</v>
      </c>
      <c r="P143" s="58">
        <v>0</v>
      </c>
      <c r="Q143" s="32"/>
      <c r="R143" s="43"/>
      <c r="S143" s="56"/>
      <c r="T143" s="15"/>
    </row>
    <row r="144" spans="1:20" ht="19.5" x14ac:dyDescent="0.3">
      <c r="A144" s="41" t="s">
        <v>35</v>
      </c>
      <c r="B144" s="10" t="s">
        <v>39</v>
      </c>
      <c r="C144" s="9">
        <v>0</v>
      </c>
      <c r="D144" s="58">
        <v>0</v>
      </c>
      <c r="E144" s="21"/>
      <c r="F144" s="20"/>
      <c r="G144" s="41" t="s">
        <v>35</v>
      </c>
      <c r="H144" s="10" t="s">
        <v>39</v>
      </c>
      <c r="I144" s="9">
        <v>0</v>
      </c>
      <c r="J144" s="58">
        <v>0</v>
      </c>
      <c r="M144" s="41" t="s">
        <v>35</v>
      </c>
      <c r="N144" s="10" t="s">
        <v>39</v>
      </c>
      <c r="O144" s="46">
        <v>0</v>
      </c>
      <c r="P144" s="58">
        <v>0</v>
      </c>
      <c r="Q144" s="44"/>
      <c r="R144" s="43"/>
      <c r="S144" s="54"/>
      <c r="T144" s="20"/>
    </row>
    <row r="145" spans="1:20" ht="19.5" x14ac:dyDescent="0.3">
      <c r="A145" s="41" t="s">
        <v>75</v>
      </c>
      <c r="B145" s="10" t="s">
        <v>5</v>
      </c>
      <c r="C145" s="9">
        <v>0</v>
      </c>
      <c r="D145" s="58">
        <v>0</v>
      </c>
      <c r="G145" s="41" t="s">
        <v>75</v>
      </c>
      <c r="H145" s="10" t="s">
        <v>5</v>
      </c>
      <c r="I145" s="9">
        <v>0</v>
      </c>
      <c r="J145" s="58">
        <v>0</v>
      </c>
      <c r="M145" s="41" t="s">
        <v>75</v>
      </c>
      <c r="N145" s="10" t="s">
        <v>5</v>
      </c>
      <c r="O145" s="46">
        <v>0</v>
      </c>
      <c r="P145" s="58">
        <v>0</v>
      </c>
    </row>
    <row r="146" spans="1:20" ht="19.5" x14ac:dyDescent="0.3">
      <c r="A146" s="41" t="s">
        <v>228</v>
      </c>
      <c r="B146" s="10" t="s">
        <v>227</v>
      </c>
      <c r="C146" s="9">
        <v>0</v>
      </c>
      <c r="D146" s="58">
        <v>0</v>
      </c>
      <c r="G146" s="41" t="s">
        <v>228</v>
      </c>
      <c r="H146" s="10" t="s">
        <v>227</v>
      </c>
      <c r="I146" s="9">
        <v>0</v>
      </c>
      <c r="J146" s="58">
        <v>0</v>
      </c>
      <c r="M146" s="41" t="s">
        <v>228</v>
      </c>
      <c r="N146" s="10" t="s">
        <v>227</v>
      </c>
      <c r="O146" s="46">
        <v>0</v>
      </c>
      <c r="P146" s="58">
        <v>0</v>
      </c>
    </row>
    <row r="147" spans="1:20" ht="19.5" x14ac:dyDescent="0.3">
      <c r="B147" s="8" t="s">
        <v>52</v>
      </c>
      <c r="C147" s="33">
        <v>665960.81890000077</v>
      </c>
      <c r="D147" s="58">
        <v>1</v>
      </c>
      <c r="G147" s="37"/>
      <c r="H147" s="8" t="s">
        <v>52</v>
      </c>
      <c r="I147" s="33">
        <v>370015.75629999948</v>
      </c>
      <c r="J147" s="58">
        <v>1</v>
      </c>
      <c r="N147" s="8" t="s">
        <v>52</v>
      </c>
      <c r="O147" s="33">
        <v>295945.06259999989</v>
      </c>
      <c r="P147" s="58">
        <v>1</v>
      </c>
    </row>
    <row r="148" spans="1:20" ht="19.5" customHeight="1" x14ac:dyDescent="0.25">
      <c r="C148" s="18"/>
      <c r="D148" s="59"/>
      <c r="E148" s="19"/>
      <c r="F148" s="18"/>
      <c r="G148" s="52"/>
    </row>
    <row r="149" spans="1:20" ht="19.5" customHeight="1" x14ac:dyDescent="0.25">
      <c r="C149" s="18"/>
      <c r="D149" s="59"/>
      <c r="E149" s="19"/>
      <c r="F149" s="18"/>
      <c r="G149" s="52"/>
    </row>
    <row r="150" spans="1:20" ht="19.5" customHeight="1" x14ac:dyDescent="0.4">
      <c r="B150" s="13"/>
      <c r="C150" s="20"/>
      <c r="D150" s="63"/>
      <c r="E150" s="24"/>
      <c r="F150" s="20"/>
      <c r="G150" s="48"/>
      <c r="H150" s="13"/>
      <c r="I150" s="20"/>
      <c r="J150" s="63"/>
      <c r="K150" s="23"/>
      <c r="L150" s="23"/>
      <c r="M150" s="36"/>
      <c r="N150" s="23"/>
      <c r="O150" s="23"/>
      <c r="Q150" s="23"/>
      <c r="R150" s="23"/>
      <c r="S150" s="36"/>
      <c r="T150" s="23"/>
    </row>
    <row r="151" spans="1:20" ht="26.25" x14ac:dyDescent="0.4">
      <c r="A151" s="36"/>
      <c r="B151" s="72" t="s">
        <v>236</v>
      </c>
      <c r="C151" s="72"/>
      <c r="D151" s="72"/>
      <c r="E151" s="24"/>
      <c r="F151" s="12"/>
      <c r="G151" s="36"/>
      <c r="H151" s="72" t="s">
        <v>237</v>
      </c>
      <c r="I151" s="72"/>
      <c r="J151" s="72"/>
      <c r="K151" s="23"/>
      <c r="L151" s="23"/>
      <c r="M151" s="36"/>
      <c r="N151" s="72" t="s">
        <v>238</v>
      </c>
      <c r="O151" s="72"/>
      <c r="P151" s="72"/>
    </row>
    <row r="152" spans="1:20" ht="19.5" x14ac:dyDescent="0.3">
      <c r="B152" s="8" t="s">
        <v>186</v>
      </c>
      <c r="C152" s="7" t="s">
        <v>187</v>
      </c>
      <c r="D152" s="57" t="s">
        <v>188</v>
      </c>
      <c r="E152" s="21"/>
      <c r="F152" s="20"/>
      <c r="G152" s="37"/>
      <c r="H152" s="8" t="s">
        <v>186</v>
      </c>
      <c r="I152" s="7" t="s">
        <v>187</v>
      </c>
      <c r="J152" s="57" t="s">
        <v>188</v>
      </c>
      <c r="N152" s="8" t="s">
        <v>186</v>
      </c>
      <c r="O152" s="45" t="s">
        <v>187</v>
      </c>
      <c r="P152" s="57" t="s">
        <v>188</v>
      </c>
    </row>
    <row r="153" spans="1:20" ht="19.5" x14ac:dyDescent="0.3">
      <c r="A153" s="41" t="s">
        <v>222</v>
      </c>
      <c r="B153" s="10" t="s">
        <v>2</v>
      </c>
      <c r="C153" s="9">
        <v>140462.50800000003</v>
      </c>
      <c r="D153" s="58">
        <v>0.78638534303323415</v>
      </c>
      <c r="E153" s="16"/>
      <c r="F153" s="15"/>
      <c r="G153" s="41" t="s">
        <v>222</v>
      </c>
      <c r="H153" s="10" t="s">
        <v>2</v>
      </c>
      <c r="I153" s="9">
        <v>91569.659999999989</v>
      </c>
      <c r="J153" s="58">
        <v>0.71057206656882976</v>
      </c>
      <c r="M153" s="41" t="s">
        <v>222</v>
      </c>
      <c r="N153" s="10" t="s">
        <v>2</v>
      </c>
      <c r="O153" s="46">
        <v>48892.847999999998</v>
      </c>
      <c r="P153" s="58">
        <v>0.98276307048997724</v>
      </c>
    </row>
    <row r="154" spans="1:20" ht="19.5" x14ac:dyDescent="0.3">
      <c r="A154" s="41" t="s">
        <v>24</v>
      </c>
      <c r="B154" s="10" t="s">
        <v>57</v>
      </c>
      <c r="C154" s="9">
        <v>21302.160000000003</v>
      </c>
      <c r="D154" s="58">
        <v>0.1192610514896177</v>
      </c>
      <c r="E154" s="16"/>
      <c r="F154" s="15"/>
      <c r="G154" s="41" t="s">
        <v>24</v>
      </c>
      <c r="H154" s="10" t="s">
        <v>57</v>
      </c>
      <c r="I154" s="9">
        <v>21302.160000000003</v>
      </c>
      <c r="J154" s="58">
        <v>0.16530278537214035</v>
      </c>
      <c r="M154" s="41" t="s">
        <v>24</v>
      </c>
      <c r="N154" s="10" t="s">
        <v>57</v>
      </c>
      <c r="O154" s="46">
        <v>0</v>
      </c>
      <c r="P154" s="58">
        <v>0</v>
      </c>
    </row>
    <row r="155" spans="1:20" ht="19.5" x14ac:dyDescent="0.3">
      <c r="A155" s="41" t="s">
        <v>37</v>
      </c>
      <c r="B155" s="10" t="s">
        <v>19</v>
      </c>
      <c r="C155" s="9">
        <v>1706.52</v>
      </c>
      <c r="D155" s="58">
        <v>9.5540250184987033E-3</v>
      </c>
      <c r="E155" s="16"/>
      <c r="F155" s="15"/>
      <c r="G155" s="41" t="s">
        <v>37</v>
      </c>
      <c r="H155" s="10" t="s">
        <v>19</v>
      </c>
      <c r="I155" s="9">
        <v>1102.98</v>
      </c>
      <c r="J155" s="58">
        <v>8.5590224751745051E-3</v>
      </c>
      <c r="M155" s="41" t="s">
        <v>37</v>
      </c>
      <c r="N155" s="10" t="s">
        <v>19</v>
      </c>
      <c r="O155" s="46">
        <v>603.54</v>
      </c>
      <c r="P155" s="58">
        <v>1.2131361698617369E-2</v>
      </c>
    </row>
    <row r="156" spans="1:20" ht="19.5" x14ac:dyDescent="0.3">
      <c r="A156" s="41" t="s">
        <v>104</v>
      </c>
      <c r="B156" s="10" t="s">
        <v>31</v>
      </c>
      <c r="C156" s="9">
        <v>2319.6</v>
      </c>
      <c r="D156" s="58">
        <v>1.2986379551900707E-2</v>
      </c>
      <c r="E156" s="16"/>
      <c r="F156" s="15"/>
      <c r="G156" s="41" t="s">
        <v>104</v>
      </c>
      <c r="H156" s="10" t="s">
        <v>31</v>
      </c>
      <c r="I156" s="9">
        <v>2319.6</v>
      </c>
      <c r="J156" s="58">
        <v>1.7999880807824966E-2</v>
      </c>
      <c r="M156" s="41" t="s">
        <v>104</v>
      </c>
      <c r="N156" s="10" t="s">
        <v>31</v>
      </c>
      <c r="O156" s="46">
        <v>0</v>
      </c>
      <c r="P156" s="58">
        <v>0</v>
      </c>
    </row>
    <row r="157" spans="1:20" ht="19.5" x14ac:dyDescent="0.3">
      <c r="A157" s="41" t="s">
        <v>36</v>
      </c>
      <c r="B157" s="10" t="s">
        <v>207</v>
      </c>
      <c r="C157" s="9">
        <v>0</v>
      </c>
      <c r="D157" s="58">
        <v>0</v>
      </c>
      <c r="E157" s="16"/>
      <c r="F157" s="15"/>
      <c r="G157" s="41" t="s">
        <v>36</v>
      </c>
      <c r="H157" s="10" t="s">
        <v>207</v>
      </c>
      <c r="I157" s="9">
        <v>0</v>
      </c>
      <c r="J157" s="58">
        <v>0</v>
      </c>
      <c r="M157" s="41" t="s">
        <v>36</v>
      </c>
      <c r="N157" s="10" t="s">
        <v>207</v>
      </c>
      <c r="O157" s="46">
        <v>0</v>
      </c>
      <c r="P157" s="58">
        <v>0</v>
      </c>
    </row>
    <row r="158" spans="1:20" ht="19.5" x14ac:dyDescent="0.3">
      <c r="A158" s="41" t="s">
        <v>132</v>
      </c>
      <c r="B158" s="10" t="s">
        <v>27</v>
      </c>
      <c r="C158" s="9">
        <v>0</v>
      </c>
      <c r="D158" s="58">
        <v>0</v>
      </c>
      <c r="E158" s="16"/>
      <c r="F158" s="15"/>
      <c r="G158" s="41" t="s">
        <v>132</v>
      </c>
      <c r="H158" s="10" t="s">
        <v>27</v>
      </c>
      <c r="I158" s="9">
        <v>0</v>
      </c>
      <c r="J158" s="58">
        <v>0</v>
      </c>
      <c r="M158" s="41" t="s">
        <v>132</v>
      </c>
      <c r="N158" s="10" t="s">
        <v>27</v>
      </c>
      <c r="O158" s="46">
        <v>0</v>
      </c>
      <c r="P158" s="58">
        <v>0</v>
      </c>
    </row>
    <row r="159" spans="1:20" ht="19.5" x14ac:dyDescent="0.3">
      <c r="A159" s="41" t="s">
        <v>128</v>
      </c>
      <c r="B159" s="10" t="s">
        <v>136</v>
      </c>
      <c r="C159" s="9">
        <v>0</v>
      </c>
      <c r="D159" s="58">
        <v>0</v>
      </c>
      <c r="E159" s="16"/>
      <c r="F159" s="15"/>
      <c r="G159" s="41" t="s">
        <v>128</v>
      </c>
      <c r="H159" s="10" t="s">
        <v>136</v>
      </c>
      <c r="I159" s="9">
        <v>0</v>
      </c>
      <c r="J159" s="58">
        <v>0</v>
      </c>
      <c r="M159" s="41" t="s">
        <v>128</v>
      </c>
      <c r="N159" s="10" t="s">
        <v>136</v>
      </c>
      <c r="O159" s="46">
        <v>0</v>
      </c>
      <c r="P159" s="58">
        <v>0</v>
      </c>
    </row>
    <row r="160" spans="1:20" ht="19.5" x14ac:dyDescent="0.3">
      <c r="A160" s="41" t="s">
        <v>32</v>
      </c>
      <c r="B160" s="10" t="s">
        <v>3</v>
      </c>
      <c r="C160" s="9">
        <v>0</v>
      </c>
      <c r="D160" s="58">
        <v>0</v>
      </c>
      <c r="E160" s="16"/>
      <c r="F160" s="15"/>
      <c r="G160" s="41" t="s">
        <v>32</v>
      </c>
      <c r="H160" s="10" t="s">
        <v>3</v>
      </c>
      <c r="I160" s="9">
        <v>0</v>
      </c>
      <c r="J160" s="58">
        <v>0</v>
      </c>
      <c r="M160" s="41" t="s">
        <v>32</v>
      </c>
      <c r="N160" s="10" t="s">
        <v>3</v>
      </c>
      <c r="O160" s="46">
        <v>0</v>
      </c>
      <c r="P160" s="58">
        <v>0</v>
      </c>
    </row>
    <row r="161" spans="1:16" ht="19.5" x14ac:dyDescent="0.3">
      <c r="A161" s="41" t="s">
        <v>23</v>
      </c>
      <c r="B161" s="10" t="s">
        <v>41</v>
      </c>
      <c r="C161" s="9">
        <v>0</v>
      </c>
      <c r="D161" s="58">
        <v>0</v>
      </c>
      <c r="E161" s="16"/>
      <c r="F161" s="15"/>
      <c r="G161" s="41" t="s">
        <v>23</v>
      </c>
      <c r="H161" s="10" t="s">
        <v>41</v>
      </c>
      <c r="I161" s="9">
        <v>0</v>
      </c>
      <c r="J161" s="58">
        <v>0</v>
      </c>
      <c r="M161" s="41" t="s">
        <v>23</v>
      </c>
      <c r="N161" s="10" t="s">
        <v>41</v>
      </c>
      <c r="O161" s="46">
        <v>0</v>
      </c>
      <c r="P161" s="58">
        <v>0</v>
      </c>
    </row>
    <row r="162" spans="1:16" ht="19.5" x14ac:dyDescent="0.3">
      <c r="A162" s="41" t="s">
        <v>74</v>
      </c>
      <c r="B162" s="10" t="s">
        <v>76</v>
      </c>
      <c r="C162" s="9">
        <v>0</v>
      </c>
      <c r="D162" s="58">
        <v>0</v>
      </c>
      <c r="E162" s="16"/>
      <c r="F162" s="15"/>
      <c r="G162" s="41" t="s">
        <v>74</v>
      </c>
      <c r="H162" s="10" t="s">
        <v>76</v>
      </c>
      <c r="I162" s="9">
        <v>0</v>
      </c>
      <c r="J162" s="58">
        <v>0</v>
      </c>
      <c r="M162" s="41" t="s">
        <v>74</v>
      </c>
      <c r="N162" s="10" t="s">
        <v>76</v>
      </c>
      <c r="O162" s="46">
        <v>0</v>
      </c>
      <c r="P162" s="58">
        <v>0</v>
      </c>
    </row>
    <row r="163" spans="1:16" ht="19.5" x14ac:dyDescent="0.3">
      <c r="A163" s="41" t="s">
        <v>28</v>
      </c>
      <c r="B163" s="10" t="s">
        <v>4</v>
      </c>
      <c r="C163" s="9">
        <v>421.68</v>
      </c>
      <c r="D163" s="58">
        <v>2.3607934684624463E-3</v>
      </c>
      <c r="E163" s="16"/>
      <c r="F163" s="15"/>
      <c r="G163" s="41" t="s">
        <v>28</v>
      </c>
      <c r="H163" s="10" t="s">
        <v>4</v>
      </c>
      <c r="I163" s="9">
        <v>421.68</v>
      </c>
      <c r="J163" s="58">
        <v>3.2721976802222935E-3</v>
      </c>
      <c r="M163" s="41" t="s">
        <v>28</v>
      </c>
      <c r="N163" s="10" t="s">
        <v>4</v>
      </c>
      <c r="O163" s="46">
        <v>0</v>
      </c>
      <c r="P163" s="58">
        <v>0</v>
      </c>
    </row>
    <row r="164" spans="1:16" ht="19.5" x14ac:dyDescent="0.3">
      <c r="A164" s="41" t="s">
        <v>129</v>
      </c>
      <c r="B164" s="10" t="s">
        <v>20</v>
      </c>
      <c r="C164" s="9">
        <v>254.00399999999999</v>
      </c>
      <c r="D164" s="58">
        <v>1.4220522295658679E-3</v>
      </c>
      <c r="E164" s="16"/>
      <c r="F164" s="15"/>
      <c r="G164" s="41" t="s">
        <v>129</v>
      </c>
      <c r="H164" s="10" t="s">
        <v>20</v>
      </c>
      <c r="I164" s="9">
        <v>0</v>
      </c>
      <c r="J164" s="58">
        <v>0</v>
      </c>
      <c r="M164" s="41" t="s">
        <v>129</v>
      </c>
      <c r="N164" s="10" t="s">
        <v>20</v>
      </c>
      <c r="O164" s="46">
        <v>254.00399999999999</v>
      </c>
      <c r="P164" s="58">
        <v>5.1055678114053857E-3</v>
      </c>
    </row>
    <row r="165" spans="1:16" ht="19.5" x14ac:dyDescent="0.3">
      <c r="A165" s="41" t="s">
        <v>131</v>
      </c>
      <c r="B165" s="10" t="s">
        <v>33</v>
      </c>
      <c r="C165" s="9">
        <v>11063.519999999999</v>
      </c>
      <c r="D165" s="58">
        <v>6.1939588679101779E-2</v>
      </c>
      <c r="E165" s="16"/>
      <c r="F165" s="15"/>
      <c r="G165" s="41" t="s">
        <v>131</v>
      </c>
      <c r="H165" s="10" t="s">
        <v>33</v>
      </c>
      <c r="I165" s="9">
        <v>11063.519999999999</v>
      </c>
      <c r="J165" s="58">
        <v>8.5851888823498729E-2</v>
      </c>
      <c r="M165" s="41" t="s">
        <v>131</v>
      </c>
      <c r="N165" s="10" t="s">
        <v>33</v>
      </c>
      <c r="O165" s="46">
        <v>0</v>
      </c>
      <c r="P165" s="58">
        <v>0</v>
      </c>
    </row>
    <row r="166" spans="1:16" ht="19.5" x14ac:dyDescent="0.3">
      <c r="A166" s="41" t="s">
        <v>45</v>
      </c>
      <c r="B166" s="10" t="s">
        <v>47</v>
      </c>
      <c r="C166" s="9">
        <v>0</v>
      </c>
      <c r="D166" s="58">
        <v>0</v>
      </c>
      <c r="E166" s="16"/>
      <c r="F166" s="15"/>
      <c r="G166" s="41" t="s">
        <v>45</v>
      </c>
      <c r="H166" s="10" t="s">
        <v>47</v>
      </c>
      <c r="I166" s="9">
        <v>0</v>
      </c>
      <c r="J166" s="58">
        <v>0</v>
      </c>
      <c r="M166" s="41" t="s">
        <v>45</v>
      </c>
      <c r="N166" s="10" t="s">
        <v>47</v>
      </c>
      <c r="O166" s="46">
        <v>0</v>
      </c>
      <c r="P166" s="58">
        <v>0</v>
      </c>
    </row>
    <row r="167" spans="1:16" ht="19.5" x14ac:dyDescent="0.3">
      <c r="A167" s="41" t="s">
        <v>29</v>
      </c>
      <c r="B167" s="10" t="s">
        <v>43</v>
      </c>
      <c r="C167" s="9">
        <v>0</v>
      </c>
      <c r="D167" s="58">
        <v>0</v>
      </c>
      <c r="E167" s="16"/>
      <c r="F167" s="15"/>
      <c r="G167" s="41" t="s">
        <v>29</v>
      </c>
      <c r="H167" s="10" t="s">
        <v>43</v>
      </c>
      <c r="I167" s="9">
        <v>0</v>
      </c>
      <c r="J167" s="58">
        <v>0</v>
      </c>
      <c r="M167" s="41" t="s">
        <v>29</v>
      </c>
      <c r="N167" s="10" t="s">
        <v>43</v>
      </c>
      <c r="O167" s="46">
        <v>0</v>
      </c>
      <c r="P167" s="58">
        <v>0</v>
      </c>
    </row>
    <row r="168" spans="1:16" ht="19.5" x14ac:dyDescent="0.3">
      <c r="A168" s="41" t="s">
        <v>127</v>
      </c>
      <c r="B168" s="10" t="s">
        <v>134</v>
      </c>
      <c r="C168" s="9">
        <v>0</v>
      </c>
      <c r="D168" s="58">
        <v>0</v>
      </c>
      <c r="E168" s="16"/>
      <c r="F168" s="15"/>
      <c r="G168" s="41" t="s">
        <v>127</v>
      </c>
      <c r="H168" s="10" t="s">
        <v>134</v>
      </c>
      <c r="I168" s="9">
        <v>0</v>
      </c>
      <c r="J168" s="58">
        <v>0</v>
      </c>
      <c r="M168" s="41" t="s">
        <v>127</v>
      </c>
      <c r="N168" s="10" t="s">
        <v>134</v>
      </c>
      <c r="O168" s="46">
        <v>0</v>
      </c>
      <c r="P168" s="58">
        <v>0</v>
      </c>
    </row>
    <row r="169" spans="1:16" ht="19.5" x14ac:dyDescent="0.3">
      <c r="A169" s="41" t="s">
        <v>130</v>
      </c>
      <c r="B169" s="10" t="s">
        <v>42</v>
      </c>
      <c r="C169" s="9">
        <v>0</v>
      </c>
      <c r="D169" s="58">
        <v>0</v>
      </c>
      <c r="E169" s="16"/>
      <c r="F169" s="15"/>
      <c r="G169" s="41" t="s">
        <v>130</v>
      </c>
      <c r="H169" s="10" t="s">
        <v>42</v>
      </c>
      <c r="I169" s="9">
        <v>0</v>
      </c>
      <c r="J169" s="58">
        <v>0</v>
      </c>
      <c r="M169" s="41" t="s">
        <v>130</v>
      </c>
      <c r="N169" s="10" t="s">
        <v>42</v>
      </c>
      <c r="O169" s="46">
        <v>0</v>
      </c>
      <c r="P169" s="58">
        <v>0</v>
      </c>
    </row>
    <row r="170" spans="1:16" ht="19.5" x14ac:dyDescent="0.3">
      <c r="A170" s="41" t="s">
        <v>123</v>
      </c>
      <c r="B170" s="10" t="s">
        <v>135</v>
      </c>
      <c r="C170" s="9">
        <v>0</v>
      </c>
      <c r="D170" s="58">
        <v>0</v>
      </c>
      <c r="E170" s="16"/>
      <c r="F170" s="15"/>
      <c r="G170" s="41" t="s">
        <v>123</v>
      </c>
      <c r="H170" s="10" t="s">
        <v>135</v>
      </c>
      <c r="I170" s="9">
        <v>0</v>
      </c>
      <c r="J170" s="58">
        <v>0</v>
      </c>
      <c r="M170" s="41" t="s">
        <v>123</v>
      </c>
      <c r="N170" s="10" t="s">
        <v>135</v>
      </c>
      <c r="O170" s="46">
        <v>0</v>
      </c>
      <c r="P170" s="58">
        <v>0</v>
      </c>
    </row>
    <row r="171" spans="1:16" ht="19.5" x14ac:dyDescent="0.3">
      <c r="A171" s="41" t="s">
        <v>34</v>
      </c>
      <c r="B171" s="10" t="s">
        <v>38</v>
      </c>
      <c r="C171" s="9">
        <v>0</v>
      </c>
      <c r="D171" s="58">
        <v>0</v>
      </c>
      <c r="E171" s="16"/>
      <c r="F171" s="15"/>
      <c r="G171" s="41" t="s">
        <v>34</v>
      </c>
      <c r="H171" s="10" t="s">
        <v>38</v>
      </c>
      <c r="I171" s="9">
        <v>0</v>
      </c>
      <c r="J171" s="58">
        <v>0</v>
      </c>
      <c r="M171" s="41" t="s">
        <v>34</v>
      </c>
      <c r="N171" s="10" t="s">
        <v>38</v>
      </c>
      <c r="O171" s="46">
        <v>0</v>
      </c>
      <c r="P171" s="58">
        <v>0</v>
      </c>
    </row>
    <row r="172" spans="1:16" ht="19.5" x14ac:dyDescent="0.3">
      <c r="A172" s="41" t="s">
        <v>133</v>
      </c>
      <c r="B172" s="10" t="s">
        <v>46</v>
      </c>
      <c r="C172" s="9">
        <v>0</v>
      </c>
      <c r="D172" s="58">
        <v>0</v>
      </c>
      <c r="E172" s="16"/>
      <c r="F172" s="15"/>
      <c r="G172" s="41" t="s">
        <v>133</v>
      </c>
      <c r="H172" s="10" t="s">
        <v>46</v>
      </c>
      <c r="I172" s="9">
        <v>0</v>
      </c>
      <c r="J172" s="58">
        <v>0</v>
      </c>
      <c r="M172" s="41" t="s">
        <v>133</v>
      </c>
      <c r="N172" s="10" t="s">
        <v>46</v>
      </c>
      <c r="O172" s="46">
        <v>0</v>
      </c>
      <c r="P172" s="58">
        <v>0</v>
      </c>
    </row>
    <row r="173" spans="1:16" ht="19.5" x14ac:dyDescent="0.3">
      <c r="A173" s="41" t="s">
        <v>30</v>
      </c>
      <c r="B173" s="10" t="s">
        <v>40</v>
      </c>
      <c r="C173" s="9">
        <v>0</v>
      </c>
      <c r="D173" s="58">
        <v>0</v>
      </c>
      <c r="E173" s="16"/>
      <c r="F173" s="15"/>
      <c r="G173" s="41" t="s">
        <v>30</v>
      </c>
      <c r="H173" s="10" t="s">
        <v>40</v>
      </c>
      <c r="I173" s="9">
        <v>0</v>
      </c>
      <c r="J173" s="58">
        <v>0</v>
      </c>
      <c r="M173" s="41" t="s">
        <v>30</v>
      </c>
      <c r="N173" s="10" t="s">
        <v>40</v>
      </c>
      <c r="O173" s="46">
        <v>0</v>
      </c>
      <c r="P173" s="58">
        <v>0</v>
      </c>
    </row>
    <row r="174" spans="1:16" ht="19.5" x14ac:dyDescent="0.3">
      <c r="A174" s="41" t="s">
        <v>35</v>
      </c>
      <c r="B174" s="10" t="s">
        <v>39</v>
      </c>
      <c r="C174" s="9">
        <v>0</v>
      </c>
      <c r="D174" s="58">
        <v>0</v>
      </c>
      <c r="E174" s="21"/>
      <c r="F174" s="20"/>
      <c r="G174" s="41" t="s">
        <v>35</v>
      </c>
      <c r="H174" s="10" t="s">
        <v>39</v>
      </c>
      <c r="I174" s="9">
        <v>0</v>
      </c>
      <c r="J174" s="58">
        <v>0</v>
      </c>
      <c r="M174" s="41" t="s">
        <v>35</v>
      </c>
      <c r="N174" s="10" t="s">
        <v>39</v>
      </c>
      <c r="O174" s="46">
        <v>0</v>
      </c>
      <c r="P174" s="58">
        <v>0</v>
      </c>
    </row>
    <row r="175" spans="1:16" ht="19.5" x14ac:dyDescent="0.3">
      <c r="A175" s="41" t="s">
        <v>75</v>
      </c>
      <c r="B175" s="10" t="s">
        <v>5</v>
      </c>
      <c r="C175" s="9">
        <v>0</v>
      </c>
      <c r="D175" s="58">
        <v>0</v>
      </c>
      <c r="G175" s="41" t="s">
        <v>75</v>
      </c>
      <c r="H175" s="10" t="s">
        <v>5</v>
      </c>
      <c r="I175" s="9">
        <v>0</v>
      </c>
      <c r="J175" s="58">
        <v>0</v>
      </c>
      <c r="M175" s="41" t="s">
        <v>75</v>
      </c>
      <c r="N175" s="10" t="s">
        <v>5</v>
      </c>
      <c r="O175" s="46">
        <v>0</v>
      </c>
      <c r="P175" s="58">
        <v>0</v>
      </c>
    </row>
    <row r="176" spans="1:16" ht="19.5" x14ac:dyDescent="0.3">
      <c r="A176" s="41" t="s">
        <v>228</v>
      </c>
      <c r="B176" s="10" t="s">
        <v>227</v>
      </c>
      <c r="C176" s="9">
        <v>1087.92</v>
      </c>
      <c r="D176" s="58">
        <v>6.0907665296188211E-3</v>
      </c>
      <c r="G176" s="41" t="s">
        <v>228</v>
      </c>
      <c r="H176" s="10" t="s">
        <v>227</v>
      </c>
      <c r="I176" s="9">
        <v>1087.92</v>
      </c>
      <c r="J176" s="58">
        <v>8.442158272309425E-3</v>
      </c>
      <c r="M176" s="41" t="s">
        <v>228</v>
      </c>
      <c r="N176" s="10" t="s">
        <v>227</v>
      </c>
      <c r="O176" s="46">
        <v>0</v>
      </c>
      <c r="P176" s="58">
        <v>0</v>
      </c>
    </row>
    <row r="177" spans="2:16" ht="19.5" x14ac:dyDescent="0.3">
      <c r="B177" s="8" t="s">
        <v>52</v>
      </c>
      <c r="C177" s="33">
        <v>178617.91200000001</v>
      </c>
      <c r="D177" s="58">
        <v>1</v>
      </c>
      <c r="G177" s="37"/>
      <c r="H177" s="8" t="s">
        <v>52</v>
      </c>
      <c r="I177" s="33">
        <v>128867.51999999999</v>
      </c>
      <c r="J177" s="58">
        <v>1</v>
      </c>
      <c r="N177" s="8" t="s">
        <v>52</v>
      </c>
      <c r="O177" s="33">
        <v>49750.392</v>
      </c>
      <c r="P177" s="58">
        <v>1</v>
      </c>
    </row>
    <row r="178" spans="2:16" ht="19.5" customHeight="1" x14ac:dyDescent="0.25"/>
    <row r="179" spans="2:16" ht="19.5" customHeight="1" x14ac:dyDescent="0.25"/>
    <row r="180" spans="2:16" ht="19.5" customHeight="1" x14ac:dyDescent="0.25"/>
    <row r="181" spans="2:16" ht="26.25" x14ac:dyDescent="0.4">
      <c r="B181" s="13" t="s">
        <v>77</v>
      </c>
      <c r="C181" s="12"/>
      <c r="D181" s="63"/>
      <c r="H181" s="13" t="s">
        <v>78</v>
      </c>
      <c r="I181" s="12"/>
      <c r="J181" s="63"/>
    </row>
    <row r="182" spans="2:16" ht="19.5" x14ac:dyDescent="0.3">
      <c r="B182" s="8" t="s">
        <v>186</v>
      </c>
      <c r="C182" s="7" t="s">
        <v>187</v>
      </c>
      <c r="D182" s="57" t="s">
        <v>188</v>
      </c>
      <c r="H182" s="8" t="s">
        <v>186</v>
      </c>
      <c r="I182" s="7" t="s">
        <v>187</v>
      </c>
      <c r="J182" s="57" t="s">
        <v>188</v>
      </c>
    </row>
    <row r="183" spans="2:16" ht="19.5" x14ac:dyDescent="0.3">
      <c r="B183" s="10" t="s">
        <v>2</v>
      </c>
      <c r="C183" s="39">
        <v>1008056.3936649982</v>
      </c>
      <c r="D183" s="58">
        <v>0.89991610599930927</v>
      </c>
      <c r="H183" s="10" t="s">
        <v>2</v>
      </c>
      <c r="I183" s="39">
        <v>118368.44604799998</v>
      </c>
      <c r="J183" s="58">
        <v>0.89151505406712583</v>
      </c>
    </row>
    <row r="184" spans="2:16" ht="19.5" x14ac:dyDescent="0.3">
      <c r="B184" s="10" t="s">
        <v>3</v>
      </c>
      <c r="C184" s="39">
        <v>47859.576864000002</v>
      </c>
      <c r="D184" s="58">
        <v>4.2725391473027646E-2</v>
      </c>
      <c r="H184" s="10" t="s">
        <v>3</v>
      </c>
      <c r="I184" s="39">
        <v>7072.967176000001</v>
      </c>
      <c r="J184" s="58">
        <v>5.3271432758098557E-2</v>
      </c>
    </row>
    <row r="185" spans="2:16" ht="19.5" x14ac:dyDescent="0.3">
      <c r="B185" s="10" t="s">
        <v>19</v>
      </c>
      <c r="C185" s="39">
        <v>31288.922343999991</v>
      </c>
      <c r="D185" s="58">
        <v>2.7932370980114678E-2</v>
      </c>
      <c r="H185" s="10" t="s">
        <v>41</v>
      </c>
      <c r="I185" s="39">
        <v>2127.1395210000001</v>
      </c>
      <c r="J185" s="58">
        <v>1.6020966468577522E-2</v>
      </c>
    </row>
    <row r="186" spans="2:16" ht="19.5" x14ac:dyDescent="0.3">
      <c r="B186" s="10" t="s">
        <v>41</v>
      </c>
      <c r="C186" s="39">
        <v>25621.637772999977</v>
      </c>
      <c r="D186" s="58">
        <v>2.2873050197294287E-2</v>
      </c>
      <c r="H186" s="10" t="s">
        <v>31</v>
      </c>
      <c r="I186" s="39">
        <v>4474.4611930000001</v>
      </c>
      <c r="J186" s="58">
        <v>3.3700277781639872E-2</v>
      </c>
    </row>
    <row r="187" spans="2:16" ht="19.5" x14ac:dyDescent="0.3">
      <c r="B187" s="10" t="s">
        <v>5</v>
      </c>
      <c r="C187" s="39">
        <v>5549.623356000001</v>
      </c>
      <c r="D187" s="58">
        <v>4.9542817958198801E-3</v>
      </c>
      <c r="H187" s="10" t="s">
        <v>19</v>
      </c>
      <c r="I187" s="39">
        <v>729.22081900000001</v>
      </c>
      <c r="J187" s="58">
        <v>5.4922689245580705E-3</v>
      </c>
    </row>
    <row r="188" spans="2:16" ht="19.5" x14ac:dyDescent="0.3">
      <c r="B188" s="10" t="s">
        <v>31</v>
      </c>
      <c r="C188" s="39">
        <v>1683.3371099999999</v>
      </c>
      <c r="D188" s="58">
        <v>1.5027553881263875E-3</v>
      </c>
      <c r="H188" s="10" t="s">
        <v>5</v>
      </c>
      <c r="I188" s="39">
        <v>0</v>
      </c>
      <c r="J188" s="58">
        <v>0</v>
      </c>
    </row>
    <row r="189" spans="2:16" ht="19.5" x14ac:dyDescent="0.3">
      <c r="B189" s="10" t="s">
        <v>4</v>
      </c>
      <c r="C189" s="39">
        <v>107.58551300000001</v>
      </c>
      <c r="D189" s="58">
        <v>9.6044166307895112E-5</v>
      </c>
      <c r="H189" s="10" t="s">
        <v>4</v>
      </c>
      <c r="I189" s="39">
        <v>0</v>
      </c>
      <c r="J189" s="58">
        <v>0</v>
      </c>
    </row>
    <row r="190" spans="2:16" ht="19.5" x14ac:dyDescent="0.3">
      <c r="B190" s="8" t="s">
        <v>52</v>
      </c>
      <c r="C190" s="7">
        <v>1120167.0766249981</v>
      </c>
      <c r="D190" s="57">
        <v>1</v>
      </c>
      <c r="H190" s="8" t="s">
        <v>52</v>
      </c>
      <c r="I190" s="7">
        <v>132772.234757</v>
      </c>
      <c r="J190" s="57">
        <v>1</v>
      </c>
    </row>
    <row r="191" spans="2:16" ht="19.5" customHeight="1" x14ac:dyDescent="0.25"/>
    <row r="192" spans="2:16" ht="19.5" customHeight="1" x14ac:dyDescent="0.25"/>
    <row r="193" spans="1:5" ht="19.5" customHeight="1" x14ac:dyDescent="0.25"/>
    <row r="194" spans="1:5" ht="26.25" x14ac:dyDescent="0.4">
      <c r="B194" s="72" t="s">
        <v>239</v>
      </c>
      <c r="C194" s="72"/>
      <c r="D194" s="72"/>
    </row>
    <row r="195" spans="1:5" ht="19.5" x14ac:dyDescent="0.3">
      <c r="B195" s="8" t="s">
        <v>186</v>
      </c>
      <c r="C195" s="7" t="s">
        <v>187</v>
      </c>
      <c r="D195" s="57" t="s">
        <v>188</v>
      </c>
    </row>
    <row r="196" spans="1:5" ht="19.5" x14ac:dyDescent="0.3">
      <c r="A196" s="37" t="s">
        <v>83</v>
      </c>
      <c r="B196" s="10" t="s">
        <v>92</v>
      </c>
      <c r="C196" s="39">
        <v>34570.06289999999</v>
      </c>
      <c r="D196" s="58">
        <v>0.43697523361099688</v>
      </c>
      <c r="E196"/>
    </row>
    <row r="197" spans="1:5" ht="19.5" x14ac:dyDescent="0.3">
      <c r="A197" s="37" t="s">
        <v>93</v>
      </c>
      <c r="B197" s="10" t="s">
        <v>96</v>
      </c>
      <c r="C197" s="39">
        <v>16341.925499999996</v>
      </c>
      <c r="D197" s="58">
        <v>0.20656649464806173</v>
      </c>
      <c r="E197"/>
    </row>
    <row r="198" spans="1:5" ht="19.5" x14ac:dyDescent="0.3">
      <c r="A198" s="37" t="s">
        <v>81</v>
      </c>
      <c r="B198" s="10" t="s">
        <v>82</v>
      </c>
      <c r="C198" s="39">
        <v>8786.2678999999989</v>
      </c>
      <c r="D198" s="58">
        <v>0.11106087597460818</v>
      </c>
      <c r="E198"/>
    </row>
    <row r="199" spans="1:5" ht="19.5" x14ac:dyDescent="0.3">
      <c r="A199" s="37" t="s">
        <v>126</v>
      </c>
      <c r="B199" s="10" t="s">
        <v>189</v>
      </c>
      <c r="C199" s="39">
        <v>9026.2070000000003</v>
      </c>
      <c r="D199" s="58">
        <v>0.1140937730965545</v>
      </c>
      <c r="E199"/>
    </row>
    <row r="200" spans="1:5" ht="19.5" x14ac:dyDescent="0.3">
      <c r="A200" s="37" t="s">
        <v>102</v>
      </c>
      <c r="B200" s="10" t="s">
        <v>103</v>
      </c>
      <c r="C200" s="39">
        <v>2701.6821999999997</v>
      </c>
      <c r="D200" s="58">
        <v>3.4150016269934878E-2</v>
      </c>
      <c r="E200"/>
    </row>
    <row r="201" spans="1:5" ht="19.5" x14ac:dyDescent="0.3">
      <c r="A201" s="37" t="s">
        <v>86</v>
      </c>
      <c r="B201" s="10" t="s">
        <v>91</v>
      </c>
      <c r="C201" s="39">
        <v>3279.8458999999998</v>
      </c>
      <c r="D201" s="58">
        <v>4.1458166637023119E-2</v>
      </c>
      <c r="E201"/>
    </row>
    <row r="202" spans="1:5" ht="19.5" x14ac:dyDescent="0.3">
      <c r="A202" s="37" t="s">
        <v>94</v>
      </c>
      <c r="B202" s="10" t="s">
        <v>97</v>
      </c>
      <c r="C202" s="39">
        <v>2746.7276000000002</v>
      </c>
      <c r="D202" s="58">
        <v>3.4719402685141579E-2</v>
      </c>
      <c r="E202"/>
    </row>
    <row r="203" spans="1:5" ht="19.5" x14ac:dyDescent="0.3">
      <c r="A203" s="37" t="s">
        <v>88</v>
      </c>
      <c r="B203" s="10" t="s">
        <v>89</v>
      </c>
      <c r="C203" s="39">
        <v>711.67520000000002</v>
      </c>
      <c r="D203" s="58">
        <v>8.9957729517221394E-3</v>
      </c>
      <c r="E203"/>
    </row>
    <row r="204" spans="1:5" ht="19.5" x14ac:dyDescent="0.3">
      <c r="A204" s="37" t="s">
        <v>221</v>
      </c>
      <c r="B204" s="10" t="s">
        <v>240</v>
      </c>
      <c r="C204" s="39">
        <v>655.16880000000003</v>
      </c>
      <c r="D204" s="58">
        <v>8.2815163010489228E-3</v>
      </c>
      <c r="E204"/>
    </row>
    <row r="205" spans="1:5" ht="19.5" x14ac:dyDescent="0.3">
      <c r="A205" s="37" t="s">
        <v>84</v>
      </c>
      <c r="B205" s="10" t="s">
        <v>85</v>
      </c>
      <c r="C205" s="39">
        <v>292.61599999999999</v>
      </c>
      <c r="D205" s="58">
        <v>3.6987478249082243E-3</v>
      </c>
      <c r="E205"/>
    </row>
    <row r="206" spans="1:5" ht="19.5" x14ac:dyDescent="0.3">
      <c r="B206" s="8" t="s">
        <v>52</v>
      </c>
      <c r="C206" s="7">
        <v>79112.178999999975</v>
      </c>
      <c r="D206" s="58">
        <v>1</v>
      </c>
    </row>
    <row r="207" spans="1:5" ht="19.5" customHeight="1" x14ac:dyDescent="0.25"/>
    <row r="208" spans="1:5" ht="19.5" customHeight="1" x14ac:dyDescent="0.25"/>
    <row r="209" spans="1:22" ht="19.5" customHeight="1" x14ac:dyDescent="0.25"/>
    <row r="210" spans="1:22" ht="26.25" x14ac:dyDescent="0.4">
      <c r="B210" s="72" t="s">
        <v>79</v>
      </c>
      <c r="C210" s="72"/>
      <c r="D210" s="72"/>
      <c r="G210" s="37"/>
      <c r="H210" s="72" t="s">
        <v>80</v>
      </c>
      <c r="I210" s="72"/>
      <c r="J210" s="72"/>
      <c r="K210" s="13"/>
      <c r="N210" s="72" t="s">
        <v>241</v>
      </c>
      <c r="O210" s="72"/>
      <c r="P210" s="72"/>
      <c r="T210" s="72" t="s">
        <v>242</v>
      </c>
      <c r="U210" s="72"/>
      <c r="V210" s="72"/>
    </row>
    <row r="211" spans="1:22" ht="19.5" x14ac:dyDescent="0.3">
      <c r="B211" s="8" t="s">
        <v>186</v>
      </c>
      <c r="C211" s="7" t="s">
        <v>187</v>
      </c>
      <c r="D211" s="57" t="s">
        <v>188</v>
      </c>
      <c r="G211" s="37"/>
      <c r="H211" s="8" t="s">
        <v>186</v>
      </c>
      <c r="I211" s="7" t="s">
        <v>187</v>
      </c>
      <c r="J211" s="57" t="s">
        <v>188</v>
      </c>
      <c r="K211" s="14"/>
      <c r="N211" s="8" t="s">
        <v>186</v>
      </c>
      <c r="O211" s="7" t="s">
        <v>187</v>
      </c>
      <c r="P211" s="57" t="s">
        <v>188</v>
      </c>
      <c r="T211" s="8" t="s">
        <v>186</v>
      </c>
      <c r="U211" s="7" t="s">
        <v>187</v>
      </c>
      <c r="V211" s="57" t="s">
        <v>188</v>
      </c>
    </row>
    <row r="212" spans="1:22" ht="19.5" x14ac:dyDescent="0.3">
      <c r="A212" s="37" t="s">
        <v>83</v>
      </c>
      <c r="B212" s="10" t="s">
        <v>92</v>
      </c>
      <c r="C212" s="39">
        <v>19922.514900000006</v>
      </c>
      <c r="D212" s="58">
        <v>0.5363122462613702</v>
      </c>
      <c r="G212" s="37" t="s">
        <v>83</v>
      </c>
      <c r="H212" s="10" t="s">
        <v>92</v>
      </c>
      <c r="I212" s="39">
        <v>10656.408000000003</v>
      </c>
      <c r="J212" s="58">
        <v>0.28686951121605814</v>
      </c>
      <c r="K212" s="47"/>
      <c r="M212" s="37" t="s">
        <v>83</v>
      </c>
      <c r="N212" s="10" t="s">
        <v>92</v>
      </c>
      <c r="O212" s="39">
        <v>0</v>
      </c>
      <c r="P212" s="58">
        <v>0</v>
      </c>
      <c r="S212" s="37" t="s">
        <v>83</v>
      </c>
      <c r="T212" s="10" t="s">
        <v>92</v>
      </c>
      <c r="U212" s="39">
        <v>3991.1400000000003</v>
      </c>
      <c r="V212" s="58">
        <v>0.10744111721274731</v>
      </c>
    </row>
    <row r="213" spans="1:22" ht="19.5" x14ac:dyDescent="0.3">
      <c r="A213" s="37" t="s">
        <v>93</v>
      </c>
      <c r="B213" s="10" t="s">
        <v>96</v>
      </c>
      <c r="C213" s="39">
        <v>3494.4245000000001</v>
      </c>
      <c r="D213" s="58">
        <v>9.4069582198468574E-2</v>
      </c>
      <c r="G213" s="37" t="s">
        <v>93</v>
      </c>
      <c r="H213" s="10" t="s">
        <v>96</v>
      </c>
      <c r="I213" s="39">
        <v>8587.2610000000059</v>
      </c>
      <c r="J213" s="58">
        <v>0.23116826661992668</v>
      </c>
      <c r="K213" s="47"/>
      <c r="M213" s="37" t="s">
        <v>93</v>
      </c>
      <c r="N213" s="10" t="s">
        <v>96</v>
      </c>
      <c r="O213" s="39">
        <v>0</v>
      </c>
      <c r="P213" s="58">
        <v>0</v>
      </c>
      <c r="S213" s="37" t="s">
        <v>93</v>
      </c>
      <c r="T213" s="10" t="s">
        <v>96</v>
      </c>
      <c r="U213" s="39">
        <v>4260.24</v>
      </c>
      <c r="V213" s="58">
        <v>0.1146852641587202</v>
      </c>
    </row>
    <row r="214" spans="1:22" ht="19.5" x14ac:dyDescent="0.3">
      <c r="A214" s="37" t="s">
        <v>81</v>
      </c>
      <c r="B214" s="10" t="s">
        <v>82</v>
      </c>
      <c r="C214" s="39">
        <v>6658.7828999999992</v>
      </c>
      <c r="D214" s="58">
        <v>0.17925381571509325</v>
      </c>
      <c r="G214" s="37" t="s">
        <v>81</v>
      </c>
      <c r="H214" s="10" t="s">
        <v>82</v>
      </c>
      <c r="I214" s="39">
        <v>2127.4850000000001</v>
      </c>
      <c r="J214" s="58">
        <v>5.7271698124686604E-2</v>
      </c>
      <c r="K214" s="47"/>
      <c r="M214" s="37" t="s">
        <v>81</v>
      </c>
      <c r="N214" s="10" t="s">
        <v>82</v>
      </c>
      <c r="O214" s="39">
        <v>0</v>
      </c>
      <c r="P214" s="58">
        <v>0</v>
      </c>
      <c r="S214" s="37" t="s">
        <v>81</v>
      </c>
      <c r="T214" s="10" t="s">
        <v>82</v>
      </c>
      <c r="U214" s="39">
        <v>0</v>
      </c>
      <c r="V214" s="58">
        <v>0</v>
      </c>
    </row>
    <row r="215" spans="1:22" ht="19.5" x14ac:dyDescent="0.3">
      <c r="A215" s="37" t="s">
        <v>126</v>
      </c>
      <c r="B215" s="10" t="s">
        <v>189</v>
      </c>
      <c r="C215" s="39">
        <v>2762.3230000000003</v>
      </c>
      <c r="D215" s="58">
        <v>7.4361477979341187E-2</v>
      </c>
      <c r="G215" s="37" t="s">
        <v>126</v>
      </c>
      <c r="H215" s="10" t="s">
        <v>189</v>
      </c>
      <c r="I215" s="39">
        <v>5402.2840000000015</v>
      </c>
      <c r="J215" s="58">
        <v>0.14542898231095613</v>
      </c>
      <c r="K215" s="47"/>
      <c r="M215" s="37" t="s">
        <v>126</v>
      </c>
      <c r="N215" s="10" t="s">
        <v>189</v>
      </c>
      <c r="O215" s="39">
        <v>0</v>
      </c>
      <c r="P215" s="58">
        <v>0</v>
      </c>
      <c r="S215" s="37" t="s">
        <v>126</v>
      </c>
      <c r="T215" s="10" t="s">
        <v>189</v>
      </c>
      <c r="U215" s="39">
        <v>861.6</v>
      </c>
      <c r="V215" s="58">
        <v>2.3194191782423837E-2</v>
      </c>
    </row>
    <row r="216" spans="1:22" ht="19.5" x14ac:dyDescent="0.3">
      <c r="A216" s="37" t="s">
        <v>102</v>
      </c>
      <c r="B216" s="10" t="s">
        <v>103</v>
      </c>
      <c r="C216" s="39">
        <v>690.67619999999999</v>
      </c>
      <c r="D216" s="58">
        <v>1.859293899994861E-2</v>
      </c>
      <c r="G216" s="37" t="s">
        <v>102</v>
      </c>
      <c r="H216" s="10" t="s">
        <v>103</v>
      </c>
      <c r="I216" s="39">
        <v>1149.1659999999999</v>
      </c>
      <c r="J216" s="58">
        <v>3.093544172915607E-2</v>
      </c>
      <c r="K216" s="47"/>
      <c r="M216" s="37" t="s">
        <v>102</v>
      </c>
      <c r="N216" s="10" t="s">
        <v>103</v>
      </c>
      <c r="O216" s="39">
        <v>0</v>
      </c>
      <c r="P216" s="58">
        <v>0</v>
      </c>
      <c r="S216" s="37" t="s">
        <v>102</v>
      </c>
      <c r="T216" s="10" t="s">
        <v>103</v>
      </c>
      <c r="U216" s="39">
        <v>861.83999999999992</v>
      </c>
      <c r="V216" s="58">
        <v>2.3200652560079107E-2</v>
      </c>
    </row>
    <row r="217" spans="1:22" ht="19.5" x14ac:dyDescent="0.3">
      <c r="A217" s="37" t="s">
        <v>86</v>
      </c>
      <c r="B217" s="10" t="s">
        <v>91</v>
      </c>
      <c r="C217" s="39">
        <v>937.50990000000002</v>
      </c>
      <c r="D217" s="58">
        <v>2.5237679222981653E-2</v>
      </c>
      <c r="G217" s="37" t="s">
        <v>86</v>
      </c>
      <c r="H217" s="10" t="s">
        <v>91</v>
      </c>
      <c r="I217" s="39">
        <v>1903.856</v>
      </c>
      <c r="J217" s="58">
        <v>5.1251626265225531E-2</v>
      </c>
      <c r="K217" s="47"/>
      <c r="M217" s="37" t="s">
        <v>86</v>
      </c>
      <c r="N217" s="10" t="s">
        <v>91</v>
      </c>
      <c r="O217" s="39">
        <v>0</v>
      </c>
      <c r="P217" s="58">
        <v>0</v>
      </c>
      <c r="S217" s="37" t="s">
        <v>86</v>
      </c>
      <c r="T217" s="10" t="s">
        <v>91</v>
      </c>
      <c r="U217" s="39">
        <v>438.48</v>
      </c>
      <c r="V217" s="58">
        <v>1.18038407761806E-2</v>
      </c>
    </row>
    <row r="218" spans="1:22" ht="19.5" x14ac:dyDescent="0.3">
      <c r="A218" s="37" t="s">
        <v>94</v>
      </c>
      <c r="B218" s="10" t="s">
        <v>97</v>
      </c>
      <c r="C218" s="39">
        <v>1314.1556</v>
      </c>
      <c r="D218" s="58">
        <v>3.5376946400123337E-2</v>
      </c>
      <c r="G218" s="37" t="s">
        <v>94</v>
      </c>
      <c r="H218" s="10" t="s">
        <v>97</v>
      </c>
      <c r="I218" s="39">
        <v>1205.652</v>
      </c>
      <c r="J218" s="58">
        <v>3.2456039590137958E-2</v>
      </c>
      <c r="K218" s="47"/>
      <c r="M218" s="37" t="s">
        <v>94</v>
      </c>
      <c r="N218" s="10" t="s">
        <v>97</v>
      </c>
      <c r="O218" s="39">
        <v>0</v>
      </c>
      <c r="P218" s="58">
        <v>0</v>
      </c>
      <c r="S218" s="37" t="s">
        <v>94</v>
      </c>
      <c r="T218" s="10" t="s">
        <v>97</v>
      </c>
      <c r="U218" s="39">
        <v>226.92</v>
      </c>
      <c r="V218" s="58">
        <v>6.1086652730589792E-3</v>
      </c>
    </row>
    <row r="219" spans="1:22" ht="19.5" x14ac:dyDescent="0.3">
      <c r="A219" s="37" t="s">
        <v>88</v>
      </c>
      <c r="B219" s="10" t="s">
        <v>89</v>
      </c>
      <c r="C219" s="39">
        <v>711.67520000000002</v>
      </c>
      <c r="D219" s="58">
        <v>1.915823012487795E-2</v>
      </c>
      <c r="G219" s="37" t="s">
        <v>88</v>
      </c>
      <c r="H219" s="10" t="s">
        <v>89</v>
      </c>
      <c r="I219" s="39">
        <v>0</v>
      </c>
      <c r="J219" s="58">
        <v>0</v>
      </c>
      <c r="K219" s="47"/>
      <c r="M219" s="37" t="s">
        <v>88</v>
      </c>
      <c r="N219" s="10" t="s">
        <v>89</v>
      </c>
      <c r="O219" s="39">
        <v>0</v>
      </c>
      <c r="P219" s="58">
        <v>0</v>
      </c>
      <c r="S219" s="37" t="s">
        <v>88</v>
      </c>
      <c r="T219" s="10" t="s">
        <v>89</v>
      </c>
      <c r="U219" s="39">
        <v>0</v>
      </c>
      <c r="V219" s="58">
        <v>0</v>
      </c>
    </row>
    <row r="220" spans="1:22" ht="19.5" x14ac:dyDescent="0.3">
      <c r="A220" s="37" t="s">
        <v>221</v>
      </c>
      <c r="B220" s="10" t="s">
        <v>240</v>
      </c>
      <c r="C220" s="39">
        <v>655.16880000000003</v>
      </c>
      <c r="D220" s="58">
        <v>1.7637083097795367E-2</v>
      </c>
      <c r="G220" s="37" t="s">
        <v>221</v>
      </c>
      <c r="H220" s="10" t="s">
        <v>240</v>
      </c>
      <c r="I220" s="39">
        <v>0</v>
      </c>
      <c r="J220" s="58">
        <v>0</v>
      </c>
      <c r="K220" s="47"/>
      <c r="M220" s="37" t="s">
        <v>221</v>
      </c>
      <c r="N220" s="10" t="s">
        <v>240</v>
      </c>
      <c r="O220" s="39">
        <v>0</v>
      </c>
      <c r="P220" s="58">
        <v>0</v>
      </c>
      <c r="S220" s="37" t="s">
        <v>221</v>
      </c>
      <c r="T220" s="10" t="s">
        <v>240</v>
      </c>
      <c r="U220" s="39">
        <v>0</v>
      </c>
      <c r="V220" s="58">
        <v>0</v>
      </c>
    </row>
    <row r="221" spans="1:22" ht="19.5" x14ac:dyDescent="0.3">
      <c r="A221" s="37" t="s">
        <v>84</v>
      </c>
      <c r="B221" s="10" t="s">
        <v>85</v>
      </c>
      <c r="C221" s="39">
        <v>0</v>
      </c>
      <c r="D221" s="58">
        <v>0</v>
      </c>
      <c r="G221" s="37" t="s">
        <v>84</v>
      </c>
      <c r="H221" s="10" t="s">
        <v>85</v>
      </c>
      <c r="I221" s="39">
        <v>292.61599999999999</v>
      </c>
      <c r="J221" s="58">
        <v>7.8771954765618993E-3</v>
      </c>
      <c r="K221" s="47"/>
      <c r="M221" s="37" t="s">
        <v>84</v>
      </c>
      <c r="N221" s="10" t="s">
        <v>85</v>
      </c>
      <c r="O221" s="39">
        <v>0</v>
      </c>
      <c r="P221" s="58">
        <v>0</v>
      </c>
      <c r="S221" s="37" t="s">
        <v>84</v>
      </c>
      <c r="T221" s="10" t="s">
        <v>85</v>
      </c>
      <c r="U221" s="39">
        <v>0</v>
      </c>
      <c r="V221" s="58">
        <v>0</v>
      </c>
    </row>
    <row r="222" spans="1:22" ht="19.5" x14ac:dyDescent="0.3">
      <c r="B222" s="8" t="s">
        <v>52</v>
      </c>
      <c r="C222" s="7">
        <v>37147.231</v>
      </c>
      <c r="D222" s="58">
        <v>1</v>
      </c>
      <c r="G222" s="37"/>
      <c r="H222" s="8" t="s">
        <v>52</v>
      </c>
      <c r="I222" s="7">
        <v>31324.72800000001</v>
      </c>
      <c r="J222" s="58">
        <v>1</v>
      </c>
      <c r="K222" s="47"/>
      <c r="N222" s="8" t="s">
        <v>52</v>
      </c>
      <c r="O222" s="7">
        <v>0</v>
      </c>
      <c r="P222" s="58" t="s">
        <v>252</v>
      </c>
      <c r="T222" s="8" t="s">
        <v>52</v>
      </c>
      <c r="U222" s="7">
        <v>10640.220000000001</v>
      </c>
      <c r="V222" s="58">
        <v>1</v>
      </c>
    </row>
  </sheetData>
  <mergeCells count="20">
    <mergeCell ref="B210:D210"/>
    <mergeCell ref="H210:J210"/>
    <mergeCell ref="N61:P61"/>
    <mergeCell ref="N210:P210"/>
    <mergeCell ref="T210:V210"/>
    <mergeCell ref="B91:D91"/>
    <mergeCell ref="H91:J91"/>
    <mergeCell ref="N91:P91"/>
    <mergeCell ref="B121:D121"/>
    <mergeCell ref="H121:J121"/>
    <mergeCell ref="N121:P121"/>
    <mergeCell ref="B151:D151"/>
    <mergeCell ref="H151:J151"/>
    <mergeCell ref="N151:P151"/>
    <mergeCell ref="B194:D194"/>
    <mergeCell ref="B2:D2"/>
    <mergeCell ref="B31:D31"/>
    <mergeCell ref="H31:J31"/>
    <mergeCell ref="B61:D61"/>
    <mergeCell ref="H61:J61"/>
  </mergeCells>
  <pageMargins left="0.7" right="0.7" top="0.75" bottom="0.75" header="0.3" footer="0.3"/>
  <pageSetup paperSize="9" orientation="portrait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002D-4DC4-4066-8F51-145D6C7F77B3}">
  <dimension ref="A2:AE222"/>
  <sheetViews>
    <sheetView zoomScale="70" zoomScaleNormal="70" workbookViewId="0">
      <selection activeCell="C22" sqref="C22"/>
    </sheetView>
  </sheetViews>
  <sheetFormatPr defaultColWidth="8.7109375" defaultRowHeight="15" x14ac:dyDescent="0.25"/>
  <cols>
    <col min="1" max="1" width="10.85546875" style="37" customWidth="1"/>
    <col min="2" max="2" width="34.85546875" bestFit="1" customWidth="1"/>
    <col min="3" max="3" width="21.5703125" style="4" bestFit="1" customWidth="1"/>
    <col min="4" max="4" width="13.42578125" style="3" bestFit="1" customWidth="1"/>
    <col min="5" max="5" width="9" style="5" bestFit="1" customWidth="1"/>
    <col min="6" max="6" width="19.140625" style="4" bestFit="1" customWidth="1"/>
    <col min="7" max="7" width="8" style="3" bestFit="1" customWidth="1"/>
    <col min="8" max="8" width="6" customWidth="1"/>
    <col min="12" max="12" width="29.140625" bestFit="1" customWidth="1"/>
    <col min="13" max="13" width="17.28515625" bestFit="1" customWidth="1"/>
    <col min="14" max="14" width="11.85546875" bestFit="1" customWidth="1"/>
    <col min="15" max="15" width="9" bestFit="1" customWidth="1"/>
    <col min="16" max="16" width="17.7109375" style="37" bestFit="1" customWidth="1"/>
    <col min="17" max="17" width="42.7109375" bestFit="1" customWidth="1"/>
    <col min="18" max="18" width="19.140625" style="2" bestFit="1" customWidth="1"/>
    <col min="19" max="19" width="11.85546875" bestFit="1" customWidth="1"/>
    <col min="20" max="20" width="9" bestFit="1" customWidth="1"/>
    <col min="21" max="21" width="17.7109375" bestFit="1" customWidth="1"/>
    <col min="22" max="22" width="9" bestFit="1" customWidth="1"/>
    <col min="23" max="23" width="17.7109375" bestFit="1" customWidth="1"/>
    <col min="25" max="25" width="19.140625" bestFit="1" customWidth="1"/>
    <col min="26" max="26" width="10.85546875" bestFit="1" customWidth="1"/>
    <col min="27" max="27" width="36.85546875" bestFit="1" customWidth="1"/>
    <col min="28" max="28" width="17.28515625" bestFit="1" customWidth="1"/>
    <col min="29" max="29" width="11.85546875" bestFit="1" customWidth="1"/>
    <col min="30" max="30" width="9" bestFit="1" customWidth="1"/>
    <col min="31" max="31" width="17.7109375" bestFit="1" customWidth="1"/>
    <col min="33" max="33" width="10.85546875" bestFit="1" customWidth="1"/>
    <col min="34" max="34" width="36.85546875" bestFit="1" customWidth="1"/>
    <col min="35" max="35" width="17.28515625" bestFit="1" customWidth="1"/>
    <col min="36" max="36" width="11.85546875" bestFit="1" customWidth="1"/>
    <col min="37" max="37" width="9" bestFit="1" customWidth="1"/>
    <col min="38" max="38" width="17.7109375" bestFit="1" customWidth="1"/>
  </cols>
  <sheetData>
    <row r="2" spans="1:26" s="23" customFormat="1" ht="26.25" x14ac:dyDescent="0.4">
      <c r="A2" s="36"/>
      <c r="B2" s="13" t="s">
        <v>73</v>
      </c>
      <c r="C2" s="12"/>
      <c r="D2" s="11"/>
      <c r="E2" s="24"/>
      <c r="F2" s="12"/>
      <c r="G2" s="11"/>
      <c r="P2" s="36"/>
      <c r="Q2"/>
      <c r="R2"/>
      <c r="S2"/>
      <c r="T2"/>
      <c r="U2"/>
    </row>
    <row r="3" spans="1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8</v>
      </c>
    </row>
    <row r="4" spans="1:26" ht="19.5" x14ac:dyDescent="0.3">
      <c r="A4" s="40"/>
      <c r="B4" s="10" t="s">
        <v>2</v>
      </c>
      <c r="C4" s="9">
        <v>1515130.9523000086</v>
      </c>
      <c r="D4" s="30">
        <v>0.85899385212182666</v>
      </c>
      <c r="E4" s="16">
        <v>8</v>
      </c>
      <c r="F4" s="15">
        <v>121210.47618400068</v>
      </c>
      <c r="G4" s="22"/>
      <c r="R4"/>
      <c r="Y4" s="10" t="s">
        <v>19</v>
      </c>
      <c r="Z4">
        <v>10</v>
      </c>
    </row>
    <row r="5" spans="1:26" ht="19.5" x14ac:dyDescent="0.3">
      <c r="A5" s="40"/>
      <c r="B5" s="10" t="s">
        <v>19</v>
      </c>
      <c r="C5" s="9">
        <v>61837.803999999975</v>
      </c>
      <c r="D5" s="30">
        <v>3.5058549483184612E-2</v>
      </c>
      <c r="E5" s="16">
        <v>10</v>
      </c>
      <c r="F5" s="15">
        <v>6183.7803999999978</v>
      </c>
      <c r="G5" s="22"/>
      <c r="R5"/>
      <c r="Y5" s="10" t="s">
        <v>57</v>
      </c>
      <c r="Z5">
        <v>9</v>
      </c>
    </row>
    <row r="6" spans="1:26" ht="19.5" x14ac:dyDescent="0.3">
      <c r="A6" s="41" t="s">
        <v>24</v>
      </c>
      <c r="B6" s="10" t="s">
        <v>57</v>
      </c>
      <c r="C6" s="9">
        <v>66005.949200000046</v>
      </c>
      <c r="D6" s="30">
        <v>3.7421652881023594E-2</v>
      </c>
      <c r="E6" s="16">
        <v>9</v>
      </c>
      <c r="F6" s="15">
        <v>5940.5354280000038</v>
      </c>
      <c r="G6" s="22"/>
      <c r="R6"/>
      <c r="Y6" s="10" t="s">
        <v>41</v>
      </c>
      <c r="Z6">
        <v>9</v>
      </c>
    </row>
    <row r="7" spans="1:26" ht="19.5" x14ac:dyDescent="0.3">
      <c r="A7" s="41" t="s">
        <v>104</v>
      </c>
      <c r="B7" s="10" t="s">
        <v>31</v>
      </c>
      <c r="C7" s="9">
        <v>27851.020000000004</v>
      </c>
      <c r="D7" s="30">
        <v>1.5789958563650883E-2</v>
      </c>
      <c r="E7" s="16">
        <v>8</v>
      </c>
      <c r="F7" s="15">
        <v>2228.0816000000004</v>
      </c>
      <c r="G7" s="22"/>
      <c r="R7"/>
      <c r="Y7" s="10" t="s">
        <v>31</v>
      </c>
      <c r="Z7">
        <v>8</v>
      </c>
    </row>
    <row r="8" spans="1:26" ht="19.5" x14ac:dyDescent="0.3">
      <c r="A8" s="41" t="s">
        <v>128</v>
      </c>
      <c r="B8" s="10" t="s">
        <v>136</v>
      </c>
      <c r="C8" s="9">
        <v>19394.184000000001</v>
      </c>
      <c r="D8" s="30">
        <v>1.0995409207124943E-2</v>
      </c>
      <c r="E8" s="16">
        <v>10</v>
      </c>
      <c r="F8" s="15">
        <v>1939.4184000000002</v>
      </c>
      <c r="G8" s="22"/>
      <c r="R8"/>
      <c r="Y8" s="10" t="s">
        <v>20</v>
      </c>
      <c r="Z8">
        <v>10</v>
      </c>
    </row>
    <row r="9" spans="1:26" ht="19.5" x14ac:dyDescent="0.3">
      <c r="A9" s="41" t="s">
        <v>129</v>
      </c>
      <c r="B9" s="10" t="s">
        <v>20</v>
      </c>
      <c r="C9" s="9">
        <v>12532.459000000001</v>
      </c>
      <c r="D9" s="30">
        <v>7.1051978818245645E-3</v>
      </c>
      <c r="E9" s="16">
        <v>10</v>
      </c>
      <c r="F9" s="15">
        <v>1253.2459000000001</v>
      </c>
      <c r="G9" s="22"/>
      <c r="R9"/>
      <c r="Y9" s="10" t="s">
        <v>27</v>
      </c>
      <c r="Z9">
        <v>10</v>
      </c>
    </row>
    <row r="10" spans="1:26" ht="19.5" x14ac:dyDescent="0.3">
      <c r="A10" s="41" t="s">
        <v>132</v>
      </c>
      <c r="B10" s="10" t="s">
        <v>27</v>
      </c>
      <c r="C10" s="9">
        <v>12517.800000000001</v>
      </c>
      <c r="D10" s="30">
        <v>7.0968870550546809E-3</v>
      </c>
      <c r="E10" s="16">
        <v>10</v>
      </c>
      <c r="F10" s="15">
        <v>1251.7800000000002</v>
      </c>
      <c r="G10" s="22"/>
      <c r="R10"/>
      <c r="Y10" s="10" t="s">
        <v>76</v>
      </c>
      <c r="Z10">
        <v>10</v>
      </c>
    </row>
    <row r="11" spans="1:26" ht="19.5" x14ac:dyDescent="0.3">
      <c r="A11" s="41" t="s">
        <v>74</v>
      </c>
      <c r="B11" s="10" t="s">
        <v>76</v>
      </c>
      <c r="C11" s="9">
        <v>12217.290999999999</v>
      </c>
      <c r="D11" s="30">
        <v>6.9265153897438885E-3</v>
      </c>
      <c r="E11" s="16">
        <v>10</v>
      </c>
      <c r="F11" s="15">
        <v>1221.7290999999998</v>
      </c>
      <c r="G11" s="22"/>
      <c r="R11"/>
      <c r="Y11" s="10" t="s">
        <v>21</v>
      </c>
      <c r="Z11">
        <v>9</v>
      </c>
    </row>
    <row r="12" spans="1:26" ht="19.5" x14ac:dyDescent="0.3">
      <c r="A12" s="41" t="s">
        <v>23</v>
      </c>
      <c r="B12" s="10" t="s">
        <v>41</v>
      </c>
      <c r="C12" s="9">
        <v>11452.263000000001</v>
      </c>
      <c r="D12" s="30">
        <v>6.4927876332727544E-3</v>
      </c>
      <c r="E12" s="16">
        <v>9</v>
      </c>
      <c r="F12" s="15">
        <v>1030.7036700000001</v>
      </c>
      <c r="G12" s="22"/>
      <c r="R12"/>
      <c r="Y12" s="10" t="s">
        <v>4</v>
      </c>
      <c r="Z12">
        <v>9</v>
      </c>
    </row>
    <row r="13" spans="1:26" ht="19.5" x14ac:dyDescent="0.3">
      <c r="A13" s="41" t="s">
        <v>28</v>
      </c>
      <c r="B13" s="10" t="s">
        <v>4</v>
      </c>
      <c r="C13" s="9">
        <v>4591.8</v>
      </c>
      <c r="D13" s="30">
        <v>2.6032917908418479E-3</v>
      </c>
      <c r="E13" s="16">
        <v>9</v>
      </c>
      <c r="F13" s="15">
        <v>413.26200000000006</v>
      </c>
      <c r="G13" s="22"/>
      <c r="R13"/>
      <c r="Y13" s="10" t="s">
        <v>63</v>
      </c>
      <c r="Z13">
        <v>9</v>
      </c>
    </row>
    <row r="14" spans="1:26" ht="19.5" x14ac:dyDescent="0.3">
      <c r="A14" s="41" t="s">
        <v>36</v>
      </c>
      <c r="B14" s="10" t="s">
        <v>62</v>
      </c>
      <c r="C14" s="9">
        <v>5523.9088999999994</v>
      </c>
      <c r="D14" s="30">
        <v>3.1317450003763708E-3</v>
      </c>
      <c r="E14" s="16">
        <v>8</v>
      </c>
      <c r="F14" s="15">
        <v>441.91271199999994</v>
      </c>
      <c r="G14" s="22"/>
      <c r="R14"/>
      <c r="Y14" s="10" t="s">
        <v>3</v>
      </c>
      <c r="Z14">
        <v>6.5</v>
      </c>
    </row>
    <row r="15" spans="1:26" ht="19.5" x14ac:dyDescent="0.3">
      <c r="A15" s="41" t="s">
        <v>45</v>
      </c>
      <c r="B15" s="10" t="s">
        <v>47</v>
      </c>
      <c r="C15" s="9">
        <v>3441.8240000000001</v>
      </c>
      <c r="D15" s="30">
        <v>1.9513202153235011E-3</v>
      </c>
      <c r="E15" s="16">
        <v>9</v>
      </c>
      <c r="F15" s="15">
        <v>309.76416</v>
      </c>
      <c r="G15" s="22"/>
      <c r="R15"/>
      <c r="Y15" s="10" t="s">
        <v>33</v>
      </c>
      <c r="Z15">
        <v>10</v>
      </c>
    </row>
    <row r="16" spans="1:26" ht="19.5" x14ac:dyDescent="0.3">
      <c r="A16" s="41" t="s">
        <v>32</v>
      </c>
      <c r="B16" s="10" t="s">
        <v>3</v>
      </c>
      <c r="C16" s="9">
        <v>3329.8150000000001</v>
      </c>
      <c r="D16" s="30">
        <v>1.8878174255242057E-3</v>
      </c>
      <c r="E16" s="16">
        <v>6.5</v>
      </c>
      <c r="F16" s="15">
        <v>216.43797499999999</v>
      </c>
      <c r="G16" s="22"/>
      <c r="R16"/>
      <c r="Y16" s="10" t="s">
        <v>62</v>
      </c>
      <c r="Z16">
        <v>8</v>
      </c>
    </row>
    <row r="17" spans="1:26" ht="19.5" x14ac:dyDescent="0.3">
      <c r="A17" s="41" t="s">
        <v>29</v>
      </c>
      <c r="B17" s="10" t="s">
        <v>43</v>
      </c>
      <c r="C17" s="9">
        <v>3445.6</v>
      </c>
      <c r="D17" s="30">
        <v>1.9534609944955508E-3</v>
      </c>
      <c r="E17" s="16">
        <v>10</v>
      </c>
      <c r="F17" s="15">
        <v>344.56</v>
      </c>
      <c r="G17" s="22"/>
      <c r="R17"/>
      <c r="Y17" s="10" t="s">
        <v>47</v>
      </c>
      <c r="Z17">
        <v>9</v>
      </c>
    </row>
    <row r="18" spans="1:26" ht="19.5" x14ac:dyDescent="0.3">
      <c r="A18" s="41" t="s">
        <v>127</v>
      </c>
      <c r="B18" s="10" t="s">
        <v>134</v>
      </c>
      <c r="C18" s="9">
        <v>2325.7070000000003</v>
      </c>
      <c r="D18" s="30">
        <v>1.3185447843990204E-3</v>
      </c>
      <c r="E18" s="16">
        <v>10</v>
      </c>
      <c r="F18" s="15">
        <v>232.57070000000004</v>
      </c>
      <c r="G18" s="22"/>
      <c r="R18"/>
      <c r="Y18" s="10" t="s">
        <v>43</v>
      </c>
      <c r="Z18">
        <v>10</v>
      </c>
    </row>
    <row r="19" spans="1:26" ht="19.5" x14ac:dyDescent="0.3">
      <c r="A19" s="41" t="s">
        <v>123</v>
      </c>
      <c r="B19" s="10" t="s">
        <v>135</v>
      </c>
      <c r="C19" s="9">
        <v>1376.73</v>
      </c>
      <c r="D19" s="30">
        <v>7.8052831290685511E-4</v>
      </c>
      <c r="E19" s="16">
        <v>10</v>
      </c>
      <c r="F19" s="15">
        <v>137.673</v>
      </c>
      <c r="G19" s="22"/>
      <c r="R19"/>
      <c r="Y19" s="10" t="s">
        <v>71</v>
      </c>
      <c r="Z19">
        <v>10</v>
      </c>
    </row>
    <row r="20" spans="1:26" ht="19.5" x14ac:dyDescent="0.3">
      <c r="A20" s="41" t="s">
        <v>133</v>
      </c>
      <c r="B20" s="10" t="s">
        <v>46</v>
      </c>
      <c r="C20" s="9">
        <v>481.52</v>
      </c>
      <c r="D20" s="30">
        <v>2.7299469992729791E-4</v>
      </c>
      <c r="E20" s="16">
        <v>8</v>
      </c>
      <c r="F20" s="15">
        <v>38.521599999999999</v>
      </c>
      <c r="G20" s="22"/>
      <c r="R20"/>
      <c r="Y20" s="10" t="s">
        <v>38</v>
      </c>
      <c r="Z20">
        <v>5</v>
      </c>
    </row>
    <row r="21" spans="1:26" ht="19.5" x14ac:dyDescent="0.3">
      <c r="A21" s="41" t="s">
        <v>130</v>
      </c>
      <c r="B21" s="10" t="s">
        <v>42</v>
      </c>
      <c r="C21" s="9">
        <v>387.14000000000004</v>
      </c>
      <c r="D21" s="30">
        <v>2.1948655949878329E-4</v>
      </c>
      <c r="E21" s="16">
        <v>10</v>
      </c>
      <c r="F21" s="15">
        <v>38.714000000000006</v>
      </c>
      <c r="G21" s="22"/>
      <c r="R21"/>
      <c r="Y21" s="10" t="s">
        <v>46</v>
      </c>
      <c r="Z21">
        <v>8</v>
      </c>
    </row>
    <row r="22" spans="1:26" ht="19.5" x14ac:dyDescent="0.3">
      <c r="A22" s="41" t="s">
        <v>30</v>
      </c>
      <c r="B22" s="10" t="s">
        <v>40</v>
      </c>
      <c r="C22" s="9">
        <v>0</v>
      </c>
      <c r="D22" s="30">
        <v>0</v>
      </c>
      <c r="E22" s="16">
        <v>9</v>
      </c>
      <c r="F22" s="15">
        <v>0</v>
      </c>
      <c r="G22" s="22"/>
      <c r="R22"/>
      <c r="Y22" s="10" t="s">
        <v>135</v>
      </c>
      <c r="Z22">
        <v>10</v>
      </c>
    </row>
    <row r="23" spans="1:26" ht="19.5" x14ac:dyDescent="0.3">
      <c r="A23" s="41" t="s">
        <v>34</v>
      </c>
      <c r="B23" s="10" t="s">
        <v>38</v>
      </c>
      <c r="C23" s="9">
        <v>0</v>
      </c>
      <c r="D23" s="30">
        <v>0</v>
      </c>
      <c r="E23" s="16">
        <v>5</v>
      </c>
      <c r="F23" s="15">
        <v>0</v>
      </c>
      <c r="G23" s="22"/>
      <c r="R23"/>
      <c r="Y23" s="10" t="s">
        <v>134</v>
      </c>
      <c r="Z23">
        <v>10</v>
      </c>
    </row>
    <row r="24" spans="1:26" ht="19.5" x14ac:dyDescent="0.3">
      <c r="A24" s="41" t="s">
        <v>35</v>
      </c>
      <c r="B24" s="10" t="s">
        <v>39</v>
      </c>
      <c r="C24" s="9">
        <v>0</v>
      </c>
      <c r="D24" s="30">
        <v>0</v>
      </c>
      <c r="E24" s="16">
        <v>8</v>
      </c>
      <c r="F24" s="15">
        <v>0</v>
      </c>
      <c r="G24" s="22"/>
      <c r="R24"/>
      <c r="Y24" s="10" t="s">
        <v>136</v>
      </c>
      <c r="Z24">
        <v>10</v>
      </c>
    </row>
    <row r="25" spans="1:26" ht="19.5" x14ac:dyDescent="0.3">
      <c r="A25" s="41" t="s">
        <v>131</v>
      </c>
      <c r="B25" s="10" t="s">
        <v>33</v>
      </c>
      <c r="C25" s="9">
        <v>0</v>
      </c>
      <c r="D25" s="30">
        <v>0</v>
      </c>
      <c r="E25" s="16">
        <v>10</v>
      </c>
      <c r="F25" s="15">
        <v>0</v>
      </c>
      <c r="G25" s="22"/>
      <c r="R25"/>
      <c r="Y25" s="10" t="s">
        <v>39</v>
      </c>
      <c r="Z25">
        <v>8</v>
      </c>
    </row>
    <row r="26" spans="1:26" ht="19.5" x14ac:dyDescent="0.3">
      <c r="A26" s="41" t="s">
        <v>75</v>
      </c>
      <c r="B26" s="10" t="s">
        <v>5</v>
      </c>
      <c r="C26" s="9">
        <v>0</v>
      </c>
      <c r="D26" s="30">
        <v>0</v>
      </c>
      <c r="E26" s="16">
        <v>8</v>
      </c>
      <c r="F26" s="15">
        <v>0</v>
      </c>
      <c r="G26" s="22"/>
      <c r="R26"/>
      <c r="Y26" s="10" t="s">
        <v>5</v>
      </c>
      <c r="Z26">
        <v>8</v>
      </c>
    </row>
    <row r="27" spans="1:26" ht="19.5" x14ac:dyDescent="0.3">
      <c r="A27" s="40"/>
      <c r="B27" s="8" t="s">
        <v>52</v>
      </c>
      <c r="C27" s="7">
        <v>1763843.7674000086</v>
      </c>
      <c r="D27" s="6">
        <v>1</v>
      </c>
      <c r="E27" s="21"/>
      <c r="F27" s="20"/>
      <c r="G27" s="14"/>
      <c r="R27"/>
    </row>
    <row r="28" spans="1:26" ht="18.75" x14ac:dyDescent="0.3">
      <c r="A28" s="41"/>
      <c r="C28" s="18"/>
      <c r="D28" s="17"/>
      <c r="E28" s="19"/>
      <c r="F28" s="18"/>
      <c r="G28" s="17"/>
      <c r="R28" s="18"/>
      <c r="S28" s="17"/>
      <c r="T28" s="17"/>
      <c r="U28" s="17"/>
    </row>
    <row r="40" spans="1:21" s="26" customFormat="1" ht="26.25" x14ac:dyDescent="0.4">
      <c r="A40" s="38"/>
      <c r="B40" s="13"/>
      <c r="C40" s="28"/>
      <c r="D40" s="27"/>
      <c r="E40" s="29"/>
      <c r="F40" s="28"/>
      <c r="G40" s="27"/>
      <c r="P40" s="38"/>
      <c r="Q40" s="13"/>
      <c r="R40" s="28"/>
      <c r="S40" s="27"/>
      <c r="T40" s="27"/>
      <c r="U40" s="27"/>
    </row>
    <row r="41" spans="1:21" s="23" customFormat="1" ht="26.25" x14ac:dyDescent="0.4">
      <c r="A41" s="36"/>
      <c r="B41" s="13" t="s">
        <v>70</v>
      </c>
      <c r="C41" s="12"/>
      <c r="D41" s="11"/>
      <c r="E41" s="24"/>
      <c r="F41" s="12"/>
      <c r="G41" s="11"/>
      <c r="P41" s="36"/>
      <c r="Q41" s="13" t="s">
        <v>69</v>
      </c>
      <c r="R41" s="12"/>
      <c r="S41" s="11"/>
      <c r="T41" s="11"/>
      <c r="U41" s="11"/>
    </row>
    <row r="42" spans="1:21" ht="19.5" x14ac:dyDescent="0.3">
      <c r="B42" s="8" t="s">
        <v>55</v>
      </c>
      <c r="C42" s="7" t="s">
        <v>54</v>
      </c>
      <c r="D42" s="6" t="s">
        <v>53</v>
      </c>
      <c r="E42" s="21" t="s">
        <v>68</v>
      </c>
      <c r="F42" s="20" t="s">
        <v>72</v>
      </c>
      <c r="G42" s="14"/>
      <c r="Q42" s="8" t="s">
        <v>55</v>
      </c>
      <c r="R42" s="7" t="s">
        <v>54</v>
      </c>
      <c r="S42" s="6" t="s">
        <v>53</v>
      </c>
      <c r="T42" s="21" t="s">
        <v>68</v>
      </c>
      <c r="U42" s="20" t="s">
        <v>72</v>
      </c>
    </row>
    <row r="43" spans="1:21" ht="19.5" x14ac:dyDescent="0.3">
      <c r="B43" s="10" t="s">
        <v>2</v>
      </c>
      <c r="C43" s="35">
        <v>575499.73799999943</v>
      </c>
      <c r="D43" s="34">
        <v>0.87934224067874789</v>
      </c>
      <c r="E43" s="16">
        <v>8</v>
      </c>
      <c r="F43" s="15">
        <v>46039.979039999955</v>
      </c>
      <c r="G43" s="14"/>
      <c r="Q43" s="10" t="s">
        <v>2</v>
      </c>
      <c r="R43" s="35">
        <v>962727.83530000912</v>
      </c>
      <c r="S43" s="34">
        <v>0.86780896542003272</v>
      </c>
      <c r="T43" s="16">
        <v>8</v>
      </c>
      <c r="U43" s="15">
        <v>77018.226824000725</v>
      </c>
    </row>
    <row r="44" spans="1:21" ht="19.5" x14ac:dyDescent="0.3">
      <c r="A44" s="37" t="s">
        <v>31</v>
      </c>
      <c r="B44" s="10" t="s">
        <v>31</v>
      </c>
      <c r="C44" s="35">
        <v>20673.37</v>
      </c>
      <c r="D44" s="34">
        <v>3.1588142092570028E-2</v>
      </c>
      <c r="E44" s="16">
        <v>8</v>
      </c>
      <c r="F44" s="15">
        <v>1653.8696</v>
      </c>
      <c r="G44" s="14"/>
      <c r="Q44" s="10" t="s">
        <v>19</v>
      </c>
      <c r="R44" s="35">
        <v>45849.297999999973</v>
      </c>
      <c r="S44" s="34">
        <v>4.1328847472469434E-2</v>
      </c>
      <c r="T44" s="16">
        <v>10</v>
      </c>
      <c r="U44" s="15">
        <v>4584.9297999999972</v>
      </c>
    </row>
    <row r="45" spans="1:21" ht="19.5" x14ac:dyDescent="0.3">
      <c r="B45" s="10" t="s">
        <v>19</v>
      </c>
      <c r="C45" s="35">
        <v>15988.506000000001</v>
      </c>
      <c r="D45" s="34">
        <v>2.4429843773700589E-2</v>
      </c>
      <c r="E45" s="16">
        <v>10</v>
      </c>
      <c r="F45" s="15">
        <v>1598.8506</v>
      </c>
      <c r="G45" s="32"/>
      <c r="P45" s="37" t="s">
        <v>24</v>
      </c>
      <c r="Q45" s="10" t="s">
        <v>57</v>
      </c>
      <c r="R45" s="35">
        <v>44437.989000000045</v>
      </c>
      <c r="S45" s="34">
        <v>4.0056684605384307E-2</v>
      </c>
      <c r="T45" s="16">
        <v>9</v>
      </c>
      <c r="U45" s="15">
        <v>3999.4190100000042</v>
      </c>
    </row>
    <row r="46" spans="1:21" ht="19.5" x14ac:dyDescent="0.3">
      <c r="A46" s="37" t="s">
        <v>24</v>
      </c>
      <c r="B46" s="10" t="s">
        <v>57</v>
      </c>
      <c r="C46" s="35">
        <v>21567.960199999998</v>
      </c>
      <c r="D46" s="34">
        <v>3.2955042716523483E-2</v>
      </c>
      <c r="E46" s="16">
        <v>9</v>
      </c>
      <c r="F46" s="15">
        <v>1941.1164179999998</v>
      </c>
      <c r="G46" s="32"/>
      <c r="P46" s="37" t="s">
        <v>31</v>
      </c>
      <c r="Q46" s="10" t="s">
        <v>31</v>
      </c>
      <c r="R46" s="35">
        <v>7177.6500000000051</v>
      </c>
      <c r="S46" s="34">
        <v>6.4699791490977817E-3</v>
      </c>
      <c r="T46" s="16">
        <v>8</v>
      </c>
      <c r="U46" s="15">
        <v>574.21200000000044</v>
      </c>
    </row>
    <row r="47" spans="1:21" ht="19.5" x14ac:dyDescent="0.3">
      <c r="A47" s="37" t="s">
        <v>20</v>
      </c>
      <c r="B47" s="10" t="s">
        <v>20</v>
      </c>
      <c r="C47" s="35">
        <v>3605.4</v>
      </c>
      <c r="D47" s="34">
        <v>5.5089173898862157E-3</v>
      </c>
      <c r="E47" s="16">
        <v>10</v>
      </c>
      <c r="F47" s="15">
        <v>360.54</v>
      </c>
      <c r="G47" s="32"/>
      <c r="P47" s="37" t="s">
        <v>23</v>
      </c>
      <c r="Q47" s="10" t="s">
        <v>41</v>
      </c>
      <c r="R47" s="35">
        <v>9847.5380000000005</v>
      </c>
      <c r="S47" s="34">
        <v>8.8766330943899508E-3</v>
      </c>
      <c r="T47" s="16">
        <v>9</v>
      </c>
      <c r="U47" s="15">
        <v>886.2784200000001</v>
      </c>
    </row>
    <row r="48" spans="1:21" ht="19.5" x14ac:dyDescent="0.3">
      <c r="A48" s="37" t="s">
        <v>76</v>
      </c>
      <c r="B48" s="10" t="s">
        <v>76</v>
      </c>
      <c r="C48" s="35">
        <v>4166.5999999999995</v>
      </c>
      <c r="D48" s="34">
        <v>6.3664101616186554E-3</v>
      </c>
      <c r="E48" s="16">
        <v>10</v>
      </c>
      <c r="F48" s="15">
        <v>416.65999999999991</v>
      </c>
      <c r="G48" s="32"/>
      <c r="P48" s="37" t="s">
        <v>20</v>
      </c>
      <c r="Q48" s="10" t="s">
        <v>20</v>
      </c>
      <c r="R48" s="35">
        <v>8927.0590000000011</v>
      </c>
      <c r="S48" s="34">
        <v>8.0469074965713924E-3</v>
      </c>
      <c r="T48" s="16">
        <v>10</v>
      </c>
      <c r="U48" s="15">
        <v>892.70590000000016</v>
      </c>
    </row>
    <row r="49" spans="1:21" ht="19.5" x14ac:dyDescent="0.3">
      <c r="A49" s="37" t="s">
        <v>23</v>
      </c>
      <c r="B49" s="10" t="s">
        <v>41</v>
      </c>
      <c r="C49" s="35">
        <v>1604.7250000000001</v>
      </c>
      <c r="D49" s="34">
        <v>2.4519602425487207E-3</v>
      </c>
      <c r="E49" s="16">
        <v>9</v>
      </c>
      <c r="F49" s="15">
        <v>144.42525000000001</v>
      </c>
      <c r="G49" s="32"/>
      <c r="P49" s="37" t="s">
        <v>76</v>
      </c>
      <c r="Q49" s="10" t="s">
        <v>76</v>
      </c>
      <c r="R49" s="35">
        <v>8050.6909999999998</v>
      </c>
      <c r="S49" s="34">
        <v>7.2569438334035693E-3</v>
      </c>
      <c r="T49" s="16">
        <v>10</v>
      </c>
      <c r="U49" s="15">
        <v>805.06910000000005</v>
      </c>
    </row>
    <row r="50" spans="1:21" ht="19.5" x14ac:dyDescent="0.3">
      <c r="A50" s="37" t="s">
        <v>27</v>
      </c>
      <c r="B50" s="10" t="s">
        <v>27</v>
      </c>
      <c r="C50" s="35">
        <v>6768</v>
      </c>
      <c r="D50" s="34">
        <v>1.0341252813765437E-2</v>
      </c>
      <c r="E50" s="16">
        <v>10</v>
      </c>
      <c r="F50" s="15">
        <v>676.8</v>
      </c>
      <c r="G50" s="32"/>
      <c r="P50" s="37" t="s">
        <v>36</v>
      </c>
      <c r="Q50" s="10" t="s">
        <v>62</v>
      </c>
      <c r="R50" s="35">
        <v>4845.1508999999996</v>
      </c>
      <c r="S50" s="34">
        <v>4.3674496941523101E-3</v>
      </c>
      <c r="T50" s="16">
        <v>8</v>
      </c>
      <c r="U50" s="15">
        <v>387.61207199999996</v>
      </c>
    </row>
    <row r="51" spans="1:21" ht="19.5" x14ac:dyDescent="0.3">
      <c r="A51" s="37" t="s">
        <v>32</v>
      </c>
      <c r="B51" s="10" t="s">
        <v>3</v>
      </c>
      <c r="C51" s="35">
        <v>2697</v>
      </c>
      <c r="D51" s="34">
        <v>4.120915904066989E-3</v>
      </c>
      <c r="E51" s="16">
        <v>6.5</v>
      </c>
      <c r="F51" s="15">
        <v>175.30500000000001</v>
      </c>
      <c r="G51" s="32"/>
      <c r="P51" s="37" t="s">
        <v>28</v>
      </c>
      <c r="Q51" s="10" t="s">
        <v>4</v>
      </c>
      <c r="R51" s="35">
        <v>4591.8</v>
      </c>
      <c r="S51" s="34">
        <v>4.1390775890196895E-3</v>
      </c>
      <c r="T51" s="16">
        <v>9</v>
      </c>
      <c r="U51" s="15">
        <v>413.26200000000006</v>
      </c>
    </row>
    <row r="52" spans="1:21" ht="19.5" x14ac:dyDescent="0.3">
      <c r="A52" s="37" t="s">
        <v>36</v>
      </c>
      <c r="B52" s="10" t="s">
        <v>62</v>
      </c>
      <c r="C52" s="35">
        <v>678.75800000000004</v>
      </c>
      <c r="D52" s="34">
        <v>1.0371170327077128E-3</v>
      </c>
      <c r="E52" s="16">
        <v>8</v>
      </c>
      <c r="F52" s="15">
        <v>54.300640000000001</v>
      </c>
      <c r="G52" s="32"/>
      <c r="P52" s="37" t="s">
        <v>27</v>
      </c>
      <c r="Q52" s="10" t="s">
        <v>27</v>
      </c>
      <c r="R52" s="35">
        <v>5749.8000000000011</v>
      </c>
      <c r="S52" s="34">
        <v>5.1829061198975157E-3</v>
      </c>
      <c r="T52" s="16">
        <v>10</v>
      </c>
      <c r="U52" s="15">
        <v>574.98000000000013</v>
      </c>
    </row>
    <row r="53" spans="1:21" ht="19.5" x14ac:dyDescent="0.3">
      <c r="A53" s="37" t="s">
        <v>28</v>
      </c>
      <c r="B53" s="10" t="s">
        <v>4</v>
      </c>
      <c r="C53" s="35">
        <v>0</v>
      </c>
      <c r="D53" s="34">
        <v>0</v>
      </c>
      <c r="E53" s="16">
        <v>9</v>
      </c>
      <c r="F53" s="15">
        <v>0</v>
      </c>
      <c r="G53" s="32"/>
      <c r="P53" s="37" t="s">
        <v>45</v>
      </c>
      <c r="Q53" s="10" t="s">
        <v>47</v>
      </c>
      <c r="R53" s="35">
        <v>2225.723</v>
      </c>
      <c r="S53" s="34">
        <v>2.006280802444721E-3</v>
      </c>
      <c r="T53" s="16">
        <v>9</v>
      </c>
      <c r="U53" s="15">
        <v>200.31506999999999</v>
      </c>
    </row>
    <row r="54" spans="1:21" ht="19.5" x14ac:dyDescent="0.3">
      <c r="A54" s="37" t="s">
        <v>45</v>
      </c>
      <c r="B54" s="10" t="s">
        <v>47</v>
      </c>
      <c r="C54" s="35">
        <v>1216.1010000000001</v>
      </c>
      <c r="D54" s="34">
        <v>1.8581571938642084E-3</v>
      </c>
      <c r="E54" s="16">
        <v>9</v>
      </c>
      <c r="F54" s="15">
        <v>109.44909000000001</v>
      </c>
      <c r="G54" s="32"/>
      <c r="P54" s="37" t="s">
        <v>25</v>
      </c>
      <c r="Q54" s="10" t="s">
        <v>21</v>
      </c>
      <c r="R54" s="35">
        <v>0</v>
      </c>
      <c r="S54" s="34">
        <v>0</v>
      </c>
      <c r="T54" s="16">
        <v>9</v>
      </c>
      <c r="U54" s="15">
        <v>0</v>
      </c>
    </row>
    <row r="55" spans="1:21" ht="19.5" x14ac:dyDescent="0.3">
      <c r="A55" s="37" t="s">
        <v>30</v>
      </c>
      <c r="B55" s="10" t="s">
        <v>63</v>
      </c>
      <c r="C55" s="35">
        <v>0</v>
      </c>
      <c r="D55" s="34">
        <v>0</v>
      </c>
      <c r="E55" s="16">
        <v>9</v>
      </c>
      <c r="F55" s="15">
        <v>0</v>
      </c>
      <c r="G55" s="32"/>
      <c r="P55" s="37" t="s">
        <v>32</v>
      </c>
      <c r="Q55" s="10" t="s">
        <v>3</v>
      </c>
      <c r="R55" s="35">
        <v>632.81500000000005</v>
      </c>
      <c r="S55" s="34">
        <v>5.7042344712215139E-4</v>
      </c>
      <c r="T55" s="16">
        <v>6.5</v>
      </c>
      <c r="U55" s="15">
        <v>41.132975000000009</v>
      </c>
    </row>
    <row r="56" spans="1:21" ht="19.5" x14ac:dyDescent="0.3">
      <c r="A56" s="37" t="s">
        <v>34</v>
      </c>
      <c r="B56" s="10" t="s">
        <v>38</v>
      </c>
      <c r="C56" s="35">
        <v>0</v>
      </c>
      <c r="D56" s="34">
        <v>0</v>
      </c>
      <c r="E56" s="16">
        <v>5</v>
      </c>
      <c r="F56" s="15">
        <v>0</v>
      </c>
      <c r="G56" s="32"/>
      <c r="P56" s="37" t="s">
        <v>26</v>
      </c>
      <c r="Q56" s="10" t="s">
        <v>71</v>
      </c>
      <c r="R56" s="35">
        <v>387.14000000000004</v>
      </c>
      <c r="S56" s="34">
        <v>3.489704468428683E-4</v>
      </c>
      <c r="T56" s="16">
        <v>10</v>
      </c>
      <c r="U56" s="15">
        <v>38.714000000000006</v>
      </c>
    </row>
    <row r="57" spans="1:21" ht="19.5" x14ac:dyDescent="0.3">
      <c r="A57" s="37" t="s">
        <v>26</v>
      </c>
      <c r="B57" s="10" t="s">
        <v>71</v>
      </c>
      <c r="C57" s="35">
        <v>0</v>
      </c>
      <c r="D57" s="34">
        <v>0</v>
      </c>
      <c r="E57" s="16">
        <v>10</v>
      </c>
      <c r="F57" s="15">
        <v>0</v>
      </c>
      <c r="G57" s="32"/>
      <c r="P57" s="37" t="s">
        <v>29</v>
      </c>
      <c r="Q57" s="10" t="s">
        <v>43</v>
      </c>
      <c r="R57" s="35">
        <v>3445.6</v>
      </c>
      <c r="S57" s="34">
        <v>3.1058856528433819E-3</v>
      </c>
      <c r="T57" s="16">
        <v>10</v>
      </c>
      <c r="U57" s="15">
        <v>344.56</v>
      </c>
    </row>
    <row r="58" spans="1:21" ht="19.5" x14ac:dyDescent="0.3">
      <c r="A58" s="37" t="s">
        <v>25</v>
      </c>
      <c r="B58" s="10" t="s">
        <v>21</v>
      </c>
      <c r="C58" s="35">
        <v>0</v>
      </c>
      <c r="D58" s="34">
        <v>0</v>
      </c>
      <c r="E58" s="16">
        <v>9</v>
      </c>
      <c r="F58" s="15">
        <v>0</v>
      </c>
      <c r="G58" s="32"/>
      <c r="P58" s="37" t="s">
        <v>30</v>
      </c>
      <c r="Q58" s="10" t="s">
        <v>63</v>
      </c>
      <c r="R58" s="35">
        <v>0</v>
      </c>
      <c r="S58" s="34">
        <v>0</v>
      </c>
      <c r="T58" s="16">
        <v>9</v>
      </c>
      <c r="U58" s="15">
        <v>0</v>
      </c>
    </row>
    <row r="59" spans="1:21" ht="19.5" x14ac:dyDescent="0.3">
      <c r="A59" s="37" t="s">
        <v>29</v>
      </c>
      <c r="B59" s="10" t="s">
        <v>43</v>
      </c>
      <c r="C59" s="35">
        <v>0</v>
      </c>
      <c r="D59" s="34">
        <v>0</v>
      </c>
      <c r="E59" s="16">
        <v>10</v>
      </c>
      <c r="F59" s="15">
        <v>0</v>
      </c>
      <c r="G59" s="32"/>
      <c r="P59" s="37" t="s">
        <v>44</v>
      </c>
      <c r="Q59" s="10" t="s">
        <v>46</v>
      </c>
      <c r="R59" s="35">
        <v>481.52</v>
      </c>
      <c r="S59" s="34">
        <v>4.3404517632840298E-4</v>
      </c>
      <c r="T59" s="16">
        <v>8</v>
      </c>
      <c r="U59" s="15">
        <v>38.521599999999999</v>
      </c>
    </row>
    <row r="60" spans="1:21" ht="19.5" x14ac:dyDescent="0.3">
      <c r="A60" s="37" t="s">
        <v>35</v>
      </c>
      <c r="B60" s="10" t="s">
        <v>39</v>
      </c>
      <c r="C60" s="35">
        <v>0</v>
      </c>
      <c r="D60" s="34">
        <v>0</v>
      </c>
      <c r="E60" s="16">
        <v>8</v>
      </c>
      <c r="F60" s="15">
        <v>0</v>
      </c>
      <c r="G60" s="32"/>
      <c r="P60" s="37" t="s">
        <v>34</v>
      </c>
      <c r="Q60" s="10" t="s">
        <v>38</v>
      </c>
      <c r="R60" s="35">
        <v>0</v>
      </c>
      <c r="S60" s="34">
        <v>0</v>
      </c>
      <c r="T60" s="16">
        <v>5</v>
      </c>
      <c r="U60" s="15">
        <v>0</v>
      </c>
    </row>
    <row r="61" spans="1:21" ht="19.5" x14ac:dyDescent="0.3">
      <c r="A61" s="37" t="s">
        <v>44</v>
      </c>
      <c r="B61" s="10" t="s">
        <v>46</v>
      </c>
      <c r="C61" s="35">
        <v>0</v>
      </c>
      <c r="D61" s="34">
        <v>0</v>
      </c>
      <c r="E61" s="16">
        <v>8</v>
      </c>
      <c r="F61" s="15">
        <v>0</v>
      </c>
      <c r="G61" s="32"/>
      <c r="P61" s="37" t="s">
        <v>33</v>
      </c>
      <c r="Q61" s="10" t="s">
        <v>33</v>
      </c>
      <c r="R61" s="35">
        <v>0</v>
      </c>
      <c r="S61" s="34">
        <v>0</v>
      </c>
      <c r="T61" s="16">
        <v>10</v>
      </c>
      <c r="U61" s="15">
        <v>0</v>
      </c>
    </row>
    <row r="62" spans="1:21" ht="19.5" x14ac:dyDescent="0.3">
      <c r="A62" s="37" t="s">
        <v>33</v>
      </c>
      <c r="B62" s="10" t="s">
        <v>33</v>
      </c>
      <c r="C62" s="35">
        <v>0</v>
      </c>
      <c r="D62" s="34">
        <v>0</v>
      </c>
      <c r="E62" s="16">
        <v>10</v>
      </c>
      <c r="F62" s="15">
        <v>0</v>
      </c>
      <c r="G62" s="32"/>
      <c r="P62" s="37" t="s">
        <v>35</v>
      </c>
      <c r="Q62" s="10" t="s">
        <v>39</v>
      </c>
      <c r="R62" s="35">
        <v>0</v>
      </c>
      <c r="S62" s="34">
        <v>0</v>
      </c>
      <c r="T62" s="16">
        <v>8</v>
      </c>
      <c r="U62" s="15">
        <v>0</v>
      </c>
    </row>
    <row r="63" spans="1:21" ht="19.5" x14ac:dyDescent="0.3">
      <c r="A63" s="37" t="s">
        <v>75</v>
      </c>
      <c r="B63" s="10" t="s">
        <v>5</v>
      </c>
      <c r="C63" s="35">
        <v>0</v>
      </c>
      <c r="D63" s="34">
        <v>0</v>
      </c>
      <c r="E63" s="16">
        <v>8</v>
      </c>
      <c r="F63" s="15"/>
      <c r="G63" s="32"/>
      <c r="P63" s="37" t="s">
        <v>75</v>
      </c>
      <c r="Q63" s="10" t="s">
        <v>5</v>
      </c>
      <c r="R63" s="35">
        <v>0</v>
      </c>
      <c r="S63" s="34">
        <v>0</v>
      </c>
      <c r="T63" s="16">
        <v>8</v>
      </c>
      <c r="U63" s="15"/>
    </row>
    <row r="64" spans="1:21" ht="19.5" x14ac:dyDescent="0.3">
      <c r="B64" s="8" t="s">
        <v>52</v>
      </c>
      <c r="C64" s="33">
        <v>654466.15819999948</v>
      </c>
      <c r="D64" s="6">
        <v>1</v>
      </c>
      <c r="E64" s="21"/>
      <c r="F64" s="20"/>
      <c r="G64" s="21"/>
      <c r="Q64" s="8" t="s">
        <v>52</v>
      </c>
      <c r="R64" s="33">
        <v>1109377.6092000089</v>
      </c>
      <c r="S64" s="6">
        <v>1</v>
      </c>
      <c r="T64" s="21"/>
      <c r="U64" s="20"/>
    </row>
    <row r="65" spans="1:31" ht="19.5" x14ac:dyDescent="0.3">
      <c r="B65" s="25"/>
      <c r="C65" s="20"/>
      <c r="D65" s="14"/>
      <c r="E65" s="21"/>
      <c r="F65" s="20"/>
      <c r="G65" s="21"/>
      <c r="Q65" s="25"/>
      <c r="R65" s="20"/>
      <c r="S65" s="14"/>
      <c r="T65" s="14"/>
      <c r="U65" s="14"/>
    </row>
    <row r="66" spans="1:31" x14ac:dyDescent="0.25">
      <c r="C66" s="18"/>
      <c r="D66" s="17"/>
      <c r="E66" s="19"/>
      <c r="F66" s="18"/>
      <c r="G66" s="17"/>
      <c r="R66" s="18"/>
      <c r="S66" s="17"/>
      <c r="T66" s="17"/>
      <c r="U66" s="17"/>
    </row>
    <row r="67" spans="1:31" x14ac:dyDescent="0.25">
      <c r="R67" s="4"/>
      <c r="S67" s="3"/>
      <c r="T67" s="3"/>
      <c r="U67" s="3"/>
    </row>
    <row r="68" spans="1:31" s="23" customFormat="1" ht="26.25" x14ac:dyDescent="0.4">
      <c r="A68" s="36"/>
      <c r="B68" s="13" t="s">
        <v>99</v>
      </c>
      <c r="C68" s="12"/>
      <c r="D68" s="11"/>
      <c r="E68" s="24"/>
      <c r="F68" s="12"/>
      <c r="L68" s="13" t="s">
        <v>67</v>
      </c>
      <c r="M68" s="12"/>
      <c r="N68" s="11"/>
      <c r="O68" s="24"/>
      <c r="P68" s="12"/>
      <c r="Q68" s="11"/>
      <c r="Z68" s="36"/>
      <c r="AA68" s="13" t="s">
        <v>66</v>
      </c>
      <c r="AB68" s="12"/>
      <c r="AC68" s="11"/>
      <c r="AD68" s="11"/>
      <c r="AE68" s="11"/>
    </row>
    <row r="69" spans="1:31" ht="19.5" x14ac:dyDescent="0.3">
      <c r="B69" s="8" t="s">
        <v>55</v>
      </c>
      <c r="C69" s="7" t="s">
        <v>54</v>
      </c>
      <c r="D69" s="6" t="s">
        <v>53</v>
      </c>
      <c r="E69" s="21" t="s">
        <v>68</v>
      </c>
      <c r="F69" s="20" t="s">
        <v>72</v>
      </c>
      <c r="L69" s="8" t="s">
        <v>55</v>
      </c>
      <c r="M69" s="7" t="s">
        <v>54</v>
      </c>
      <c r="N69" s="6" t="s">
        <v>53</v>
      </c>
      <c r="O69" s="21" t="s">
        <v>68</v>
      </c>
      <c r="P69" s="20" t="s">
        <v>72</v>
      </c>
      <c r="Q69" s="14"/>
      <c r="R69"/>
      <c r="Z69" s="37"/>
      <c r="AA69" s="8" t="s">
        <v>55</v>
      </c>
      <c r="AB69" s="7" t="s">
        <v>54</v>
      </c>
      <c r="AC69" s="6" t="s">
        <v>53</v>
      </c>
      <c r="AD69" s="21" t="s">
        <v>68</v>
      </c>
      <c r="AE69" s="20" t="s">
        <v>72</v>
      </c>
    </row>
    <row r="70" spans="1:31" ht="19.5" x14ac:dyDescent="0.3">
      <c r="B70" s="10" t="s">
        <v>2</v>
      </c>
      <c r="C70" s="35">
        <v>659818.20000000333</v>
      </c>
      <c r="D70" s="34">
        <v>0.82417213455694238</v>
      </c>
      <c r="E70" s="16">
        <v>8</v>
      </c>
      <c r="F70" s="15">
        <v>52785.456000000268</v>
      </c>
      <c r="L70" s="10" t="s">
        <v>2</v>
      </c>
      <c r="M70" s="35">
        <v>167645.19999999832</v>
      </c>
      <c r="N70" s="34">
        <v>0.64754828457558555</v>
      </c>
      <c r="O70" s="16">
        <v>8</v>
      </c>
      <c r="P70" s="15">
        <v>13411.615999999865</v>
      </c>
      <c r="Q70" s="22"/>
      <c r="R70"/>
      <c r="Z70" s="37"/>
      <c r="AA70" s="10" t="s">
        <v>2</v>
      </c>
      <c r="AB70" s="35">
        <v>455054.60000000498</v>
      </c>
      <c r="AC70" s="34">
        <v>0.84006337194576841</v>
      </c>
      <c r="AD70" s="16">
        <v>8</v>
      </c>
      <c r="AE70" s="15">
        <v>36404.368000000395</v>
      </c>
    </row>
    <row r="71" spans="1:31" ht="19.5" x14ac:dyDescent="0.3">
      <c r="A71" s="37" t="s">
        <v>31</v>
      </c>
      <c r="B71" s="10" t="s">
        <v>31</v>
      </c>
      <c r="C71" s="35">
        <v>22230.200000000004</v>
      </c>
      <c r="D71" s="34">
        <v>2.7767514423863503E-2</v>
      </c>
      <c r="E71" s="16">
        <v>8</v>
      </c>
      <c r="F71" s="15">
        <v>1778.4160000000004</v>
      </c>
      <c r="L71" s="10" t="s">
        <v>19</v>
      </c>
      <c r="M71" s="35">
        <v>6236.8</v>
      </c>
      <c r="N71" s="34">
        <v>2.4090335668668427E-2</v>
      </c>
      <c r="O71" s="16">
        <v>10</v>
      </c>
      <c r="P71" s="15">
        <v>623.67999999999995</v>
      </c>
      <c r="Q71" s="22"/>
      <c r="R71"/>
      <c r="Z71" s="37"/>
      <c r="AA71" s="10" t="s">
        <v>19</v>
      </c>
      <c r="AB71" s="35">
        <v>29295.399999999976</v>
      </c>
      <c r="AC71" s="34">
        <v>5.4081405849978822E-2</v>
      </c>
      <c r="AD71" s="16">
        <v>10</v>
      </c>
      <c r="AE71" s="15">
        <v>2929.5399999999977</v>
      </c>
    </row>
    <row r="72" spans="1:31" ht="19.5" x14ac:dyDescent="0.3">
      <c r="A72" s="37" t="s">
        <v>24</v>
      </c>
      <c r="B72" s="10" t="s">
        <v>24</v>
      </c>
      <c r="C72" s="35">
        <v>33027.19999999999</v>
      </c>
      <c r="D72" s="34">
        <v>4.125393619399844E-2</v>
      </c>
      <c r="E72" s="16" t="e">
        <v>#N/A</v>
      </c>
      <c r="F72" s="15" t="e">
        <v>#N/A</v>
      </c>
      <c r="L72" s="10" t="s">
        <v>57</v>
      </c>
      <c r="M72" s="35">
        <v>12388.800000000001</v>
      </c>
      <c r="N72" s="34">
        <v>4.785312187852736E-2</v>
      </c>
      <c r="O72" s="16">
        <v>9</v>
      </c>
      <c r="P72" s="15">
        <v>1114.9920000000002</v>
      </c>
      <c r="Q72" s="22"/>
      <c r="R72"/>
      <c r="Z72" s="37" t="s">
        <v>23</v>
      </c>
      <c r="AA72" s="10" t="s">
        <v>41</v>
      </c>
      <c r="AB72" s="35">
        <v>4026.4</v>
      </c>
      <c r="AC72" s="34">
        <v>7.4330226764049963E-3</v>
      </c>
      <c r="AD72" s="16">
        <v>9</v>
      </c>
      <c r="AE72" s="15">
        <v>362.37599999999998</v>
      </c>
    </row>
    <row r="73" spans="1:31" ht="19.5" x14ac:dyDescent="0.3">
      <c r="B73" s="10" t="s">
        <v>19</v>
      </c>
      <c r="C73" s="35">
        <v>35532.199999999975</v>
      </c>
      <c r="D73" s="34">
        <v>4.4382905957283419E-2</v>
      </c>
      <c r="E73" s="16">
        <v>10</v>
      </c>
      <c r="F73" s="15">
        <v>3553.2199999999975</v>
      </c>
      <c r="L73" s="10" t="s">
        <v>27</v>
      </c>
      <c r="M73" s="35">
        <v>54370.200000000012</v>
      </c>
      <c r="N73" s="34">
        <v>0.2100109620915592</v>
      </c>
      <c r="O73" s="16">
        <v>10</v>
      </c>
      <c r="P73" s="15">
        <v>5437.0200000000013</v>
      </c>
      <c r="Q73" s="22"/>
      <c r="R73"/>
      <c r="Z73" s="37" t="s">
        <v>24</v>
      </c>
      <c r="AA73" s="10" t="s">
        <v>57</v>
      </c>
      <c r="AB73" s="35">
        <v>20638.399999999987</v>
      </c>
      <c r="AC73" s="34">
        <v>3.8099964038524926E-2</v>
      </c>
      <c r="AD73" s="16">
        <v>9</v>
      </c>
      <c r="AE73" s="15">
        <v>1857.455999999999</v>
      </c>
    </row>
    <row r="74" spans="1:31" ht="19.5" x14ac:dyDescent="0.3">
      <c r="A74" s="37" t="s">
        <v>27</v>
      </c>
      <c r="B74" s="10" t="s">
        <v>27</v>
      </c>
      <c r="C74" s="35">
        <v>12517.800000000001</v>
      </c>
      <c r="D74" s="34">
        <v>1.5635855370398761E-2</v>
      </c>
      <c r="E74" s="16">
        <v>10</v>
      </c>
      <c r="F74" s="15">
        <v>1251.7800000000002</v>
      </c>
      <c r="L74" s="10" t="s">
        <v>41</v>
      </c>
      <c r="M74" s="35">
        <v>6768</v>
      </c>
      <c r="N74" s="34">
        <v>2.6142154920078875E-2</v>
      </c>
      <c r="O74" s="16">
        <v>9</v>
      </c>
      <c r="P74" s="15">
        <v>609.12</v>
      </c>
      <c r="Q74" s="22"/>
      <c r="R74"/>
      <c r="Z74" s="37" t="s">
        <v>27</v>
      </c>
      <c r="AA74" s="10" t="s">
        <v>27</v>
      </c>
      <c r="AB74" s="35">
        <v>5749.8000000000011</v>
      </c>
      <c r="AC74" s="34">
        <v>1.061454246592327E-2</v>
      </c>
      <c r="AD74" s="16">
        <v>10</v>
      </c>
      <c r="AE74" s="15">
        <v>574.98000000000013</v>
      </c>
    </row>
    <row r="75" spans="1:31" ht="19.5" x14ac:dyDescent="0.3">
      <c r="A75" s="37" t="s">
        <v>76</v>
      </c>
      <c r="B75" s="10" t="s">
        <v>76</v>
      </c>
      <c r="C75" s="35">
        <v>9088.8000000000011</v>
      </c>
      <c r="D75" s="34">
        <v>1.1352726700417027E-2</v>
      </c>
      <c r="E75" s="16">
        <v>10</v>
      </c>
      <c r="F75" s="15">
        <v>908.88000000000011</v>
      </c>
      <c r="L75" s="10" t="s">
        <v>31</v>
      </c>
      <c r="M75" s="35">
        <v>4166.5999999999995</v>
      </c>
      <c r="N75" s="34">
        <v>1.6093957253250683E-2</v>
      </c>
      <c r="O75" s="16">
        <v>8</v>
      </c>
      <c r="P75" s="15">
        <v>333.32799999999997</v>
      </c>
      <c r="Q75" s="22"/>
      <c r="R75"/>
      <c r="Z75" s="37" t="s">
        <v>31</v>
      </c>
      <c r="AA75" s="10" t="s">
        <v>31</v>
      </c>
      <c r="AB75" s="35">
        <v>4978.4000000000051</v>
      </c>
      <c r="AC75" s="34">
        <v>9.1904828363338631E-3</v>
      </c>
      <c r="AD75" s="16">
        <v>8</v>
      </c>
      <c r="AE75" s="15">
        <v>398.27200000000039</v>
      </c>
    </row>
    <row r="76" spans="1:31" ht="19.5" x14ac:dyDescent="0.3">
      <c r="A76" s="37" t="s">
        <v>20</v>
      </c>
      <c r="B76" s="10" t="s">
        <v>20</v>
      </c>
      <c r="C76" s="35">
        <v>10452.200000000003</v>
      </c>
      <c r="D76" s="34">
        <v>1.3055735632657651E-2</v>
      </c>
      <c r="E76" s="16">
        <v>10</v>
      </c>
      <c r="F76" s="15">
        <v>1045.2200000000003</v>
      </c>
      <c r="L76" s="10" t="s">
        <v>20</v>
      </c>
      <c r="M76" s="35">
        <v>3605.4</v>
      </c>
      <c r="N76" s="34">
        <v>1.3926259655563294E-2</v>
      </c>
      <c r="O76" s="16">
        <v>10</v>
      </c>
      <c r="P76" s="15">
        <v>360.54</v>
      </c>
      <c r="Q76" s="22"/>
      <c r="R76"/>
      <c r="Z76" s="37" t="s">
        <v>20</v>
      </c>
      <c r="AA76" s="10" t="s">
        <v>20</v>
      </c>
      <c r="AB76" s="35">
        <v>6846.8000000000029</v>
      </c>
      <c r="AC76" s="34">
        <v>1.2639683007353901E-2</v>
      </c>
      <c r="AD76" s="16">
        <v>10</v>
      </c>
      <c r="AE76" s="15">
        <v>684.68000000000029</v>
      </c>
    </row>
    <row r="77" spans="1:31" ht="19.5" x14ac:dyDescent="0.3">
      <c r="A77" s="37" t="s">
        <v>32</v>
      </c>
      <c r="B77" s="10" t="s">
        <v>32</v>
      </c>
      <c r="C77" s="35">
        <v>3188.6</v>
      </c>
      <c r="D77" s="34">
        <v>3.9828474998844432E-3</v>
      </c>
      <c r="E77" s="16">
        <v>6.5</v>
      </c>
      <c r="F77" s="15">
        <v>207.25899999999999</v>
      </c>
      <c r="L77" s="10" t="s">
        <v>63</v>
      </c>
      <c r="M77" s="35">
        <v>2697</v>
      </c>
      <c r="N77" s="34">
        <v>1.0417463330297388E-2</v>
      </c>
      <c r="O77" s="16">
        <v>9</v>
      </c>
      <c r="P77" s="15">
        <v>242.73</v>
      </c>
      <c r="Q77" s="22"/>
      <c r="R77"/>
      <c r="Z77" s="37" t="s">
        <v>76</v>
      </c>
      <c r="AA77" s="10" t="s">
        <v>76</v>
      </c>
      <c r="AB77" s="35">
        <v>4922.2000000000016</v>
      </c>
      <c r="AC77" s="34">
        <v>9.0867336126069648E-3</v>
      </c>
      <c r="AD77" s="16">
        <v>10</v>
      </c>
      <c r="AE77" s="15">
        <v>492.22000000000014</v>
      </c>
    </row>
    <row r="78" spans="1:31" ht="19.5" x14ac:dyDescent="0.3">
      <c r="A78" s="37" t="s">
        <v>30</v>
      </c>
      <c r="B78" s="10" t="s">
        <v>30</v>
      </c>
      <c r="C78" s="35">
        <v>0</v>
      </c>
      <c r="D78" s="34">
        <v>0</v>
      </c>
      <c r="E78" s="16">
        <v>9</v>
      </c>
      <c r="F78" s="15">
        <v>0</v>
      </c>
      <c r="L78" s="10" t="s">
        <v>4</v>
      </c>
      <c r="M78" s="35">
        <v>0</v>
      </c>
      <c r="N78" s="34">
        <v>0</v>
      </c>
      <c r="O78" s="16">
        <v>9</v>
      </c>
      <c r="P78" s="15">
        <v>0</v>
      </c>
      <c r="Q78" s="22"/>
      <c r="R78"/>
      <c r="Z78" s="37" t="s">
        <v>30</v>
      </c>
      <c r="AA78" s="10" t="s">
        <v>63</v>
      </c>
      <c r="AB78" s="35">
        <v>0</v>
      </c>
      <c r="AC78" s="34">
        <v>0</v>
      </c>
      <c r="AD78" s="16">
        <v>9</v>
      </c>
      <c r="AE78" s="15">
        <v>0</v>
      </c>
    </row>
    <row r="79" spans="1:31" ht="19.5" x14ac:dyDescent="0.3">
      <c r="A79" s="37" t="s">
        <v>23</v>
      </c>
      <c r="B79" s="10" t="s">
        <v>23</v>
      </c>
      <c r="C79" s="35">
        <v>4763</v>
      </c>
      <c r="D79" s="34">
        <v>5.9494143642820048E-3</v>
      </c>
      <c r="E79" s="16">
        <v>9</v>
      </c>
      <c r="F79" s="15">
        <v>428.67</v>
      </c>
      <c r="L79" s="10" t="s">
        <v>21</v>
      </c>
      <c r="M79" s="35">
        <v>736.6</v>
      </c>
      <c r="N79" s="34">
        <v>2.8451996622532653E-3</v>
      </c>
      <c r="O79" s="16">
        <v>9</v>
      </c>
      <c r="P79" s="15">
        <v>66.294000000000011</v>
      </c>
      <c r="Q79" s="22"/>
      <c r="R79"/>
      <c r="Z79" s="37" t="s">
        <v>26</v>
      </c>
      <c r="AA79" s="10" t="s">
        <v>71</v>
      </c>
      <c r="AB79" s="35">
        <v>303.8</v>
      </c>
      <c r="AC79" s="34">
        <v>5.6083655103612102E-4</v>
      </c>
      <c r="AD79" s="16">
        <v>10</v>
      </c>
      <c r="AE79" s="15">
        <v>30.38</v>
      </c>
    </row>
    <row r="80" spans="1:31" ht="19.5" x14ac:dyDescent="0.3">
      <c r="A80" s="37" t="s">
        <v>29</v>
      </c>
      <c r="B80" s="10" t="s">
        <v>29</v>
      </c>
      <c r="C80" s="35">
        <v>3445.6</v>
      </c>
      <c r="D80" s="34">
        <v>4.3038635594310473E-3</v>
      </c>
      <c r="E80" s="16">
        <v>10</v>
      </c>
      <c r="F80" s="15">
        <v>344.56</v>
      </c>
      <c r="L80" s="10" t="s">
        <v>76</v>
      </c>
      <c r="M80" s="35">
        <v>0</v>
      </c>
      <c r="N80" s="34">
        <v>0</v>
      </c>
      <c r="O80" s="16">
        <v>10</v>
      </c>
      <c r="P80" s="15">
        <v>0</v>
      </c>
      <c r="Q80" s="22"/>
      <c r="R80"/>
      <c r="Z80" s="37" t="s">
        <v>28</v>
      </c>
      <c r="AA80" s="10" t="s">
        <v>4</v>
      </c>
      <c r="AB80" s="35">
        <v>4221.4000000000005</v>
      </c>
      <c r="AC80" s="34">
        <v>7.7930066377349628E-3</v>
      </c>
      <c r="AD80" s="16">
        <v>9</v>
      </c>
      <c r="AE80" s="15">
        <v>379.92600000000004</v>
      </c>
    </row>
    <row r="81" spans="1:31" ht="19.5" x14ac:dyDescent="0.3">
      <c r="A81" s="37" t="s">
        <v>28</v>
      </c>
      <c r="B81" s="10" t="s">
        <v>28</v>
      </c>
      <c r="C81" s="35">
        <v>4221.4000000000005</v>
      </c>
      <c r="D81" s="34">
        <v>5.272907368754999E-3</v>
      </c>
      <c r="E81" s="16">
        <v>9</v>
      </c>
      <c r="F81" s="15">
        <v>379.92600000000004</v>
      </c>
      <c r="L81" s="10" t="s">
        <v>71</v>
      </c>
      <c r="M81" s="35">
        <v>0</v>
      </c>
      <c r="N81" s="34">
        <v>0</v>
      </c>
      <c r="O81" s="16">
        <v>10</v>
      </c>
      <c r="P81" s="15">
        <v>0</v>
      </c>
      <c r="Q81" s="22"/>
      <c r="R81"/>
      <c r="Z81" s="37" t="s">
        <v>25</v>
      </c>
      <c r="AA81" s="10" t="s">
        <v>21</v>
      </c>
      <c r="AB81" s="35">
        <v>0</v>
      </c>
      <c r="AC81" s="34">
        <v>0</v>
      </c>
      <c r="AD81" s="16">
        <v>9</v>
      </c>
      <c r="AE81" s="15">
        <v>0</v>
      </c>
    </row>
    <row r="82" spans="1:31" ht="19.5" x14ac:dyDescent="0.3">
      <c r="A82" s="37" t="s">
        <v>34</v>
      </c>
      <c r="B82" s="10" t="s">
        <v>34</v>
      </c>
      <c r="C82" s="35">
        <v>0</v>
      </c>
      <c r="D82" s="34">
        <v>0</v>
      </c>
      <c r="E82" s="16">
        <v>5</v>
      </c>
      <c r="F82" s="15">
        <v>0</v>
      </c>
      <c r="L82" s="10" t="s">
        <v>43</v>
      </c>
      <c r="M82" s="35">
        <v>0</v>
      </c>
      <c r="N82" s="34">
        <v>0</v>
      </c>
      <c r="O82" s="16">
        <v>10</v>
      </c>
      <c r="P82" s="15">
        <v>0</v>
      </c>
      <c r="Q82" s="22"/>
      <c r="R82"/>
      <c r="Z82" s="37" t="s">
        <v>29</v>
      </c>
      <c r="AA82" s="10" t="s">
        <v>43</v>
      </c>
      <c r="AB82" s="35">
        <v>3445.6</v>
      </c>
      <c r="AC82" s="34">
        <v>6.3608242931206668E-3</v>
      </c>
      <c r="AD82" s="16">
        <v>10</v>
      </c>
      <c r="AE82" s="15">
        <v>344.56</v>
      </c>
    </row>
    <row r="83" spans="1:31" ht="19.5" x14ac:dyDescent="0.3">
      <c r="A83" s="37" t="s">
        <v>35</v>
      </c>
      <c r="B83" s="10" t="s">
        <v>35</v>
      </c>
      <c r="C83" s="35">
        <v>0</v>
      </c>
      <c r="D83" s="34">
        <v>0</v>
      </c>
      <c r="E83" s="16" t="e">
        <v>#N/A</v>
      </c>
      <c r="F83" s="15" t="e">
        <v>#N/A</v>
      </c>
      <c r="L83" s="10" t="s">
        <v>3</v>
      </c>
      <c r="M83" s="35">
        <v>0</v>
      </c>
      <c r="N83" s="34">
        <v>0</v>
      </c>
      <c r="O83" s="16">
        <v>6.5</v>
      </c>
      <c r="P83" s="15">
        <v>0</v>
      </c>
      <c r="Q83" s="22"/>
      <c r="R83"/>
      <c r="Z83" s="37" t="s">
        <v>36</v>
      </c>
      <c r="AA83" s="10" t="s">
        <v>62</v>
      </c>
      <c r="AB83" s="35">
        <v>1268.8000000000002</v>
      </c>
      <c r="AC83" s="34">
        <v>2.3422956417203109E-3</v>
      </c>
      <c r="AD83" s="16">
        <v>8</v>
      </c>
      <c r="AE83" s="15">
        <v>101.50400000000002</v>
      </c>
    </row>
    <row r="84" spans="1:31" ht="19.5" x14ac:dyDescent="0.3">
      <c r="A84" s="37" t="s">
        <v>36</v>
      </c>
      <c r="B84" s="10" t="s">
        <v>36</v>
      </c>
      <c r="C84" s="35">
        <v>1268.8000000000002</v>
      </c>
      <c r="D84" s="34">
        <v>1.5848450441740519E-3</v>
      </c>
      <c r="E84" s="16" t="e">
        <v>#N/A</v>
      </c>
      <c r="F84" s="15" t="e">
        <v>#N/A</v>
      </c>
      <c r="L84" s="10" t="s">
        <v>47</v>
      </c>
      <c r="M84" s="35">
        <v>0</v>
      </c>
      <c r="N84" s="34">
        <v>0</v>
      </c>
      <c r="O84" s="16">
        <v>9</v>
      </c>
      <c r="P84" s="15">
        <v>0</v>
      </c>
      <c r="Q84" s="22"/>
      <c r="R84"/>
      <c r="Z84" s="37" t="s">
        <v>32</v>
      </c>
      <c r="AA84" s="10" t="s">
        <v>3</v>
      </c>
      <c r="AB84" s="35">
        <v>491.59999999999991</v>
      </c>
      <c r="AC84" s="34">
        <v>9.0752879687082638E-4</v>
      </c>
      <c r="AD84" s="16">
        <v>6.5</v>
      </c>
      <c r="AE84" s="15">
        <v>31.953999999999997</v>
      </c>
    </row>
    <row r="85" spans="1:31" ht="19.5" x14ac:dyDescent="0.3">
      <c r="A85" s="37" t="s">
        <v>26</v>
      </c>
      <c r="B85" s="10" t="s">
        <v>26</v>
      </c>
      <c r="C85" s="35">
        <v>303.8</v>
      </c>
      <c r="D85" s="34">
        <v>3.7947345871695848E-4</v>
      </c>
      <c r="E85" s="16" t="e">
        <v>#N/A</v>
      </c>
      <c r="F85" s="15" t="e">
        <v>#N/A</v>
      </c>
      <c r="L85" s="10" t="s">
        <v>38</v>
      </c>
      <c r="M85" s="35">
        <v>0</v>
      </c>
      <c r="N85" s="34">
        <v>0</v>
      </c>
      <c r="O85" s="16">
        <v>5</v>
      </c>
      <c r="P85" s="15">
        <v>0</v>
      </c>
      <c r="Q85" s="22"/>
      <c r="R85"/>
      <c r="Z85" s="37" t="s">
        <v>44</v>
      </c>
      <c r="AA85" s="10" t="s">
        <v>46</v>
      </c>
      <c r="AB85" s="35">
        <v>0</v>
      </c>
      <c r="AC85" s="34">
        <v>0</v>
      </c>
      <c r="AD85" s="16">
        <v>8</v>
      </c>
      <c r="AE85" s="15">
        <v>0</v>
      </c>
    </row>
    <row r="86" spans="1:31" ht="19.5" x14ac:dyDescent="0.3">
      <c r="A86" s="37" t="s">
        <v>45</v>
      </c>
      <c r="B86" s="10" t="s">
        <v>45</v>
      </c>
      <c r="C86" s="35">
        <v>725.2</v>
      </c>
      <c r="D86" s="34">
        <v>9.0583986919532029E-4</v>
      </c>
      <c r="E86" s="16">
        <v>9</v>
      </c>
      <c r="F86" s="15">
        <v>65.268000000000001</v>
      </c>
      <c r="L86" s="10" t="s">
        <v>39</v>
      </c>
      <c r="M86" s="35">
        <v>277.60000000000002</v>
      </c>
      <c r="N86" s="34">
        <v>1.0722609642160011E-3</v>
      </c>
      <c r="O86" s="16">
        <v>8</v>
      </c>
      <c r="P86" s="15">
        <v>22.208000000000002</v>
      </c>
      <c r="Q86" s="22"/>
      <c r="R86"/>
      <c r="Z86" s="37" t="s">
        <v>45</v>
      </c>
      <c r="AA86" s="10" t="s">
        <v>47</v>
      </c>
      <c r="AB86" s="35">
        <v>447.6</v>
      </c>
      <c r="AC86" s="34">
        <v>8.2630164662201373E-4</v>
      </c>
      <c r="AD86" s="16">
        <v>9</v>
      </c>
      <c r="AE86" s="15">
        <v>40.283999999999999</v>
      </c>
    </row>
    <row r="87" spans="1:31" ht="19.5" x14ac:dyDescent="0.3">
      <c r="A87" s="37" t="s">
        <v>25</v>
      </c>
      <c r="B87" s="10" t="s">
        <v>25</v>
      </c>
      <c r="C87" s="35">
        <v>0</v>
      </c>
      <c r="D87" s="34">
        <v>0</v>
      </c>
      <c r="E87" s="16">
        <v>9</v>
      </c>
      <c r="F87" s="15">
        <v>0</v>
      </c>
      <c r="L87" s="10" t="s">
        <v>46</v>
      </c>
      <c r="M87" s="35">
        <v>0</v>
      </c>
      <c r="N87" s="34">
        <v>0</v>
      </c>
      <c r="O87" s="16">
        <v>8</v>
      </c>
      <c r="P87" s="15">
        <v>0</v>
      </c>
      <c r="Q87" s="22"/>
      <c r="R87"/>
      <c r="Z87" s="37" t="s">
        <v>34</v>
      </c>
      <c r="AA87" s="10" t="s">
        <v>38</v>
      </c>
      <c r="AB87" s="35">
        <v>0</v>
      </c>
      <c r="AC87" s="34">
        <v>0</v>
      </c>
      <c r="AD87" s="16">
        <v>5</v>
      </c>
      <c r="AE87" s="15">
        <v>0</v>
      </c>
    </row>
    <row r="88" spans="1:31" ht="19.5" x14ac:dyDescent="0.3">
      <c r="A88" s="37" t="s">
        <v>44</v>
      </c>
      <c r="B88" s="10" t="s">
        <v>44</v>
      </c>
      <c r="C88" s="35">
        <v>0</v>
      </c>
      <c r="D88" s="34">
        <v>0</v>
      </c>
      <c r="E88" s="16" t="e">
        <v>#N/A</v>
      </c>
      <c r="F88" s="15" t="e">
        <v>#N/A</v>
      </c>
      <c r="L88" s="10" t="s">
        <v>33</v>
      </c>
      <c r="M88" s="35">
        <v>0</v>
      </c>
      <c r="N88" s="34">
        <v>0</v>
      </c>
      <c r="O88" s="16">
        <v>10</v>
      </c>
      <c r="P88" s="15">
        <v>0</v>
      </c>
      <c r="Q88" s="14"/>
      <c r="R88"/>
      <c r="Z88" s="37" t="s">
        <v>35</v>
      </c>
      <c r="AA88" s="10" t="s">
        <v>39</v>
      </c>
      <c r="AB88" s="35">
        <v>0</v>
      </c>
      <c r="AC88" s="34">
        <v>0</v>
      </c>
      <c r="AD88" s="16">
        <v>8</v>
      </c>
      <c r="AE88" s="15">
        <v>0</v>
      </c>
    </row>
    <row r="89" spans="1:31" ht="19.5" x14ac:dyDescent="0.3">
      <c r="A89" s="37" t="s">
        <v>33</v>
      </c>
      <c r="B89" s="10" t="s">
        <v>33</v>
      </c>
      <c r="C89" s="35">
        <v>0</v>
      </c>
      <c r="D89" s="34">
        <v>0</v>
      </c>
      <c r="E89" s="16">
        <v>10</v>
      </c>
      <c r="F89" s="15">
        <v>0</v>
      </c>
      <c r="L89" s="10" t="s">
        <v>62</v>
      </c>
      <c r="M89" s="35">
        <v>0</v>
      </c>
      <c r="N89" s="34">
        <v>0</v>
      </c>
      <c r="O89" s="16">
        <v>8</v>
      </c>
      <c r="P89" s="15">
        <v>0</v>
      </c>
      <c r="Q89" s="17"/>
      <c r="R89"/>
      <c r="Z89" s="37" t="s">
        <v>33</v>
      </c>
      <c r="AA89" s="10" t="s">
        <v>33</v>
      </c>
      <c r="AB89" s="35">
        <v>0</v>
      </c>
      <c r="AC89" s="34">
        <v>0</v>
      </c>
      <c r="AD89" s="16">
        <v>10</v>
      </c>
      <c r="AE89" s="15">
        <v>0</v>
      </c>
    </row>
    <row r="90" spans="1:31" ht="19.5" x14ac:dyDescent="0.3">
      <c r="A90" s="37" t="s">
        <v>75</v>
      </c>
      <c r="B90" s="10" t="s">
        <v>75</v>
      </c>
      <c r="C90" s="35">
        <v>0</v>
      </c>
      <c r="D90" s="34">
        <v>0</v>
      </c>
      <c r="E90" s="16">
        <v>8</v>
      </c>
      <c r="F90" s="15"/>
      <c r="L90" s="10" t="s">
        <v>5</v>
      </c>
      <c r="M90" s="35">
        <v>0</v>
      </c>
      <c r="N90" s="34">
        <v>0</v>
      </c>
      <c r="O90" s="16">
        <v>8</v>
      </c>
      <c r="P90" s="15"/>
      <c r="Q90" s="3"/>
      <c r="R90"/>
      <c r="Z90" s="37" t="s">
        <v>75</v>
      </c>
      <c r="AA90" s="10" t="s">
        <v>5</v>
      </c>
      <c r="AB90" s="35">
        <v>0</v>
      </c>
      <c r="AC90" s="34">
        <v>0</v>
      </c>
      <c r="AD90" s="16">
        <v>8</v>
      </c>
      <c r="AE90" s="15"/>
    </row>
    <row r="91" spans="1:31" ht="19.5" x14ac:dyDescent="0.3">
      <c r="B91" s="8" t="s">
        <v>52</v>
      </c>
      <c r="C91" s="33">
        <v>800583.00000000326</v>
      </c>
      <c r="D91" s="34">
        <v>1</v>
      </c>
      <c r="E91" s="21"/>
      <c r="F91" s="20"/>
      <c r="L91" s="8" t="s">
        <v>52</v>
      </c>
      <c r="M91" s="33">
        <v>258892.19999999832</v>
      </c>
      <c r="N91" s="34">
        <v>1</v>
      </c>
      <c r="O91" s="21"/>
      <c r="P91" s="20"/>
      <c r="Q91" s="3"/>
      <c r="R91"/>
      <c r="Z91" s="37"/>
      <c r="AA91" s="8" t="s">
        <v>52</v>
      </c>
      <c r="AB91" s="33">
        <v>541690.80000000494</v>
      </c>
      <c r="AC91" s="34">
        <v>1</v>
      </c>
      <c r="AD91" s="21"/>
      <c r="AE91" s="20"/>
    </row>
    <row r="92" spans="1:31" x14ac:dyDescent="0.25">
      <c r="R92" s="4"/>
      <c r="S92" s="3"/>
      <c r="T92" s="3"/>
      <c r="U92" s="3"/>
    </row>
    <row r="93" spans="1:31" x14ac:dyDescent="0.25">
      <c r="R93" s="4"/>
      <c r="S93" s="3"/>
      <c r="T93" s="3"/>
      <c r="U93" s="3"/>
    </row>
    <row r="94" spans="1:31" x14ac:dyDescent="0.25">
      <c r="R94" s="4"/>
      <c r="S94" s="3"/>
      <c r="T94" s="3"/>
      <c r="U94" s="3"/>
    </row>
    <row r="95" spans="1:31" x14ac:dyDescent="0.25">
      <c r="R95" s="4"/>
      <c r="S95" s="3"/>
      <c r="T95" s="3"/>
      <c r="U95" s="3"/>
    </row>
    <row r="96" spans="1:31" s="23" customFormat="1" ht="26.25" x14ac:dyDescent="0.4">
      <c r="A96" s="36"/>
      <c r="B96" s="13" t="s">
        <v>100</v>
      </c>
      <c r="C96" s="12"/>
      <c r="D96" s="11"/>
      <c r="E96" s="24"/>
      <c r="F96" s="12"/>
      <c r="L96" s="13" t="s">
        <v>65</v>
      </c>
      <c r="M96" s="12"/>
      <c r="N96" s="11"/>
      <c r="O96" s="24"/>
      <c r="P96" s="12"/>
      <c r="Q96" s="11"/>
      <c r="Z96" s="36"/>
      <c r="AA96" s="13" t="s">
        <v>64</v>
      </c>
      <c r="AB96" s="12"/>
      <c r="AC96" s="11"/>
      <c r="AD96" s="11"/>
      <c r="AE96" s="11"/>
    </row>
    <row r="97" spans="1:31" ht="19.5" x14ac:dyDescent="0.3">
      <c r="B97" s="8" t="s">
        <v>55</v>
      </c>
      <c r="C97" s="7" t="s">
        <v>54</v>
      </c>
      <c r="D97" s="6" t="s">
        <v>53</v>
      </c>
      <c r="E97" s="21" t="s">
        <v>68</v>
      </c>
      <c r="F97" s="20" t="s">
        <v>72</v>
      </c>
      <c r="L97" s="8" t="s">
        <v>55</v>
      </c>
      <c r="M97" s="7" t="s">
        <v>54</v>
      </c>
      <c r="N97" s="6" t="s">
        <v>53</v>
      </c>
      <c r="O97" s="21" t="s">
        <v>68</v>
      </c>
      <c r="P97" s="20" t="s">
        <v>72</v>
      </c>
      <c r="Q97" s="14"/>
      <c r="R97"/>
      <c r="Z97" s="37"/>
      <c r="AA97" s="8" t="s">
        <v>55</v>
      </c>
      <c r="AB97" s="7" t="s">
        <v>54</v>
      </c>
      <c r="AC97" s="6" t="s">
        <v>53</v>
      </c>
      <c r="AD97" s="21" t="s">
        <v>68</v>
      </c>
      <c r="AE97" s="20" t="s">
        <v>72</v>
      </c>
    </row>
    <row r="98" spans="1:31" ht="19.5" x14ac:dyDescent="0.3">
      <c r="B98" s="10" t="s">
        <v>2</v>
      </c>
      <c r="C98" s="35">
        <v>361586.05419999984</v>
      </c>
      <c r="D98" s="34">
        <v>0.87746369871540464</v>
      </c>
      <c r="E98" s="16">
        <v>8</v>
      </c>
      <c r="F98" s="15">
        <v>28926.884335999988</v>
      </c>
      <c r="L98" s="10" t="s">
        <v>2</v>
      </c>
      <c r="M98" s="35">
        <v>177940.29890000011</v>
      </c>
      <c r="N98" s="34">
        <v>0.95705459903572443</v>
      </c>
      <c r="O98" s="16">
        <v>8</v>
      </c>
      <c r="P98" s="15">
        <v>14235.223912000009</v>
      </c>
      <c r="Q98" s="22"/>
      <c r="R98"/>
      <c r="Z98" s="37"/>
      <c r="AA98" s="10" t="s">
        <v>2</v>
      </c>
      <c r="AB98" s="35">
        <v>183645.75529999973</v>
      </c>
      <c r="AC98" s="34">
        <v>0.81203129276852715</v>
      </c>
      <c r="AD98" s="16">
        <v>8</v>
      </c>
      <c r="AE98" s="15">
        <v>14691.660423999978</v>
      </c>
    </row>
    <row r="99" spans="1:31" ht="19.5" x14ac:dyDescent="0.3">
      <c r="B99" s="10" t="s">
        <v>19</v>
      </c>
      <c r="C99" s="35">
        <v>19083.933999999994</v>
      </c>
      <c r="D99" s="34">
        <v>4.6311131525051695E-2</v>
      </c>
      <c r="E99" s="16">
        <v>10</v>
      </c>
      <c r="F99" s="15">
        <v>1908.3933999999995</v>
      </c>
      <c r="L99" s="10" t="s">
        <v>19</v>
      </c>
      <c r="M99" s="35">
        <v>3894.7560000000003</v>
      </c>
      <c r="N99" s="34">
        <v>2.0948004274269429E-2</v>
      </c>
      <c r="O99" s="16">
        <v>10</v>
      </c>
      <c r="P99" s="15">
        <v>389.47560000000004</v>
      </c>
      <c r="Q99" s="22"/>
      <c r="R99"/>
      <c r="Z99" s="37"/>
      <c r="AA99" s="10" t="s">
        <v>19</v>
      </c>
      <c r="AB99" s="35">
        <v>15189.177999999993</v>
      </c>
      <c r="AC99" s="34">
        <v>6.7162390044259751E-2</v>
      </c>
      <c r="AD99" s="16">
        <v>10</v>
      </c>
      <c r="AE99" s="15">
        <v>1518.917799999999</v>
      </c>
    </row>
    <row r="100" spans="1:31" ht="19.5" x14ac:dyDescent="0.3">
      <c r="A100" s="37" t="s">
        <v>24</v>
      </c>
      <c r="B100" s="10" t="s">
        <v>76</v>
      </c>
      <c r="C100" s="35">
        <v>17171.929199999999</v>
      </c>
      <c r="D100" s="34">
        <v>4.1671254559991447E-2</v>
      </c>
      <c r="E100" s="16">
        <v>10</v>
      </c>
      <c r="F100" s="15">
        <v>1717.19292</v>
      </c>
      <c r="L100" s="10" t="s">
        <v>57</v>
      </c>
      <c r="M100" s="35">
        <v>1484.1001999999999</v>
      </c>
      <c r="N100" s="34">
        <v>7.982255456579079E-3</v>
      </c>
      <c r="O100" s="16">
        <v>9</v>
      </c>
      <c r="P100" s="15">
        <v>133.569018</v>
      </c>
      <c r="Q100" s="22"/>
      <c r="R100"/>
      <c r="Z100" s="37" t="s">
        <v>23</v>
      </c>
      <c r="AA100" s="10" t="s">
        <v>41</v>
      </c>
      <c r="AB100" s="35">
        <v>4655.9279999999981</v>
      </c>
      <c r="AC100" s="34">
        <v>2.0587239964795348E-2</v>
      </c>
      <c r="AD100" s="16">
        <v>9</v>
      </c>
      <c r="AE100" s="15">
        <v>419.03351999999984</v>
      </c>
    </row>
    <row r="101" spans="1:31" ht="19.5" x14ac:dyDescent="0.3">
      <c r="A101" s="37" t="s">
        <v>31</v>
      </c>
      <c r="B101" s="10" t="s">
        <v>62</v>
      </c>
      <c r="C101" s="35">
        <v>3000.24</v>
      </c>
      <c r="D101" s="34">
        <v>7.2807058149918736E-3</v>
      </c>
      <c r="E101" s="16">
        <v>8</v>
      </c>
      <c r="F101" s="15">
        <v>240.01919999999998</v>
      </c>
      <c r="L101" s="10" t="s">
        <v>27</v>
      </c>
      <c r="M101" s="35">
        <v>1134.3499999999999</v>
      </c>
      <c r="N101" s="34">
        <v>6.1011186961436158E-3</v>
      </c>
      <c r="O101" s="16">
        <v>10</v>
      </c>
      <c r="P101" s="15">
        <v>113.435</v>
      </c>
      <c r="Q101" s="22"/>
      <c r="R101"/>
      <c r="Z101" s="37" t="s">
        <v>24</v>
      </c>
      <c r="AA101" s="10" t="s">
        <v>57</v>
      </c>
      <c r="AB101" s="35">
        <v>15687.828999999998</v>
      </c>
      <c r="AC101" s="34">
        <v>6.9367288357911783E-2</v>
      </c>
      <c r="AD101" s="16">
        <v>9</v>
      </c>
      <c r="AE101" s="15">
        <v>1411.9046099999998</v>
      </c>
    </row>
    <row r="102" spans="1:31" ht="19.5" x14ac:dyDescent="0.3">
      <c r="A102" s="37" t="s">
        <v>23</v>
      </c>
      <c r="B102" s="10" t="s">
        <v>41</v>
      </c>
      <c r="C102" s="35">
        <v>4899.0029999999979</v>
      </c>
      <c r="D102" s="34">
        <v>1.1888448800683486E-2</v>
      </c>
      <c r="E102" s="16">
        <v>9</v>
      </c>
      <c r="F102" s="15">
        <v>440.9102699999998</v>
      </c>
      <c r="L102" s="10" t="s">
        <v>41</v>
      </c>
      <c r="M102" s="35">
        <v>243.07500000000002</v>
      </c>
      <c r="N102" s="34">
        <v>1.3073825777450607E-3</v>
      </c>
      <c r="O102" s="16">
        <v>9</v>
      </c>
      <c r="P102" s="15">
        <v>21.876750000000001</v>
      </c>
      <c r="Q102" s="22"/>
      <c r="R102"/>
      <c r="Z102" s="37" t="s">
        <v>27</v>
      </c>
      <c r="AA102" s="10" t="s">
        <v>27</v>
      </c>
      <c r="AB102" s="35">
        <v>0</v>
      </c>
      <c r="AC102" s="34">
        <v>0</v>
      </c>
      <c r="AD102" s="16">
        <v>10</v>
      </c>
      <c r="AE102" s="15">
        <v>0</v>
      </c>
    </row>
    <row r="103" spans="1:31" ht="19.5" x14ac:dyDescent="0.3">
      <c r="A103" s="37" t="s">
        <v>76</v>
      </c>
      <c r="B103" s="10" t="s">
        <v>33</v>
      </c>
      <c r="C103" s="35">
        <v>1012.581</v>
      </c>
      <c r="D103" s="34">
        <v>2.4572382125597576E-3</v>
      </c>
      <c r="E103" s="16">
        <v>10</v>
      </c>
      <c r="F103" s="15">
        <v>101.2581</v>
      </c>
      <c r="L103" s="10" t="s">
        <v>31</v>
      </c>
      <c r="M103" s="35">
        <v>0</v>
      </c>
      <c r="N103" s="34">
        <v>0</v>
      </c>
      <c r="O103" s="16">
        <v>8</v>
      </c>
      <c r="P103" s="15">
        <v>0</v>
      </c>
      <c r="Q103" s="22"/>
      <c r="R103"/>
      <c r="Z103" s="37" t="s">
        <v>31</v>
      </c>
      <c r="AA103" s="10" t="s">
        <v>31</v>
      </c>
      <c r="AB103" s="35">
        <v>1865.8899999999999</v>
      </c>
      <c r="AC103" s="34">
        <v>8.250455156933699E-3</v>
      </c>
      <c r="AD103" s="16">
        <v>8</v>
      </c>
      <c r="AE103" s="15">
        <v>149.27119999999999</v>
      </c>
    </row>
    <row r="104" spans="1:31" ht="19.5" x14ac:dyDescent="0.3">
      <c r="A104" s="37" t="s">
        <v>20</v>
      </c>
      <c r="B104" s="10" t="s">
        <v>20</v>
      </c>
      <c r="C104" s="35">
        <v>1765.4189999999999</v>
      </c>
      <c r="D104" s="34">
        <v>4.2841560605808666E-3</v>
      </c>
      <c r="E104" s="16">
        <v>10</v>
      </c>
      <c r="F104" s="15">
        <v>176.5419</v>
      </c>
      <c r="L104" s="10" t="s">
        <v>20</v>
      </c>
      <c r="M104" s="35">
        <v>0</v>
      </c>
      <c r="N104" s="34">
        <v>0</v>
      </c>
      <c r="O104" s="16">
        <v>10</v>
      </c>
      <c r="P104" s="15">
        <v>0</v>
      </c>
      <c r="Q104" s="22"/>
      <c r="R104"/>
      <c r="Z104" s="37" t="s">
        <v>20</v>
      </c>
      <c r="AA104" s="10" t="s">
        <v>20</v>
      </c>
      <c r="AB104" s="35">
        <v>1765.4189999999999</v>
      </c>
      <c r="AC104" s="34">
        <v>7.806199879252654E-3</v>
      </c>
      <c r="AD104" s="16">
        <v>10</v>
      </c>
      <c r="AE104" s="15">
        <v>176.5419</v>
      </c>
    </row>
    <row r="105" spans="1:31" ht="19.5" x14ac:dyDescent="0.3">
      <c r="A105" s="37" t="s">
        <v>32</v>
      </c>
      <c r="B105" s="10" t="s">
        <v>63</v>
      </c>
      <c r="C105" s="35">
        <v>141.215</v>
      </c>
      <c r="D105" s="34">
        <v>3.4268754221798172E-4</v>
      </c>
      <c r="E105" s="16">
        <v>9</v>
      </c>
      <c r="F105" s="15">
        <v>12.709349999999999</v>
      </c>
      <c r="L105" s="10" t="s">
        <v>63</v>
      </c>
      <c r="M105" s="35">
        <v>0</v>
      </c>
      <c r="N105" s="34">
        <v>0</v>
      </c>
      <c r="O105" s="16">
        <v>9</v>
      </c>
      <c r="P105" s="15">
        <v>0</v>
      </c>
      <c r="Q105" s="22"/>
      <c r="R105"/>
      <c r="Z105" s="37" t="s">
        <v>76</v>
      </c>
      <c r="AA105" s="10" t="s">
        <v>76</v>
      </c>
      <c r="AB105" s="35">
        <v>1012.581</v>
      </c>
      <c r="AC105" s="34">
        <v>4.477356185661043E-3</v>
      </c>
      <c r="AD105" s="16">
        <v>10</v>
      </c>
      <c r="AE105" s="15">
        <v>101.2581</v>
      </c>
    </row>
    <row r="106" spans="1:31" ht="19.5" x14ac:dyDescent="0.3">
      <c r="A106" s="37" t="s">
        <v>45</v>
      </c>
      <c r="B106" s="10" t="s">
        <v>27</v>
      </c>
      <c r="C106" s="35">
        <v>761.17200000000003</v>
      </c>
      <c r="D106" s="34">
        <v>1.8471420308405311E-3</v>
      </c>
      <c r="E106" s="16">
        <v>10</v>
      </c>
      <c r="F106" s="15">
        <v>76.117199999999997</v>
      </c>
      <c r="L106" s="10" t="s">
        <v>4</v>
      </c>
      <c r="M106" s="35">
        <v>549.58100000000002</v>
      </c>
      <c r="N106" s="34">
        <v>2.955929751968356E-3</v>
      </c>
      <c r="O106" s="16">
        <v>9</v>
      </c>
      <c r="P106" s="15">
        <v>49.462290000000003</v>
      </c>
      <c r="Q106" s="22"/>
      <c r="R106"/>
      <c r="Z106" s="37" t="s">
        <v>30</v>
      </c>
      <c r="AA106" s="10" t="s">
        <v>63</v>
      </c>
      <c r="AB106" s="35">
        <v>0</v>
      </c>
      <c r="AC106" s="34">
        <v>0</v>
      </c>
      <c r="AD106" s="16">
        <v>9</v>
      </c>
      <c r="AE106" s="15">
        <v>0</v>
      </c>
    </row>
    <row r="107" spans="1:31" ht="19.5" x14ac:dyDescent="0.3">
      <c r="A107" s="37" t="s">
        <v>36</v>
      </c>
      <c r="B107" s="10" t="s">
        <v>46</v>
      </c>
      <c r="C107" s="35">
        <v>2659.3793999999998</v>
      </c>
      <c r="D107" s="34">
        <v>6.4535367376775191E-3</v>
      </c>
      <c r="E107" s="16">
        <v>8</v>
      </c>
      <c r="F107" s="15">
        <v>212.75035199999999</v>
      </c>
      <c r="L107" s="10" t="s">
        <v>21</v>
      </c>
      <c r="M107" s="35">
        <v>678.75800000000004</v>
      </c>
      <c r="N107" s="34">
        <v>3.6507102075700169E-3</v>
      </c>
      <c r="O107" s="16">
        <v>9</v>
      </c>
      <c r="P107" s="15">
        <v>61.08822</v>
      </c>
      <c r="Q107" s="22"/>
      <c r="R107"/>
      <c r="Z107" s="37" t="s">
        <v>26</v>
      </c>
      <c r="AA107" s="10" t="s">
        <v>71</v>
      </c>
      <c r="AB107" s="35">
        <v>0</v>
      </c>
      <c r="AC107" s="34">
        <v>0</v>
      </c>
      <c r="AD107" s="16">
        <v>10</v>
      </c>
      <c r="AE107" s="15">
        <v>0</v>
      </c>
    </row>
    <row r="108" spans="1:31" ht="19.5" x14ac:dyDescent="0.3">
      <c r="A108" s="37" t="s">
        <v>30</v>
      </c>
      <c r="B108" s="10" t="s">
        <v>57</v>
      </c>
      <c r="C108" s="35">
        <v>0</v>
      </c>
      <c r="D108" s="34">
        <v>0</v>
      </c>
      <c r="E108" s="16">
        <v>9</v>
      </c>
      <c r="F108" s="15">
        <v>0</v>
      </c>
      <c r="L108" s="10" t="s">
        <v>76</v>
      </c>
      <c r="M108" s="35">
        <v>0</v>
      </c>
      <c r="N108" s="34">
        <v>0</v>
      </c>
      <c r="O108" s="16">
        <v>10</v>
      </c>
      <c r="P108" s="15">
        <v>0</v>
      </c>
      <c r="Q108" s="22"/>
      <c r="R108"/>
      <c r="Z108" s="37" t="s">
        <v>28</v>
      </c>
      <c r="AA108" s="10" t="s">
        <v>4</v>
      </c>
      <c r="AB108" s="35">
        <v>0</v>
      </c>
      <c r="AC108" s="34">
        <v>0</v>
      </c>
      <c r="AD108" s="16">
        <v>9</v>
      </c>
      <c r="AE108" s="15">
        <v>0</v>
      </c>
    </row>
    <row r="109" spans="1:31" ht="19.5" x14ac:dyDescent="0.3">
      <c r="A109" s="37" t="s">
        <v>28</v>
      </c>
      <c r="B109" s="10" t="s">
        <v>47</v>
      </c>
      <c r="C109" s="35">
        <v>0</v>
      </c>
      <c r="D109" s="34">
        <v>0</v>
      </c>
      <c r="E109" s="16">
        <v>9</v>
      </c>
      <c r="F109" s="15">
        <v>0</v>
      </c>
      <c r="L109" s="10" t="s">
        <v>71</v>
      </c>
      <c r="M109" s="35">
        <v>0</v>
      </c>
      <c r="N109" s="34">
        <v>0</v>
      </c>
      <c r="O109" s="16">
        <v>10</v>
      </c>
      <c r="P109" s="15">
        <v>0</v>
      </c>
      <c r="Q109" s="22"/>
      <c r="R109"/>
      <c r="Z109" s="37" t="s">
        <v>25</v>
      </c>
      <c r="AA109" s="10" t="s">
        <v>21</v>
      </c>
      <c r="AB109" s="35">
        <v>0</v>
      </c>
      <c r="AC109" s="34">
        <v>0</v>
      </c>
      <c r="AD109" s="16">
        <v>9</v>
      </c>
      <c r="AE109" s="15">
        <v>0</v>
      </c>
    </row>
    <row r="110" spans="1:31" ht="19.5" x14ac:dyDescent="0.3">
      <c r="A110" s="37" t="s">
        <v>27</v>
      </c>
      <c r="B110" s="10" t="s">
        <v>31</v>
      </c>
      <c r="C110" s="35">
        <v>0</v>
      </c>
      <c r="D110" s="34">
        <v>0</v>
      </c>
      <c r="E110" s="16">
        <v>8</v>
      </c>
      <c r="F110" s="15">
        <v>0</v>
      </c>
      <c r="L110" s="10" t="s">
        <v>43</v>
      </c>
      <c r="M110" s="35">
        <v>0</v>
      </c>
      <c r="N110" s="34">
        <v>0</v>
      </c>
      <c r="O110" s="16">
        <v>10</v>
      </c>
      <c r="P110" s="15">
        <v>0</v>
      </c>
      <c r="Q110" s="22"/>
      <c r="R110"/>
      <c r="Z110" s="37" t="s">
        <v>29</v>
      </c>
      <c r="AA110" s="10" t="s">
        <v>43</v>
      </c>
      <c r="AB110" s="35">
        <v>0</v>
      </c>
      <c r="AC110" s="34">
        <v>0</v>
      </c>
      <c r="AD110" s="16">
        <v>10</v>
      </c>
      <c r="AE110" s="15">
        <v>0</v>
      </c>
    </row>
    <row r="111" spans="1:31" ht="19.5" x14ac:dyDescent="0.3">
      <c r="A111" s="37" t="s">
        <v>25</v>
      </c>
      <c r="B111" s="10" t="s">
        <v>3</v>
      </c>
      <c r="C111" s="35">
        <v>0</v>
      </c>
      <c r="D111" s="34">
        <v>0</v>
      </c>
      <c r="E111" s="16">
        <v>6.5</v>
      </c>
      <c r="F111" s="15">
        <v>0</v>
      </c>
      <c r="L111" s="10" t="s">
        <v>3</v>
      </c>
      <c r="M111" s="35">
        <v>0</v>
      </c>
      <c r="N111" s="34">
        <v>0</v>
      </c>
      <c r="O111" s="16">
        <v>6.5</v>
      </c>
      <c r="P111" s="15">
        <v>0</v>
      </c>
      <c r="Q111" s="22"/>
      <c r="R111"/>
      <c r="Z111" s="37" t="s">
        <v>36</v>
      </c>
      <c r="AA111" s="10" t="s">
        <v>62</v>
      </c>
      <c r="AB111" s="35">
        <v>1980.6213999999998</v>
      </c>
      <c r="AC111" s="34">
        <v>8.7577660224146345E-3</v>
      </c>
      <c r="AD111" s="16">
        <v>8</v>
      </c>
      <c r="AE111" s="15">
        <v>158.44971199999998</v>
      </c>
    </row>
    <row r="112" spans="1:31" ht="19.5" x14ac:dyDescent="0.3">
      <c r="A112" s="37" t="s">
        <v>26</v>
      </c>
      <c r="B112" s="10" t="s">
        <v>71</v>
      </c>
      <c r="C112" s="35">
        <v>0</v>
      </c>
      <c r="D112" s="34">
        <v>0</v>
      </c>
      <c r="E112" s="16">
        <v>10</v>
      </c>
      <c r="F112" s="15">
        <v>0</v>
      </c>
      <c r="L112" s="10" t="s">
        <v>47</v>
      </c>
      <c r="M112" s="35">
        <v>0</v>
      </c>
      <c r="N112" s="34">
        <v>0</v>
      </c>
      <c r="O112" s="16">
        <v>9</v>
      </c>
      <c r="P112" s="15">
        <v>0</v>
      </c>
      <c r="Q112" s="22"/>
      <c r="R112"/>
      <c r="Z112" s="37" t="s">
        <v>32</v>
      </c>
      <c r="AA112" s="10" t="s">
        <v>3</v>
      </c>
      <c r="AB112" s="35">
        <v>141.215</v>
      </c>
      <c r="AC112" s="34">
        <v>6.2441409996644626E-4</v>
      </c>
      <c r="AD112" s="16">
        <v>6.5</v>
      </c>
      <c r="AE112" s="15">
        <v>9.1789750000000012</v>
      </c>
    </row>
    <row r="113" spans="1:31" ht="19.5" x14ac:dyDescent="0.3">
      <c r="A113" s="37" t="s">
        <v>29</v>
      </c>
      <c r="B113" s="10" t="s">
        <v>43</v>
      </c>
      <c r="C113" s="35">
        <v>0</v>
      </c>
      <c r="D113" s="34">
        <v>0</v>
      </c>
      <c r="E113" s="16">
        <v>10</v>
      </c>
      <c r="F113" s="15">
        <v>0</v>
      </c>
      <c r="L113" s="10" t="s">
        <v>38</v>
      </c>
      <c r="M113" s="35">
        <v>0</v>
      </c>
      <c r="N113" s="34">
        <v>0</v>
      </c>
      <c r="O113" s="16">
        <v>5</v>
      </c>
      <c r="P113" s="15">
        <v>0</v>
      </c>
      <c r="Q113" s="22"/>
      <c r="R113"/>
      <c r="Z113" s="37" t="s">
        <v>44</v>
      </c>
      <c r="AA113" s="10" t="s">
        <v>46</v>
      </c>
      <c r="AB113" s="35">
        <v>0</v>
      </c>
      <c r="AC113" s="34">
        <v>0</v>
      </c>
      <c r="AD113" s="16">
        <v>8</v>
      </c>
      <c r="AE113" s="15">
        <v>0</v>
      </c>
    </row>
    <row r="114" spans="1:31" ht="19.5" x14ac:dyDescent="0.3">
      <c r="A114" s="37" t="s">
        <v>34</v>
      </c>
      <c r="B114" s="10" t="s">
        <v>4</v>
      </c>
      <c r="C114" s="35">
        <v>0</v>
      </c>
      <c r="D114" s="34">
        <v>0</v>
      </c>
      <c r="E114" s="16">
        <v>9</v>
      </c>
      <c r="F114" s="15">
        <v>0</v>
      </c>
      <c r="L114" s="10" t="s">
        <v>39</v>
      </c>
      <c r="M114" s="35">
        <v>0</v>
      </c>
      <c r="N114" s="34">
        <v>0</v>
      </c>
      <c r="O114" s="16">
        <v>8</v>
      </c>
      <c r="P114" s="15">
        <v>0</v>
      </c>
      <c r="Q114" s="22"/>
      <c r="R114"/>
      <c r="Z114" s="37" t="s">
        <v>45</v>
      </c>
      <c r="AA114" s="10" t="s">
        <v>47</v>
      </c>
      <c r="AB114" s="35">
        <v>211.59100000000001</v>
      </c>
      <c r="AC114" s="34">
        <v>9.3559752027759329E-4</v>
      </c>
      <c r="AD114" s="16">
        <v>9</v>
      </c>
      <c r="AE114" s="15">
        <v>19.043189999999999</v>
      </c>
    </row>
    <row r="115" spans="1:31" ht="19.5" x14ac:dyDescent="0.3">
      <c r="A115" s="37" t="s">
        <v>35</v>
      </c>
      <c r="B115" s="10" t="s">
        <v>21</v>
      </c>
      <c r="C115" s="35">
        <v>0</v>
      </c>
      <c r="D115" s="34">
        <v>0</v>
      </c>
      <c r="E115" s="16">
        <v>9</v>
      </c>
      <c r="F115" s="15">
        <v>0</v>
      </c>
      <c r="L115" s="10" t="s">
        <v>46</v>
      </c>
      <c r="M115" s="35">
        <v>0</v>
      </c>
      <c r="N115" s="34">
        <v>0</v>
      </c>
      <c r="O115" s="16">
        <v>8</v>
      </c>
      <c r="P115" s="15">
        <v>0</v>
      </c>
      <c r="Q115" s="22"/>
      <c r="R115"/>
      <c r="Z115" s="37" t="s">
        <v>34</v>
      </c>
      <c r="AA115" s="10" t="s">
        <v>38</v>
      </c>
      <c r="AB115" s="35">
        <v>0</v>
      </c>
      <c r="AC115" s="34">
        <v>0</v>
      </c>
      <c r="AD115" s="16">
        <v>5</v>
      </c>
      <c r="AE115" s="15">
        <v>0</v>
      </c>
    </row>
    <row r="116" spans="1:31" ht="19.5" x14ac:dyDescent="0.3">
      <c r="A116" s="37" t="s">
        <v>44</v>
      </c>
      <c r="B116" s="10" t="s">
        <v>38</v>
      </c>
      <c r="C116" s="35">
        <v>0</v>
      </c>
      <c r="D116" s="34">
        <v>0</v>
      </c>
      <c r="E116" s="16">
        <v>5</v>
      </c>
      <c r="F116" s="15">
        <v>0</v>
      </c>
      <c r="L116" s="10" t="s">
        <v>33</v>
      </c>
      <c r="M116" s="35">
        <v>0</v>
      </c>
      <c r="N116" s="34">
        <v>0</v>
      </c>
      <c r="O116" s="16">
        <v>10</v>
      </c>
      <c r="P116" s="15">
        <v>0</v>
      </c>
      <c r="Q116" s="14"/>
      <c r="R116"/>
      <c r="Z116" s="37" t="s">
        <v>35</v>
      </c>
      <c r="AA116" s="10" t="s">
        <v>39</v>
      </c>
      <c r="AB116" s="35">
        <v>0</v>
      </c>
      <c r="AC116" s="34">
        <v>0</v>
      </c>
      <c r="AD116" s="16">
        <v>8</v>
      </c>
      <c r="AE116" s="15">
        <v>0</v>
      </c>
    </row>
    <row r="117" spans="1:31" ht="19.5" x14ac:dyDescent="0.3">
      <c r="A117" s="37" t="s">
        <v>33</v>
      </c>
      <c r="B117" s="10" t="s">
        <v>39</v>
      </c>
      <c r="C117" s="35">
        <v>0</v>
      </c>
      <c r="D117" s="34">
        <v>0</v>
      </c>
      <c r="E117" s="16">
        <v>8</v>
      </c>
      <c r="F117" s="15">
        <v>0</v>
      </c>
      <c r="L117" s="10" t="s">
        <v>62</v>
      </c>
      <c r="M117" s="35">
        <v>0</v>
      </c>
      <c r="N117" s="34">
        <v>0</v>
      </c>
      <c r="O117" s="16">
        <v>8</v>
      </c>
      <c r="P117" s="15">
        <v>0</v>
      </c>
      <c r="Q117" s="17"/>
      <c r="R117"/>
      <c r="Z117" s="37" t="s">
        <v>33</v>
      </c>
      <c r="AA117" s="10" t="s">
        <v>33</v>
      </c>
      <c r="AB117" s="35">
        <v>0</v>
      </c>
      <c r="AC117" s="34">
        <v>0</v>
      </c>
      <c r="AD117" s="16">
        <v>10</v>
      </c>
      <c r="AE117" s="15">
        <v>0</v>
      </c>
    </row>
    <row r="118" spans="1:31" ht="19.5" x14ac:dyDescent="0.3">
      <c r="A118" s="37" t="s">
        <v>75</v>
      </c>
      <c r="B118" s="10" t="s">
        <v>5</v>
      </c>
      <c r="C118" s="35">
        <v>0</v>
      </c>
      <c r="D118" s="34">
        <v>0</v>
      </c>
      <c r="E118" s="16">
        <v>8</v>
      </c>
      <c r="F118" s="15"/>
      <c r="L118" s="10" t="s">
        <v>5</v>
      </c>
      <c r="M118" s="35">
        <v>0</v>
      </c>
      <c r="N118" s="34">
        <v>0</v>
      </c>
      <c r="O118" s="16">
        <v>8</v>
      </c>
      <c r="P118" s="15"/>
      <c r="Q118" s="3"/>
      <c r="R118"/>
      <c r="Z118" s="37" t="s">
        <v>75</v>
      </c>
      <c r="AA118" s="10" t="s">
        <v>5</v>
      </c>
      <c r="AB118" s="35">
        <v>0</v>
      </c>
      <c r="AC118" s="34">
        <v>0</v>
      </c>
      <c r="AD118" s="16">
        <v>8</v>
      </c>
      <c r="AE118" s="15"/>
    </row>
    <row r="119" spans="1:31" ht="19.5" x14ac:dyDescent="0.3">
      <c r="B119" s="8" t="s">
        <v>52</v>
      </c>
      <c r="C119" s="33">
        <v>412080.9267999999</v>
      </c>
      <c r="D119" s="34">
        <v>1</v>
      </c>
      <c r="E119" s="21"/>
      <c r="F119" s="20"/>
      <c r="L119" s="8" t="s">
        <v>52</v>
      </c>
      <c r="M119" s="33">
        <v>185924.91910000012</v>
      </c>
      <c r="N119" s="34">
        <v>1</v>
      </c>
      <c r="O119" s="21"/>
      <c r="P119" s="20"/>
      <c r="Q119" s="3"/>
      <c r="R119"/>
      <c r="Z119" s="37"/>
      <c r="AA119" s="8" t="s">
        <v>52</v>
      </c>
      <c r="AB119" s="33">
        <v>226156.0076999997</v>
      </c>
      <c r="AC119" s="34">
        <v>1</v>
      </c>
      <c r="AD119" s="21"/>
      <c r="AE119" s="20"/>
    </row>
    <row r="120" spans="1:31" ht="19.5" x14ac:dyDescent="0.3">
      <c r="L120" s="25"/>
      <c r="M120" s="20"/>
      <c r="N120" s="14"/>
      <c r="O120" s="21"/>
      <c r="P120" s="20"/>
      <c r="Q120" s="14"/>
      <c r="R120"/>
      <c r="Z120" s="37"/>
      <c r="AA120" s="25"/>
      <c r="AB120" s="20"/>
      <c r="AC120" s="14"/>
      <c r="AD120" s="14"/>
      <c r="AE120" s="14"/>
    </row>
    <row r="121" spans="1:31" ht="19.5" x14ac:dyDescent="0.3">
      <c r="B121" s="25"/>
      <c r="C121" s="20"/>
      <c r="D121" s="14"/>
      <c r="E121" s="21"/>
      <c r="F121" s="20"/>
      <c r="G121" s="14"/>
      <c r="Q121" s="25"/>
      <c r="R121" s="20"/>
      <c r="S121" s="14"/>
      <c r="T121" s="14"/>
      <c r="U121" s="14"/>
    </row>
    <row r="122" spans="1:31" ht="19.5" x14ac:dyDescent="0.3">
      <c r="B122" s="25"/>
      <c r="C122" s="20"/>
      <c r="D122" s="14"/>
      <c r="E122" s="21"/>
      <c r="F122" s="20"/>
      <c r="G122" s="14"/>
      <c r="Q122" s="25"/>
      <c r="R122" s="20"/>
      <c r="S122" s="14"/>
      <c r="T122" s="14"/>
      <c r="U122" s="14"/>
    </row>
    <row r="123" spans="1:31" ht="19.5" x14ac:dyDescent="0.3">
      <c r="B123" s="25"/>
      <c r="C123" s="20"/>
      <c r="D123" s="14"/>
      <c r="E123" s="21"/>
      <c r="F123" s="20"/>
      <c r="G123" s="14"/>
      <c r="Q123" s="25"/>
      <c r="R123" s="20"/>
      <c r="S123" s="14"/>
      <c r="T123" s="14"/>
      <c r="U123" s="14"/>
    </row>
    <row r="124" spans="1:31" x14ac:dyDescent="0.25">
      <c r="C124" s="18"/>
      <c r="D124" s="17"/>
      <c r="E124" s="19"/>
      <c r="F124" s="18"/>
      <c r="G124" s="17"/>
      <c r="R124" s="18"/>
      <c r="S124" s="17"/>
      <c r="T124" s="17"/>
      <c r="U124" s="17"/>
    </row>
    <row r="125" spans="1:31" x14ac:dyDescent="0.25">
      <c r="R125" s="4"/>
      <c r="S125" s="3"/>
      <c r="T125" s="3"/>
      <c r="U125" s="3"/>
    </row>
    <row r="126" spans="1:31" s="23" customFormat="1" ht="26.25" x14ac:dyDescent="0.4">
      <c r="A126" s="36"/>
      <c r="B126" s="13" t="s">
        <v>101</v>
      </c>
      <c r="C126" s="12"/>
      <c r="D126" s="11"/>
      <c r="E126" s="24"/>
      <c r="F126" s="12"/>
      <c r="L126" s="13" t="s">
        <v>61</v>
      </c>
      <c r="M126" s="12"/>
      <c r="N126" s="11"/>
      <c r="O126" s="24"/>
      <c r="P126" s="12"/>
      <c r="Q126" s="11"/>
      <c r="Z126" s="36"/>
      <c r="AA126" s="13" t="s">
        <v>60</v>
      </c>
      <c r="AB126" s="12"/>
      <c r="AC126" s="11"/>
      <c r="AD126" s="11"/>
      <c r="AE126" s="11"/>
    </row>
    <row r="127" spans="1:31" ht="19.5" x14ac:dyDescent="0.3">
      <c r="B127" s="8" t="s">
        <v>55</v>
      </c>
      <c r="C127" s="7" t="s">
        <v>54</v>
      </c>
      <c r="D127" s="6" t="s">
        <v>53</v>
      </c>
      <c r="E127" s="21" t="s">
        <v>68</v>
      </c>
      <c r="F127" s="20" t="s">
        <v>72</v>
      </c>
      <c r="L127" s="8" t="s">
        <v>55</v>
      </c>
      <c r="M127" s="7" t="s">
        <v>54</v>
      </c>
      <c r="N127" s="6" t="s">
        <v>53</v>
      </c>
      <c r="O127" s="21" t="s">
        <v>68</v>
      </c>
      <c r="P127" s="20" t="s">
        <v>72</v>
      </c>
      <c r="Q127" s="14"/>
      <c r="R127"/>
      <c r="Z127" s="37"/>
      <c r="AA127" s="8" t="s">
        <v>55</v>
      </c>
      <c r="AB127" s="7" t="s">
        <v>54</v>
      </c>
      <c r="AC127" s="6" t="s">
        <v>53</v>
      </c>
      <c r="AD127" s="21" t="s">
        <v>68</v>
      </c>
      <c r="AE127" s="20" t="s">
        <v>72</v>
      </c>
    </row>
    <row r="128" spans="1:31" ht="19.5" x14ac:dyDescent="0.3">
      <c r="B128" s="10" t="s">
        <v>2</v>
      </c>
      <c r="C128" s="35">
        <v>373291.75909999933</v>
      </c>
      <c r="D128" s="34">
        <v>0.91850313209814427</v>
      </c>
      <c r="E128" s="16">
        <v>8</v>
      </c>
      <c r="F128" s="15">
        <v>29863.340727999945</v>
      </c>
      <c r="L128" s="10" t="s">
        <v>2</v>
      </c>
      <c r="M128" s="35">
        <v>192795.83909999992</v>
      </c>
      <c r="N128" s="34">
        <v>0.91961231936788779</v>
      </c>
      <c r="O128" s="16">
        <v>8</v>
      </c>
      <c r="P128" s="15">
        <v>15423.667127999994</v>
      </c>
      <c r="Q128" s="22"/>
      <c r="R128"/>
      <c r="Z128" s="37"/>
      <c r="AA128" s="10" t="s">
        <v>2</v>
      </c>
      <c r="AB128" s="35">
        <v>180495.9199999994</v>
      </c>
      <c r="AC128" s="34">
        <v>0.91732131070776846</v>
      </c>
      <c r="AD128" s="16">
        <v>8</v>
      </c>
      <c r="AE128" s="15">
        <v>14439.673599999953</v>
      </c>
    </row>
    <row r="129" spans="1:31" ht="19.5" x14ac:dyDescent="0.3">
      <c r="B129" s="10" t="s">
        <v>19</v>
      </c>
      <c r="C129" s="35">
        <v>7005.1900000000005</v>
      </c>
      <c r="D129" s="34">
        <v>1.7236622023094138E-2</v>
      </c>
      <c r="E129" s="16">
        <v>10</v>
      </c>
      <c r="F129" s="15">
        <v>700.51900000000012</v>
      </c>
      <c r="L129" s="10" t="s">
        <v>19</v>
      </c>
      <c r="M129" s="35">
        <v>5856.95</v>
      </c>
      <c r="N129" s="34">
        <v>2.7936927472423611E-2</v>
      </c>
      <c r="O129" s="16">
        <v>10</v>
      </c>
      <c r="P129" s="15">
        <v>585.69500000000005</v>
      </c>
      <c r="Q129" s="22"/>
      <c r="R129"/>
      <c r="Z129" s="37"/>
      <c r="AA129" s="10" t="s">
        <v>19</v>
      </c>
      <c r="AB129" s="35">
        <v>1148.2400000000007</v>
      </c>
      <c r="AC129" s="34">
        <v>5.8356167929285727E-3</v>
      </c>
      <c r="AD129" s="16">
        <v>10</v>
      </c>
      <c r="AE129" s="15">
        <v>114.82400000000007</v>
      </c>
    </row>
    <row r="130" spans="1:31" ht="19.5" x14ac:dyDescent="0.3">
      <c r="A130" s="37" t="s">
        <v>31</v>
      </c>
      <c r="B130" s="10" t="s">
        <v>104</v>
      </c>
      <c r="C130" s="35">
        <v>2620.5800000000004</v>
      </c>
      <c r="D130" s="34">
        <v>6.4480687806155205E-3</v>
      </c>
      <c r="E130" s="16">
        <v>8</v>
      </c>
      <c r="F130" s="15">
        <v>209.64640000000003</v>
      </c>
      <c r="L130" s="10" t="s">
        <v>57</v>
      </c>
      <c r="M130" s="35">
        <v>2287.2200000000003</v>
      </c>
      <c r="N130" s="34">
        <v>1.090975665721523E-2</v>
      </c>
      <c r="O130" s="16">
        <v>9</v>
      </c>
      <c r="P130" s="15">
        <v>205.84980000000004</v>
      </c>
      <c r="Q130" s="22"/>
      <c r="R130"/>
      <c r="Z130" s="37" t="s">
        <v>23</v>
      </c>
      <c r="AA130" s="10" t="s">
        <v>41</v>
      </c>
      <c r="AB130" s="35">
        <v>833.40000000000009</v>
      </c>
      <c r="AC130" s="34">
        <v>4.2355283174481551E-3</v>
      </c>
      <c r="AD130" s="16">
        <v>9</v>
      </c>
      <c r="AE130" s="15">
        <v>75.006</v>
      </c>
    </row>
    <row r="131" spans="1:31" ht="19.5" x14ac:dyDescent="0.3">
      <c r="A131" s="37" t="s">
        <v>24</v>
      </c>
      <c r="B131" s="10" t="s">
        <v>57</v>
      </c>
      <c r="C131" s="35">
        <v>15806.819999999998</v>
      </c>
      <c r="D131" s="34">
        <v>3.8893474941733883E-2</v>
      </c>
      <c r="E131" s="16">
        <v>9</v>
      </c>
      <c r="F131" s="15">
        <v>1422.6137999999999</v>
      </c>
      <c r="L131" s="10" t="s">
        <v>27</v>
      </c>
      <c r="M131" s="35">
        <v>7695.06</v>
      </c>
      <c r="N131" s="34">
        <v>3.6704484947958929E-2</v>
      </c>
      <c r="O131" s="16">
        <v>10</v>
      </c>
      <c r="P131" s="15">
        <v>769.50600000000009</v>
      </c>
      <c r="Q131" s="22"/>
      <c r="R131"/>
      <c r="Z131" s="37" t="s">
        <v>24</v>
      </c>
      <c r="AA131" s="10" t="s">
        <v>57</v>
      </c>
      <c r="AB131" s="35">
        <v>8111.7599999999975</v>
      </c>
      <c r="AC131" s="34">
        <v>4.1225808956495365E-2</v>
      </c>
      <c r="AD131" s="16">
        <v>9</v>
      </c>
      <c r="AE131" s="15">
        <v>730.05839999999978</v>
      </c>
    </row>
    <row r="132" spans="1:31" ht="19.5" x14ac:dyDescent="0.3">
      <c r="A132" s="37" t="s">
        <v>36</v>
      </c>
      <c r="B132" s="10" t="s">
        <v>62</v>
      </c>
      <c r="C132" s="35">
        <v>1595.7295000000001</v>
      </c>
      <c r="D132" s="34">
        <v>3.9263726240974187E-3</v>
      </c>
      <c r="E132" s="16">
        <v>8</v>
      </c>
      <c r="F132" s="15">
        <v>127.65836000000002</v>
      </c>
      <c r="L132" s="10" t="s">
        <v>41</v>
      </c>
      <c r="M132" s="35">
        <v>0</v>
      </c>
      <c r="N132" s="34">
        <v>0</v>
      </c>
      <c r="O132" s="16">
        <v>9</v>
      </c>
      <c r="P132" s="15">
        <v>0</v>
      </c>
      <c r="Q132" s="22"/>
      <c r="R132"/>
      <c r="Z132" s="37" t="s">
        <v>27</v>
      </c>
      <c r="AA132" s="10" t="s">
        <v>27</v>
      </c>
      <c r="AB132" s="35">
        <v>0</v>
      </c>
      <c r="AC132" s="34">
        <v>0</v>
      </c>
      <c r="AD132" s="16">
        <v>10</v>
      </c>
      <c r="AE132" s="15">
        <v>0</v>
      </c>
    </row>
    <row r="133" spans="1:31" ht="19.5" x14ac:dyDescent="0.3">
      <c r="A133" s="37" t="s">
        <v>23</v>
      </c>
      <c r="B133" s="10" t="s">
        <v>41</v>
      </c>
      <c r="C133" s="35">
        <v>1458.45</v>
      </c>
      <c r="D133" s="34">
        <v>3.5885895157135839E-3</v>
      </c>
      <c r="E133" s="16">
        <v>9</v>
      </c>
      <c r="F133" s="15">
        <v>131.26050000000001</v>
      </c>
      <c r="L133" s="10" t="s">
        <v>31</v>
      </c>
      <c r="M133" s="35">
        <v>625.04999999999995</v>
      </c>
      <c r="N133" s="34">
        <v>2.9814112322349307E-3</v>
      </c>
      <c r="O133" s="16">
        <v>8</v>
      </c>
      <c r="P133" s="15">
        <v>50.003999999999998</v>
      </c>
      <c r="Q133" s="22"/>
      <c r="R133"/>
      <c r="Z133" s="37" t="s">
        <v>31</v>
      </c>
      <c r="AA133" s="10" t="s">
        <v>31</v>
      </c>
      <c r="AB133" s="35">
        <v>333.36000000000013</v>
      </c>
      <c r="AC133" s="34">
        <v>1.6942113269792626E-3</v>
      </c>
      <c r="AD133" s="16">
        <v>8</v>
      </c>
      <c r="AE133" s="15">
        <v>26.668800000000012</v>
      </c>
    </row>
    <row r="134" spans="1:31" ht="19.5" x14ac:dyDescent="0.3">
      <c r="A134" s="37" t="s">
        <v>76</v>
      </c>
      <c r="B134" s="10" t="s">
        <v>76</v>
      </c>
      <c r="C134" s="35">
        <v>2115.91</v>
      </c>
      <c r="D134" s="34">
        <v>5.2063028847019292E-3</v>
      </c>
      <c r="E134" s="16">
        <v>10</v>
      </c>
      <c r="F134" s="15">
        <v>211.59099999999998</v>
      </c>
      <c r="L134" s="10" t="s">
        <v>20</v>
      </c>
      <c r="M134" s="35">
        <v>0</v>
      </c>
      <c r="N134" s="34">
        <v>0</v>
      </c>
      <c r="O134" s="16">
        <v>10</v>
      </c>
      <c r="P134" s="15">
        <v>0</v>
      </c>
      <c r="Q134" s="22"/>
      <c r="R134"/>
      <c r="Z134" s="37" t="s">
        <v>20</v>
      </c>
      <c r="AA134" s="10" t="s">
        <v>20</v>
      </c>
      <c r="AB134" s="35">
        <v>314.83999999999997</v>
      </c>
      <c r="AC134" s="34">
        <v>1.6000884754804139E-3</v>
      </c>
      <c r="AD134" s="16">
        <v>10</v>
      </c>
      <c r="AE134" s="15">
        <v>31.483999999999995</v>
      </c>
    </row>
    <row r="135" spans="1:31" ht="19.5" x14ac:dyDescent="0.3">
      <c r="A135" s="37" t="s">
        <v>20</v>
      </c>
      <c r="B135" s="10" t="s">
        <v>20</v>
      </c>
      <c r="C135" s="35">
        <v>314.83999999999997</v>
      </c>
      <c r="D135" s="34">
        <v>7.746796414873768E-4</v>
      </c>
      <c r="E135" s="16">
        <v>10</v>
      </c>
      <c r="F135" s="15">
        <v>31.483999999999995</v>
      </c>
      <c r="L135" s="10" t="s">
        <v>63</v>
      </c>
      <c r="M135" s="35">
        <v>0</v>
      </c>
      <c r="N135" s="34">
        <v>0</v>
      </c>
      <c r="O135" s="16">
        <v>9</v>
      </c>
      <c r="P135" s="15">
        <v>0</v>
      </c>
      <c r="Q135" s="22"/>
      <c r="R135"/>
      <c r="Z135" s="37" t="s">
        <v>76</v>
      </c>
      <c r="AA135" s="10" t="s">
        <v>76</v>
      </c>
      <c r="AB135" s="35">
        <v>2115.91</v>
      </c>
      <c r="AC135" s="34">
        <v>1.075353578374337E-2</v>
      </c>
      <c r="AD135" s="16">
        <v>10</v>
      </c>
      <c r="AE135" s="15">
        <v>211.59099999999998</v>
      </c>
    </row>
    <row r="136" spans="1:31" ht="19.5" x14ac:dyDescent="0.3">
      <c r="A136" s="37" t="s">
        <v>45</v>
      </c>
      <c r="B136" s="10" t="s">
        <v>47</v>
      </c>
      <c r="C136" s="35">
        <v>1268.6200000000001</v>
      </c>
      <c r="D136" s="34">
        <v>3.1215032612873718E-3</v>
      </c>
      <c r="E136" s="16">
        <v>9</v>
      </c>
      <c r="F136" s="15">
        <v>114.17580000000002</v>
      </c>
      <c r="L136" s="10" t="s">
        <v>4</v>
      </c>
      <c r="M136" s="35">
        <v>388.92</v>
      </c>
      <c r="N136" s="34">
        <v>1.8551003222795125E-3</v>
      </c>
      <c r="O136" s="16">
        <v>9</v>
      </c>
      <c r="P136" s="15">
        <v>35.002800000000001</v>
      </c>
      <c r="Q136" s="22"/>
      <c r="R136"/>
      <c r="Z136" s="37" t="s">
        <v>30</v>
      </c>
      <c r="AA136" s="10" t="s">
        <v>63</v>
      </c>
      <c r="AB136" s="35">
        <v>0</v>
      </c>
      <c r="AC136" s="34">
        <v>0</v>
      </c>
      <c r="AD136" s="16">
        <v>9</v>
      </c>
      <c r="AE136" s="15">
        <v>0</v>
      </c>
    </row>
    <row r="137" spans="1:31" ht="19.5" x14ac:dyDescent="0.3">
      <c r="A137" s="37" t="s">
        <v>28</v>
      </c>
      <c r="B137" s="10" t="s">
        <v>4</v>
      </c>
      <c r="C137" s="35">
        <v>370.4</v>
      </c>
      <c r="D137" s="34">
        <v>9.1138781351456099E-4</v>
      </c>
      <c r="E137" s="16">
        <v>9</v>
      </c>
      <c r="F137" s="15">
        <v>33.335999999999999</v>
      </c>
      <c r="L137" s="10" t="s">
        <v>21</v>
      </c>
      <c r="M137" s="35">
        <v>0</v>
      </c>
      <c r="N137" s="34">
        <v>0</v>
      </c>
      <c r="O137" s="16">
        <v>9</v>
      </c>
      <c r="P137" s="15">
        <v>0</v>
      </c>
      <c r="Q137" s="22"/>
      <c r="R137"/>
      <c r="Z137" s="37" t="s">
        <v>26</v>
      </c>
      <c r="AA137" s="10" t="s">
        <v>71</v>
      </c>
      <c r="AB137" s="35">
        <v>83.34</v>
      </c>
      <c r="AC137" s="34">
        <v>4.2355283174481555E-4</v>
      </c>
      <c r="AD137" s="16">
        <v>10</v>
      </c>
      <c r="AE137" s="15">
        <v>8.3340000000000014</v>
      </c>
    </row>
    <row r="138" spans="1:31" ht="19.5" x14ac:dyDescent="0.3">
      <c r="A138" s="37" t="s">
        <v>34</v>
      </c>
      <c r="B138" s="10" t="s">
        <v>38</v>
      </c>
      <c r="C138" s="35">
        <v>0</v>
      </c>
      <c r="D138" s="34">
        <v>0</v>
      </c>
      <c r="E138" s="16">
        <v>5</v>
      </c>
      <c r="F138" s="15">
        <v>0</v>
      </c>
      <c r="L138" s="10" t="s">
        <v>76</v>
      </c>
      <c r="M138" s="35">
        <v>0</v>
      </c>
      <c r="N138" s="34">
        <v>0</v>
      </c>
      <c r="O138" s="16">
        <v>10</v>
      </c>
      <c r="P138" s="15">
        <v>0</v>
      </c>
      <c r="Q138" s="22"/>
      <c r="R138"/>
      <c r="Z138" s="37" t="s">
        <v>28</v>
      </c>
      <c r="AA138" s="10" t="s">
        <v>4</v>
      </c>
      <c r="AB138" s="35">
        <v>370.4</v>
      </c>
      <c r="AC138" s="34">
        <v>1.8824570299769577E-3</v>
      </c>
      <c r="AD138" s="16">
        <v>9</v>
      </c>
      <c r="AE138" s="15">
        <v>33.335999999999999</v>
      </c>
    </row>
    <row r="139" spans="1:31" ht="19.5" x14ac:dyDescent="0.3">
      <c r="A139" s="37" t="s">
        <v>44</v>
      </c>
      <c r="B139" s="10" t="s">
        <v>46</v>
      </c>
      <c r="C139" s="35">
        <v>481.52</v>
      </c>
      <c r="D139" s="34">
        <v>1.1848041575689293E-3</v>
      </c>
      <c r="E139" s="16">
        <v>8</v>
      </c>
      <c r="F139" s="15">
        <v>38.521599999999999</v>
      </c>
      <c r="L139" s="10" t="s">
        <v>71</v>
      </c>
      <c r="M139" s="35">
        <v>0</v>
      </c>
      <c r="N139" s="34">
        <v>0</v>
      </c>
      <c r="O139" s="16">
        <v>10</v>
      </c>
      <c r="P139" s="15">
        <v>0</v>
      </c>
      <c r="Q139" s="22"/>
      <c r="R139"/>
      <c r="Z139" s="37" t="s">
        <v>25</v>
      </c>
      <c r="AA139" s="10" t="s">
        <v>21</v>
      </c>
      <c r="AB139" s="35">
        <v>0</v>
      </c>
      <c r="AC139" s="34">
        <v>0</v>
      </c>
      <c r="AD139" s="16">
        <v>9</v>
      </c>
      <c r="AE139" s="15">
        <v>0</v>
      </c>
    </row>
    <row r="140" spans="1:31" ht="19.5" x14ac:dyDescent="0.3">
      <c r="A140" s="37" t="s">
        <v>25</v>
      </c>
      <c r="B140" s="10" t="s">
        <v>21</v>
      </c>
      <c r="C140" s="35">
        <v>0</v>
      </c>
      <c r="D140" s="34">
        <v>0</v>
      </c>
      <c r="E140" s="16">
        <v>9</v>
      </c>
      <c r="F140" s="15">
        <v>0</v>
      </c>
      <c r="L140" s="10" t="s">
        <v>43</v>
      </c>
      <c r="M140" s="35">
        <v>0</v>
      </c>
      <c r="N140" s="34">
        <v>0</v>
      </c>
      <c r="O140" s="16">
        <v>10</v>
      </c>
      <c r="P140" s="15">
        <v>0</v>
      </c>
      <c r="Q140" s="22"/>
      <c r="R140"/>
      <c r="Z140" s="37" t="s">
        <v>29</v>
      </c>
      <c r="AA140" s="10" t="s">
        <v>43</v>
      </c>
      <c r="AB140" s="35">
        <v>0</v>
      </c>
      <c r="AC140" s="34">
        <v>0</v>
      </c>
      <c r="AD140" s="16">
        <v>10</v>
      </c>
      <c r="AE140" s="15">
        <v>0</v>
      </c>
    </row>
    <row r="141" spans="1:31" ht="19.5" x14ac:dyDescent="0.3">
      <c r="A141" s="37" t="s">
        <v>32</v>
      </c>
      <c r="B141" s="10" t="s">
        <v>3</v>
      </c>
      <c r="C141" s="35">
        <v>0</v>
      </c>
      <c r="D141" s="34">
        <v>0</v>
      </c>
      <c r="E141" s="16">
        <v>6.5</v>
      </c>
      <c r="F141" s="15">
        <v>0</v>
      </c>
      <c r="L141" s="10" t="s">
        <v>3</v>
      </c>
      <c r="M141" s="35">
        <v>0</v>
      </c>
      <c r="N141" s="34">
        <v>0</v>
      </c>
      <c r="O141" s="16">
        <v>6.5</v>
      </c>
      <c r="P141" s="15">
        <v>0</v>
      </c>
      <c r="Q141" s="22"/>
      <c r="R141"/>
      <c r="Z141" s="37" t="s">
        <v>36</v>
      </c>
      <c r="AA141" s="10" t="s">
        <v>62</v>
      </c>
      <c r="AB141" s="35">
        <v>1595.7295000000001</v>
      </c>
      <c r="AC141" s="34">
        <v>8.1098601922694816E-3</v>
      </c>
      <c r="AD141" s="16">
        <v>8</v>
      </c>
      <c r="AE141" s="15">
        <v>127.65836000000002</v>
      </c>
    </row>
    <row r="142" spans="1:31" ht="19.5" x14ac:dyDescent="0.3">
      <c r="A142" s="37" t="s">
        <v>30</v>
      </c>
      <c r="B142" s="10" t="s">
        <v>40</v>
      </c>
      <c r="C142" s="35">
        <v>0</v>
      </c>
      <c r="D142" s="34">
        <v>0</v>
      </c>
      <c r="E142" s="16">
        <v>9</v>
      </c>
      <c r="F142" s="15">
        <v>0</v>
      </c>
      <c r="L142" s="10" t="s">
        <v>47</v>
      </c>
      <c r="M142" s="35">
        <v>0</v>
      </c>
      <c r="N142" s="34">
        <v>0</v>
      </c>
      <c r="O142" s="16">
        <v>9</v>
      </c>
      <c r="P142" s="15">
        <v>0</v>
      </c>
      <c r="Q142" s="22"/>
      <c r="R142"/>
      <c r="Z142" s="37" t="s">
        <v>32</v>
      </c>
      <c r="AA142" s="10" t="s">
        <v>3</v>
      </c>
      <c r="AB142" s="35">
        <v>0</v>
      </c>
      <c r="AC142" s="34">
        <v>0</v>
      </c>
      <c r="AD142" s="16">
        <v>6.5</v>
      </c>
      <c r="AE142" s="15">
        <v>0</v>
      </c>
    </row>
    <row r="143" spans="1:31" ht="19.5" x14ac:dyDescent="0.3">
      <c r="A143" s="37" t="s">
        <v>27</v>
      </c>
      <c r="B143" s="10" t="s">
        <v>27</v>
      </c>
      <c r="C143" s="35">
        <v>0</v>
      </c>
      <c r="D143" s="34">
        <v>0</v>
      </c>
      <c r="E143" s="16">
        <v>10</v>
      </c>
      <c r="F143" s="15">
        <v>0</v>
      </c>
      <c r="L143" s="10" t="s">
        <v>38</v>
      </c>
      <c r="M143" s="35">
        <v>0</v>
      </c>
      <c r="N143" s="34">
        <v>0</v>
      </c>
      <c r="O143" s="16">
        <v>5</v>
      </c>
      <c r="P143" s="15">
        <v>0</v>
      </c>
      <c r="Q143" s="22"/>
      <c r="R143"/>
      <c r="Z143" s="37" t="s">
        <v>44</v>
      </c>
      <c r="AA143" s="10" t="s">
        <v>46</v>
      </c>
      <c r="AB143" s="35">
        <v>481.52</v>
      </c>
      <c r="AC143" s="34">
        <v>2.4471941389700449E-3</v>
      </c>
      <c r="AD143" s="16">
        <v>8</v>
      </c>
      <c r="AE143" s="15">
        <v>38.521599999999999</v>
      </c>
    </row>
    <row r="144" spans="1:31" ht="19.5" x14ac:dyDescent="0.3">
      <c r="A144" s="37" t="s">
        <v>26</v>
      </c>
      <c r="B144" s="10" t="s">
        <v>42</v>
      </c>
      <c r="C144" s="35">
        <v>83.34</v>
      </c>
      <c r="D144" s="34">
        <v>2.0506225804077624E-4</v>
      </c>
      <c r="E144" s="16">
        <v>10</v>
      </c>
      <c r="F144" s="15">
        <v>8.3340000000000014</v>
      </c>
      <c r="L144" s="10" t="s">
        <v>39</v>
      </c>
      <c r="M144" s="35">
        <v>0</v>
      </c>
      <c r="N144" s="34">
        <v>0</v>
      </c>
      <c r="O144" s="16">
        <v>8</v>
      </c>
      <c r="P144" s="15">
        <v>0</v>
      </c>
      <c r="Q144" s="14"/>
      <c r="R144"/>
      <c r="Z144" s="37" t="s">
        <v>45</v>
      </c>
      <c r="AA144" s="10" t="s">
        <v>47</v>
      </c>
      <c r="AB144" s="35">
        <v>879.7</v>
      </c>
      <c r="AC144" s="34">
        <v>4.4708354461952746E-3</v>
      </c>
      <c r="AD144" s="16">
        <v>9</v>
      </c>
      <c r="AE144" s="15">
        <v>79.173000000000002</v>
      </c>
    </row>
    <row r="145" spans="1:31" ht="19.5" x14ac:dyDescent="0.3">
      <c r="A145" s="37" t="s">
        <v>29</v>
      </c>
      <c r="B145" s="10" t="s">
        <v>43</v>
      </c>
      <c r="C145" s="35">
        <v>0</v>
      </c>
      <c r="D145" s="34">
        <v>0</v>
      </c>
      <c r="E145" s="16">
        <v>10</v>
      </c>
      <c r="F145" s="15">
        <v>0</v>
      </c>
      <c r="L145" s="10" t="s">
        <v>46</v>
      </c>
      <c r="M145" s="35">
        <v>0</v>
      </c>
      <c r="N145" s="34">
        <v>0</v>
      </c>
      <c r="O145" s="16">
        <v>8</v>
      </c>
      <c r="P145" s="15">
        <v>0</v>
      </c>
      <c r="Q145" s="14"/>
      <c r="R145"/>
      <c r="Z145" s="37" t="s">
        <v>34</v>
      </c>
      <c r="AA145" s="10" t="s">
        <v>38</v>
      </c>
      <c r="AB145" s="35">
        <v>0</v>
      </c>
      <c r="AC145" s="34">
        <v>0</v>
      </c>
      <c r="AD145" s="16">
        <v>5</v>
      </c>
      <c r="AE145" s="15">
        <v>0</v>
      </c>
    </row>
    <row r="146" spans="1:31" ht="19.5" x14ac:dyDescent="0.3">
      <c r="A146" s="37" t="s">
        <v>35</v>
      </c>
      <c r="B146" s="10" t="s">
        <v>39</v>
      </c>
      <c r="C146" s="35">
        <v>0</v>
      </c>
      <c r="D146" s="34">
        <v>0</v>
      </c>
      <c r="E146" s="16">
        <v>8</v>
      </c>
      <c r="F146" s="15">
        <v>0</v>
      </c>
      <c r="L146" s="10" t="s">
        <v>33</v>
      </c>
      <c r="M146" s="35">
        <v>0</v>
      </c>
      <c r="N146" s="34">
        <v>0</v>
      </c>
      <c r="O146" s="16">
        <v>10</v>
      </c>
      <c r="P146" s="15">
        <v>0</v>
      </c>
      <c r="Q146" s="14"/>
      <c r="R146"/>
      <c r="Z146" s="37" t="s">
        <v>35</v>
      </c>
      <c r="AA146" s="10" t="s">
        <v>39</v>
      </c>
      <c r="AB146" s="35">
        <v>0</v>
      </c>
      <c r="AC146" s="34">
        <v>0</v>
      </c>
      <c r="AD146" s="16">
        <v>8</v>
      </c>
      <c r="AE146" s="15">
        <v>0</v>
      </c>
    </row>
    <row r="147" spans="1:31" ht="19.5" x14ac:dyDescent="0.3">
      <c r="A147" s="37" t="s">
        <v>33</v>
      </c>
      <c r="B147" s="10" t="s">
        <v>33</v>
      </c>
      <c r="C147" s="35">
        <v>0</v>
      </c>
      <c r="D147" s="34">
        <v>0</v>
      </c>
      <c r="E147" s="16">
        <v>10</v>
      </c>
      <c r="F147" s="15">
        <v>0</v>
      </c>
      <c r="L147" s="10" t="s">
        <v>62</v>
      </c>
      <c r="M147" s="35">
        <v>0</v>
      </c>
      <c r="N147" s="34">
        <v>0</v>
      </c>
      <c r="O147" s="16">
        <v>8</v>
      </c>
      <c r="P147" s="15">
        <v>0</v>
      </c>
      <c r="Q147" s="14"/>
      <c r="R147"/>
      <c r="Z147" s="37" t="s">
        <v>33</v>
      </c>
      <c r="AA147" s="10" t="s">
        <v>33</v>
      </c>
      <c r="AB147" s="35">
        <v>0</v>
      </c>
      <c r="AC147" s="34">
        <v>0</v>
      </c>
      <c r="AD147" s="16">
        <v>10</v>
      </c>
      <c r="AE147" s="15">
        <v>0</v>
      </c>
    </row>
    <row r="148" spans="1:31" ht="19.5" x14ac:dyDescent="0.3">
      <c r="A148" s="37" t="s">
        <v>75</v>
      </c>
      <c r="B148" s="10" t="s">
        <v>5</v>
      </c>
      <c r="C148" s="35">
        <v>0</v>
      </c>
      <c r="D148" s="34">
        <v>0</v>
      </c>
      <c r="E148" s="16">
        <v>8</v>
      </c>
      <c r="F148" s="15"/>
      <c r="L148" s="10" t="s">
        <v>5</v>
      </c>
      <c r="M148" s="35">
        <v>0</v>
      </c>
      <c r="N148" s="34">
        <v>0</v>
      </c>
      <c r="O148" s="16">
        <v>8</v>
      </c>
      <c r="P148" s="15"/>
      <c r="Q148" s="14"/>
      <c r="R148"/>
      <c r="Z148" s="37" t="s">
        <v>75</v>
      </c>
      <c r="AA148" s="10" t="s">
        <v>5</v>
      </c>
      <c r="AB148" s="35">
        <v>0</v>
      </c>
      <c r="AC148" s="34">
        <v>0</v>
      </c>
      <c r="AD148" s="16">
        <v>8</v>
      </c>
      <c r="AE148" s="15"/>
    </row>
    <row r="149" spans="1:31" ht="19.5" x14ac:dyDescent="0.3">
      <c r="B149" s="8" t="s">
        <v>52</v>
      </c>
      <c r="C149" s="33">
        <v>406413.15859999944</v>
      </c>
      <c r="D149" s="34">
        <v>1</v>
      </c>
      <c r="E149" s="21"/>
      <c r="F149" s="20"/>
      <c r="L149" s="8" t="s">
        <v>52</v>
      </c>
      <c r="M149" s="33">
        <v>209649.03909999994</v>
      </c>
      <c r="N149" s="34">
        <v>1</v>
      </c>
      <c r="O149" s="21"/>
      <c r="P149" s="20"/>
      <c r="Q149" s="14"/>
      <c r="R149"/>
      <c r="Z149" s="37"/>
      <c r="AA149" s="8" t="s">
        <v>52</v>
      </c>
      <c r="AB149" s="33">
        <v>196764.11949999936</v>
      </c>
      <c r="AC149" s="34">
        <v>1</v>
      </c>
      <c r="AD149" s="21"/>
      <c r="AE149" s="20"/>
    </row>
    <row r="150" spans="1:31" ht="19.5" x14ac:dyDescent="0.3">
      <c r="B150" s="25"/>
      <c r="C150" s="20"/>
      <c r="D150" s="14"/>
      <c r="E150" s="21"/>
      <c r="F150" s="20"/>
      <c r="G150" s="14"/>
      <c r="Q150" s="25"/>
      <c r="R150" s="20"/>
      <c r="S150" s="14"/>
      <c r="T150" s="14"/>
      <c r="U150" s="14"/>
    </row>
    <row r="151" spans="1:31" ht="19.5" x14ac:dyDescent="0.3">
      <c r="B151" s="25"/>
      <c r="C151" s="20"/>
      <c r="D151" s="14"/>
      <c r="E151" s="21"/>
      <c r="F151" s="20"/>
      <c r="G151" s="14"/>
      <c r="Q151" s="25"/>
      <c r="R151" s="20"/>
      <c r="S151" s="14"/>
      <c r="T151" s="14"/>
      <c r="U151" s="14"/>
    </row>
    <row r="152" spans="1:31" ht="19.5" x14ac:dyDescent="0.3">
      <c r="B152" s="25"/>
      <c r="C152" s="20"/>
      <c r="D152" s="14"/>
      <c r="E152" s="21"/>
      <c r="F152" s="20"/>
      <c r="G152" s="14"/>
      <c r="Q152" s="25"/>
      <c r="R152" s="20"/>
      <c r="S152" s="14"/>
      <c r="T152" s="14"/>
      <c r="U152" s="14"/>
    </row>
    <row r="153" spans="1:31" x14ac:dyDescent="0.25">
      <c r="C153" s="18"/>
      <c r="D153" s="17"/>
      <c r="E153" s="19"/>
      <c r="F153" s="18"/>
      <c r="G153" s="17"/>
      <c r="R153" s="18"/>
      <c r="S153" s="17"/>
      <c r="T153" s="17"/>
      <c r="U153" s="17"/>
    </row>
    <row r="154" spans="1:31" ht="26.25" x14ac:dyDescent="0.4">
      <c r="B154" s="13" t="s">
        <v>59</v>
      </c>
      <c r="C154" s="12"/>
      <c r="D154" s="11"/>
      <c r="E154" s="24"/>
      <c r="F154" s="12"/>
      <c r="G154" s="11"/>
      <c r="H154" s="23"/>
      <c r="I154" s="23"/>
      <c r="J154" s="23"/>
      <c r="K154" s="23"/>
      <c r="L154" s="23"/>
      <c r="M154" s="23"/>
      <c r="N154" s="23"/>
      <c r="O154" s="23"/>
      <c r="P154" s="36"/>
      <c r="Q154" s="13" t="s">
        <v>58</v>
      </c>
      <c r="R154" s="12"/>
      <c r="S154" s="11"/>
      <c r="T154" s="24"/>
      <c r="U154" s="12"/>
      <c r="V154" s="11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9.5" x14ac:dyDescent="0.3">
      <c r="B155" s="8" t="s">
        <v>55</v>
      </c>
      <c r="C155" s="7" t="s">
        <v>54</v>
      </c>
      <c r="D155" s="6" t="s">
        <v>53</v>
      </c>
      <c r="E155" s="21" t="s">
        <v>68</v>
      </c>
      <c r="F155" s="20" t="s">
        <v>72</v>
      </c>
      <c r="G155" s="14"/>
      <c r="Q155" s="8" t="s">
        <v>55</v>
      </c>
      <c r="R155" s="7" t="s">
        <v>54</v>
      </c>
      <c r="S155" s="6" t="s">
        <v>53</v>
      </c>
      <c r="T155" s="21" t="s">
        <v>68</v>
      </c>
      <c r="U155" s="20" t="s">
        <v>72</v>
      </c>
      <c r="V155" s="14"/>
    </row>
    <row r="156" spans="1:31" ht="19.5" x14ac:dyDescent="0.3">
      <c r="B156" s="10" t="s">
        <v>2</v>
      </c>
      <c r="C156" s="35">
        <v>51570.660000000069</v>
      </c>
      <c r="D156" s="34">
        <v>0.62774456710280813</v>
      </c>
      <c r="E156" s="16">
        <v>8</v>
      </c>
      <c r="F156" s="15">
        <v>4125.6528000000053</v>
      </c>
      <c r="G156" s="22"/>
      <c r="Q156" s="10" t="s">
        <v>2</v>
      </c>
      <c r="R156" s="35">
        <v>40514.82</v>
      </c>
      <c r="S156" s="34">
        <v>0.97819042152842617</v>
      </c>
      <c r="T156" s="16">
        <v>8</v>
      </c>
      <c r="U156" s="15">
        <v>3241.1855999999998</v>
      </c>
      <c r="V156" s="22"/>
    </row>
    <row r="157" spans="1:31" ht="19.5" x14ac:dyDescent="0.3">
      <c r="B157" s="10" t="s">
        <v>19</v>
      </c>
      <c r="C157" s="35">
        <v>179.16</v>
      </c>
      <c r="D157" s="34">
        <v>2.1808275605186933E-3</v>
      </c>
      <c r="E157" s="16">
        <v>10</v>
      </c>
      <c r="F157" s="15">
        <v>17.916</v>
      </c>
      <c r="G157" s="22"/>
      <c r="Q157" s="10" t="s">
        <v>19</v>
      </c>
      <c r="R157" s="35">
        <v>216.48</v>
      </c>
      <c r="S157" s="34">
        <v>5.2266963657366288E-3</v>
      </c>
      <c r="T157" s="16">
        <v>10</v>
      </c>
      <c r="U157" s="15">
        <v>21.647999999999996</v>
      </c>
      <c r="V157" s="22"/>
    </row>
    <row r="158" spans="1:31" ht="19.5" x14ac:dyDescent="0.3">
      <c r="A158" s="37" t="s">
        <v>23</v>
      </c>
      <c r="B158" s="10" t="s">
        <v>41</v>
      </c>
      <c r="C158" s="35">
        <v>409.08</v>
      </c>
      <c r="D158" s="34">
        <v>4.9795319181568818E-3</v>
      </c>
      <c r="E158" s="16">
        <v>9</v>
      </c>
      <c r="F158" s="15">
        <v>36.8172</v>
      </c>
      <c r="G158" s="22"/>
      <c r="P158" s="37" t="s">
        <v>23</v>
      </c>
      <c r="Q158" s="10" t="s">
        <v>41</v>
      </c>
      <c r="R158" s="35">
        <v>0</v>
      </c>
      <c r="S158" s="34">
        <v>0</v>
      </c>
      <c r="T158" s="16">
        <v>9</v>
      </c>
      <c r="U158" s="15">
        <v>0</v>
      </c>
      <c r="V158" s="22"/>
    </row>
    <row r="159" spans="1:31" ht="19.5" x14ac:dyDescent="0.3">
      <c r="A159" s="37" t="s">
        <v>24</v>
      </c>
      <c r="B159" s="10" t="s">
        <v>57</v>
      </c>
      <c r="C159" s="35">
        <v>22758.540000000005</v>
      </c>
      <c r="D159" s="34">
        <v>0.27702864070756367</v>
      </c>
      <c r="E159" s="16">
        <v>9</v>
      </c>
      <c r="F159" s="15">
        <v>2048.2686000000003</v>
      </c>
      <c r="G159" s="22"/>
      <c r="P159" s="37" t="s">
        <v>24</v>
      </c>
      <c r="Q159" s="10" t="s">
        <v>57</v>
      </c>
      <c r="R159" s="35">
        <v>0</v>
      </c>
      <c r="S159" s="34">
        <v>0</v>
      </c>
      <c r="T159" s="16">
        <v>9</v>
      </c>
      <c r="U159" s="15">
        <v>0</v>
      </c>
      <c r="V159" s="22"/>
    </row>
    <row r="160" spans="1:31" ht="19.5" x14ac:dyDescent="0.3">
      <c r="A160" s="37" t="s">
        <v>27</v>
      </c>
      <c r="B160" s="10" t="s">
        <v>27</v>
      </c>
      <c r="C160" s="35">
        <v>0</v>
      </c>
      <c r="D160" s="34">
        <v>0</v>
      </c>
      <c r="E160" s="16">
        <v>10</v>
      </c>
      <c r="F160" s="15">
        <v>0</v>
      </c>
      <c r="G160" s="22"/>
      <c r="P160" s="37" t="s">
        <v>27</v>
      </c>
      <c r="Q160" s="10" t="s">
        <v>27</v>
      </c>
      <c r="R160" s="35">
        <v>0</v>
      </c>
      <c r="S160" s="34">
        <v>0</v>
      </c>
      <c r="T160" s="16">
        <v>10</v>
      </c>
      <c r="U160" s="15">
        <v>0</v>
      </c>
      <c r="V160" s="22"/>
    </row>
    <row r="161" spans="1:22" ht="19.5" x14ac:dyDescent="0.3">
      <c r="A161" s="37" t="s">
        <v>31</v>
      </c>
      <c r="B161" s="10" t="s">
        <v>31</v>
      </c>
      <c r="C161" s="35">
        <v>0</v>
      </c>
      <c r="D161" s="34">
        <v>0</v>
      </c>
      <c r="E161" s="16">
        <v>8</v>
      </c>
      <c r="F161" s="15">
        <v>0</v>
      </c>
      <c r="G161" s="22"/>
      <c r="P161" s="37" t="s">
        <v>31</v>
      </c>
      <c r="Q161" s="10" t="s">
        <v>31</v>
      </c>
      <c r="R161" s="35">
        <v>0</v>
      </c>
      <c r="S161" s="34">
        <v>0</v>
      </c>
      <c r="T161" s="16">
        <v>8</v>
      </c>
      <c r="U161" s="15">
        <v>0</v>
      </c>
      <c r="V161" s="22"/>
    </row>
    <row r="162" spans="1:22" ht="19.5" x14ac:dyDescent="0.3">
      <c r="A162" s="37" t="s">
        <v>20</v>
      </c>
      <c r="B162" s="10" t="s">
        <v>20</v>
      </c>
      <c r="C162" s="35">
        <v>311.76</v>
      </c>
      <c r="D162" s="34">
        <v>3.7949028815991727E-3</v>
      </c>
      <c r="E162" s="16">
        <v>10</v>
      </c>
      <c r="F162" s="15">
        <v>31.175999999999998</v>
      </c>
      <c r="G162" s="22"/>
      <c r="P162" s="37" t="s">
        <v>20</v>
      </c>
      <c r="Q162" s="10" t="s">
        <v>20</v>
      </c>
      <c r="R162" s="35">
        <v>0</v>
      </c>
      <c r="S162" s="34">
        <v>0</v>
      </c>
      <c r="T162" s="16">
        <v>10</v>
      </c>
      <c r="U162" s="15">
        <v>0</v>
      </c>
      <c r="V162" s="22"/>
    </row>
    <row r="163" spans="1:22" ht="19.5" x14ac:dyDescent="0.3">
      <c r="A163" s="37" t="s">
        <v>76</v>
      </c>
      <c r="B163" s="10" t="s">
        <v>76</v>
      </c>
      <c r="C163" s="35">
        <v>0</v>
      </c>
      <c r="D163" s="34">
        <v>0</v>
      </c>
      <c r="E163" s="16">
        <v>10</v>
      </c>
      <c r="F163" s="15">
        <v>0</v>
      </c>
      <c r="G163" s="22"/>
      <c r="P163" s="37" t="s">
        <v>76</v>
      </c>
      <c r="Q163" s="10" t="s">
        <v>76</v>
      </c>
      <c r="R163" s="35">
        <v>0</v>
      </c>
      <c r="S163" s="34">
        <v>0</v>
      </c>
      <c r="T163" s="16">
        <v>10</v>
      </c>
      <c r="U163" s="15">
        <v>0</v>
      </c>
      <c r="V163" s="22"/>
    </row>
    <row r="164" spans="1:22" ht="19.5" x14ac:dyDescent="0.3">
      <c r="A164" s="37" t="s">
        <v>30</v>
      </c>
      <c r="B164" s="10" t="s">
        <v>63</v>
      </c>
      <c r="C164" s="35">
        <v>0</v>
      </c>
      <c r="D164" s="34">
        <v>0</v>
      </c>
      <c r="E164" s="16">
        <v>9</v>
      </c>
      <c r="F164" s="15">
        <v>0</v>
      </c>
      <c r="G164" s="22"/>
      <c r="P164" s="37" t="s">
        <v>30</v>
      </c>
      <c r="Q164" s="10" t="s">
        <v>63</v>
      </c>
      <c r="R164" s="35">
        <v>0</v>
      </c>
      <c r="S164" s="34">
        <v>0</v>
      </c>
      <c r="T164" s="16">
        <v>9</v>
      </c>
      <c r="U164" s="15">
        <v>0</v>
      </c>
      <c r="V164" s="22"/>
    </row>
    <row r="165" spans="1:22" ht="19.5" x14ac:dyDescent="0.3">
      <c r="A165" s="37" t="s">
        <v>26</v>
      </c>
      <c r="B165" s="10" t="s">
        <v>71</v>
      </c>
      <c r="C165" s="35">
        <v>0</v>
      </c>
      <c r="D165" s="34">
        <v>0</v>
      </c>
      <c r="E165" s="16">
        <v>10</v>
      </c>
      <c r="F165" s="15">
        <v>0</v>
      </c>
      <c r="G165" s="22"/>
      <c r="P165" s="37" t="s">
        <v>26</v>
      </c>
      <c r="Q165" s="10" t="s">
        <v>71</v>
      </c>
      <c r="R165" s="35">
        <v>0</v>
      </c>
      <c r="S165" s="34">
        <v>0</v>
      </c>
      <c r="T165" s="16">
        <v>10</v>
      </c>
      <c r="U165" s="15">
        <v>0</v>
      </c>
      <c r="V165" s="22"/>
    </row>
    <row r="166" spans="1:22" ht="19.5" x14ac:dyDescent="0.3">
      <c r="A166" s="37" t="s">
        <v>28</v>
      </c>
      <c r="B166" s="10" t="s">
        <v>4</v>
      </c>
      <c r="C166" s="35">
        <v>525</v>
      </c>
      <c r="D166" s="34">
        <v>6.3905697101602696E-3</v>
      </c>
      <c r="E166" s="16">
        <v>9</v>
      </c>
      <c r="F166" s="15">
        <v>47.25</v>
      </c>
      <c r="G166" s="22"/>
      <c r="P166" s="37" t="s">
        <v>28</v>
      </c>
      <c r="Q166" s="10" t="s">
        <v>4</v>
      </c>
      <c r="R166" s="35">
        <v>0</v>
      </c>
      <c r="S166" s="34">
        <v>0</v>
      </c>
      <c r="T166" s="16">
        <v>9</v>
      </c>
      <c r="U166" s="15">
        <v>0</v>
      </c>
      <c r="V166" s="22"/>
    </row>
    <row r="167" spans="1:22" ht="19.5" x14ac:dyDescent="0.3">
      <c r="A167" s="37" t="s">
        <v>25</v>
      </c>
      <c r="B167" s="10" t="s">
        <v>21</v>
      </c>
      <c r="C167" s="35">
        <v>0</v>
      </c>
      <c r="D167" s="34">
        <v>0</v>
      </c>
      <c r="E167" s="16">
        <v>9</v>
      </c>
      <c r="F167" s="15">
        <v>0</v>
      </c>
      <c r="G167" s="22"/>
      <c r="P167" s="37" t="s">
        <v>25</v>
      </c>
      <c r="Q167" s="10" t="s">
        <v>21</v>
      </c>
      <c r="R167" s="35">
        <v>0</v>
      </c>
      <c r="S167" s="34">
        <v>0</v>
      </c>
      <c r="T167" s="16">
        <v>9</v>
      </c>
      <c r="U167" s="15">
        <v>0</v>
      </c>
      <c r="V167" s="22"/>
    </row>
    <row r="168" spans="1:22" ht="19.5" x14ac:dyDescent="0.3">
      <c r="A168" s="37" t="s">
        <v>29</v>
      </c>
      <c r="B168" s="10" t="s">
        <v>43</v>
      </c>
      <c r="C168" s="35">
        <v>0</v>
      </c>
      <c r="D168" s="34">
        <v>0</v>
      </c>
      <c r="E168" s="16">
        <v>10</v>
      </c>
      <c r="F168" s="15">
        <v>0</v>
      </c>
      <c r="G168" s="14"/>
      <c r="P168" s="37" t="s">
        <v>29</v>
      </c>
      <c r="Q168" s="10" t="s">
        <v>43</v>
      </c>
      <c r="R168" s="35">
        <v>0</v>
      </c>
      <c r="S168" s="34">
        <v>0</v>
      </c>
      <c r="T168" s="16">
        <v>10</v>
      </c>
      <c r="U168" s="15">
        <v>0</v>
      </c>
      <c r="V168" s="14"/>
    </row>
    <row r="169" spans="1:22" ht="19.5" x14ac:dyDescent="0.3">
      <c r="A169" s="37" t="s">
        <v>36</v>
      </c>
      <c r="B169" s="10" t="s">
        <v>62</v>
      </c>
      <c r="C169" s="35">
        <v>0</v>
      </c>
      <c r="D169" s="34">
        <v>0</v>
      </c>
      <c r="E169" s="16">
        <v>8</v>
      </c>
      <c r="F169" s="15">
        <v>0</v>
      </c>
      <c r="G169" s="17"/>
      <c r="P169" s="37" t="s">
        <v>36</v>
      </c>
      <c r="Q169" s="10" t="s">
        <v>62</v>
      </c>
      <c r="R169" s="35">
        <v>0</v>
      </c>
      <c r="S169" s="34">
        <v>0</v>
      </c>
      <c r="T169" s="16">
        <v>8</v>
      </c>
      <c r="U169" s="15">
        <v>0</v>
      </c>
      <c r="V169" s="17"/>
    </row>
    <row r="170" spans="1:22" ht="19.5" x14ac:dyDescent="0.3">
      <c r="A170" s="37" t="s">
        <v>32</v>
      </c>
      <c r="B170" s="10" t="s">
        <v>3</v>
      </c>
      <c r="C170" s="35">
        <v>0</v>
      </c>
      <c r="D170" s="34">
        <v>0</v>
      </c>
      <c r="E170" s="16">
        <v>6.5</v>
      </c>
      <c r="F170" s="15">
        <v>0</v>
      </c>
      <c r="P170" s="37" t="s">
        <v>32</v>
      </c>
      <c r="Q170" s="10" t="s">
        <v>3</v>
      </c>
      <c r="R170" s="35">
        <v>0</v>
      </c>
      <c r="S170" s="34">
        <v>0</v>
      </c>
      <c r="T170" s="16">
        <v>6.5</v>
      </c>
      <c r="U170" s="15">
        <v>0</v>
      </c>
      <c r="V170" s="3"/>
    </row>
    <row r="171" spans="1:22" ht="19.5" x14ac:dyDescent="0.3">
      <c r="A171" s="37" t="s">
        <v>44</v>
      </c>
      <c r="B171" s="10" t="s">
        <v>46</v>
      </c>
      <c r="C171" s="35">
        <v>0</v>
      </c>
      <c r="D171" s="34">
        <v>0</v>
      </c>
      <c r="E171" s="16">
        <v>8</v>
      </c>
      <c r="F171" s="15">
        <v>0</v>
      </c>
      <c r="P171" s="37" t="s">
        <v>44</v>
      </c>
      <c r="Q171" s="10" t="s">
        <v>46</v>
      </c>
      <c r="R171" s="35">
        <v>0</v>
      </c>
      <c r="S171" s="34">
        <v>0</v>
      </c>
      <c r="T171" s="16">
        <v>8</v>
      </c>
      <c r="U171" s="15">
        <v>0</v>
      </c>
    </row>
    <row r="172" spans="1:22" ht="19.5" x14ac:dyDescent="0.3">
      <c r="A172" s="37" t="s">
        <v>45</v>
      </c>
      <c r="B172" s="10" t="s">
        <v>47</v>
      </c>
      <c r="C172" s="35">
        <v>0</v>
      </c>
      <c r="D172" s="34">
        <v>0</v>
      </c>
      <c r="E172" s="16">
        <v>9</v>
      </c>
      <c r="F172" s="15">
        <v>0</v>
      </c>
      <c r="P172" s="37" t="s">
        <v>45</v>
      </c>
      <c r="Q172" s="10" t="s">
        <v>47</v>
      </c>
      <c r="R172" s="35">
        <v>686.83199999999999</v>
      </c>
      <c r="S172" s="34">
        <v>1.6582882105837124E-2</v>
      </c>
      <c r="T172" s="16">
        <v>9</v>
      </c>
      <c r="U172" s="15">
        <v>61.814880000000002</v>
      </c>
    </row>
    <row r="173" spans="1:22" ht="19.5" x14ac:dyDescent="0.3">
      <c r="A173" s="37" t="s">
        <v>34</v>
      </c>
      <c r="B173" s="10" t="s">
        <v>38</v>
      </c>
      <c r="C173" s="35">
        <v>0</v>
      </c>
      <c r="D173" s="34">
        <v>0</v>
      </c>
      <c r="E173" s="16">
        <v>5</v>
      </c>
      <c r="F173" s="15">
        <v>0</v>
      </c>
      <c r="P173" s="37" t="s">
        <v>34</v>
      </c>
      <c r="Q173" s="10" t="s">
        <v>38</v>
      </c>
      <c r="R173" s="35">
        <v>0</v>
      </c>
      <c r="S173" s="34">
        <v>0</v>
      </c>
      <c r="T173" s="16">
        <v>5</v>
      </c>
      <c r="U173" s="15">
        <v>0</v>
      </c>
    </row>
    <row r="174" spans="1:22" ht="19.5" x14ac:dyDescent="0.3">
      <c r="A174" s="37" t="s">
        <v>35</v>
      </c>
      <c r="B174" s="10" t="s">
        <v>39</v>
      </c>
      <c r="C174" s="35">
        <v>0</v>
      </c>
      <c r="D174" s="34">
        <v>0</v>
      </c>
      <c r="E174" s="16">
        <v>8</v>
      </c>
      <c r="F174" s="15">
        <v>0</v>
      </c>
      <c r="P174" s="37" t="s">
        <v>35</v>
      </c>
      <c r="Q174" s="10" t="s">
        <v>39</v>
      </c>
      <c r="R174" s="35">
        <v>0</v>
      </c>
      <c r="S174" s="34">
        <v>0</v>
      </c>
      <c r="T174" s="16">
        <v>8</v>
      </c>
      <c r="U174" s="15">
        <v>0</v>
      </c>
    </row>
    <row r="175" spans="1:22" ht="19.5" x14ac:dyDescent="0.3">
      <c r="A175" s="37" t="s">
        <v>33</v>
      </c>
      <c r="B175" s="10" t="s">
        <v>33</v>
      </c>
      <c r="C175" s="35">
        <v>6398.0999999999995</v>
      </c>
      <c r="D175" s="34">
        <v>7.7880960119193182E-2</v>
      </c>
      <c r="E175" s="16">
        <v>10</v>
      </c>
      <c r="F175" s="15">
        <v>639.80999999999995</v>
      </c>
      <c r="P175" s="37" t="s">
        <v>33</v>
      </c>
      <c r="Q175" s="10" t="s">
        <v>33</v>
      </c>
      <c r="R175" s="35">
        <v>0</v>
      </c>
      <c r="S175" s="34">
        <v>0</v>
      </c>
      <c r="T175" s="16">
        <v>10</v>
      </c>
      <c r="U175" s="15">
        <v>0</v>
      </c>
    </row>
    <row r="176" spans="1:22" ht="19.5" x14ac:dyDescent="0.3">
      <c r="A176" s="37" t="s">
        <v>75</v>
      </c>
      <c r="B176" s="10" t="s">
        <v>5</v>
      </c>
      <c r="C176" s="35">
        <v>0</v>
      </c>
      <c r="D176" s="34">
        <v>0</v>
      </c>
      <c r="E176" s="16">
        <v>8</v>
      </c>
      <c r="F176" s="15"/>
      <c r="P176" s="37" t="s">
        <v>75</v>
      </c>
      <c r="Q176" s="10" t="s">
        <v>5</v>
      </c>
      <c r="R176" s="35">
        <v>0</v>
      </c>
      <c r="S176" s="34">
        <v>0</v>
      </c>
      <c r="T176" s="16">
        <v>8</v>
      </c>
      <c r="U176" s="15"/>
    </row>
    <row r="177" spans="2:21" ht="19.5" x14ac:dyDescent="0.3">
      <c r="B177" s="8" t="s">
        <v>52</v>
      </c>
      <c r="C177" s="33">
        <v>82152.300000000076</v>
      </c>
      <c r="D177" s="34">
        <v>1</v>
      </c>
      <c r="E177" s="21"/>
      <c r="F177" s="20"/>
      <c r="Q177" s="8" t="s">
        <v>52</v>
      </c>
      <c r="R177" s="33">
        <v>41418.132000000005</v>
      </c>
      <c r="S177" s="34">
        <v>1</v>
      </c>
      <c r="T177" s="21"/>
      <c r="U177" s="20"/>
    </row>
    <row r="181" spans="2:21" ht="26.25" x14ac:dyDescent="0.4">
      <c r="B181" s="13" t="s">
        <v>77</v>
      </c>
      <c r="C181" s="12"/>
      <c r="D181" s="11"/>
      <c r="Q181" s="13" t="s">
        <v>78</v>
      </c>
      <c r="R181" s="12"/>
      <c r="S181" s="11"/>
    </row>
    <row r="182" spans="2:21" ht="19.5" x14ac:dyDescent="0.3">
      <c r="B182" s="8" t="s">
        <v>55</v>
      </c>
      <c r="C182" s="7" t="s">
        <v>54</v>
      </c>
      <c r="D182" s="6" t="s">
        <v>53</v>
      </c>
      <c r="Q182" s="8" t="s">
        <v>55</v>
      </c>
      <c r="R182" s="7" t="s">
        <v>54</v>
      </c>
      <c r="S182" s="6" t="s">
        <v>53</v>
      </c>
    </row>
    <row r="183" spans="2:21" ht="19.5" x14ac:dyDescent="0.3">
      <c r="B183" s="10" t="s">
        <v>2</v>
      </c>
      <c r="C183" s="39">
        <v>832411.7080000058</v>
      </c>
      <c r="D183" s="30">
        <v>0.85104933264633453</v>
      </c>
      <c r="Q183" s="10" t="s">
        <v>2</v>
      </c>
      <c r="R183" s="39">
        <v>90294.677999999985</v>
      </c>
      <c r="S183" s="30">
        <v>0.87532999607755357</v>
      </c>
    </row>
    <row r="184" spans="2:21" ht="19.5" x14ac:dyDescent="0.3">
      <c r="B184" s="10" t="s">
        <v>3</v>
      </c>
      <c r="C184" s="39">
        <v>60058.975999999995</v>
      </c>
      <c r="D184" s="30">
        <v>6.1403691169877039E-2</v>
      </c>
      <c r="Q184" s="10" t="s">
        <v>41</v>
      </c>
      <c r="R184" s="39">
        <v>4308.1440000000002</v>
      </c>
      <c r="S184" s="30">
        <v>4.1763786683214454E-2</v>
      </c>
    </row>
    <row r="185" spans="2:21" ht="19.5" x14ac:dyDescent="0.3">
      <c r="B185" s="10" t="s">
        <v>41</v>
      </c>
      <c r="C185" s="39">
        <v>40876.010000000017</v>
      </c>
      <c r="D185" s="30">
        <v>4.1791220254850943E-2</v>
      </c>
      <c r="Q185" s="10" t="s">
        <v>31</v>
      </c>
      <c r="R185" s="39">
        <v>5343.1040000000003</v>
      </c>
      <c r="S185" s="30">
        <v>5.1796842371617538E-2</v>
      </c>
    </row>
    <row r="186" spans="2:21" ht="19.5" x14ac:dyDescent="0.3">
      <c r="B186" s="10" t="s">
        <v>41</v>
      </c>
      <c r="C186" s="39">
        <v>30191.861999999994</v>
      </c>
      <c r="D186" s="30">
        <v>3.0867855124462093E-2</v>
      </c>
      <c r="Q186" s="10" t="s">
        <v>3</v>
      </c>
      <c r="R186" s="39">
        <v>2419.44</v>
      </c>
      <c r="S186" s="30">
        <v>2.3454410078408792E-2</v>
      </c>
    </row>
    <row r="187" spans="2:21" ht="19.5" x14ac:dyDescent="0.3">
      <c r="B187" s="10" t="s">
        <v>5</v>
      </c>
      <c r="C187" s="39">
        <v>2902.92</v>
      </c>
      <c r="D187" s="30">
        <v>2.9679161224936547E-3</v>
      </c>
      <c r="Q187" s="10" t="s">
        <v>19</v>
      </c>
      <c r="R187" s="39">
        <v>789.64800000000014</v>
      </c>
      <c r="S187" s="30">
        <v>7.654964789205498E-3</v>
      </c>
    </row>
    <row r="188" spans="2:21" ht="19.5" x14ac:dyDescent="0.3">
      <c r="B188" s="10" t="s">
        <v>31</v>
      </c>
      <c r="C188" s="39">
        <v>11022.634000000002</v>
      </c>
      <c r="D188" s="30">
        <v>1.1269429802043021E-2</v>
      </c>
      <c r="Q188" s="10" t="s">
        <v>5</v>
      </c>
      <c r="R188" s="39">
        <v>0</v>
      </c>
      <c r="S188" s="30">
        <v>0</v>
      </c>
    </row>
    <row r="189" spans="2:21" ht="19.5" x14ac:dyDescent="0.3">
      <c r="B189" s="10" t="s">
        <v>4</v>
      </c>
      <c r="C189" s="39">
        <v>636.30799999999999</v>
      </c>
      <c r="D189" s="30">
        <v>6.5055487993871425E-4</v>
      </c>
      <c r="Q189" s="10" t="s">
        <v>4</v>
      </c>
      <c r="R189" s="39">
        <v>0</v>
      </c>
      <c r="S189" s="30">
        <v>0</v>
      </c>
    </row>
    <row r="190" spans="2:21" ht="19.5" x14ac:dyDescent="0.3">
      <c r="B190" s="10"/>
      <c r="C190" s="9"/>
      <c r="D190" s="30">
        <v>0</v>
      </c>
      <c r="Q190" s="10"/>
      <c r="R190" s="9"/>
      <c r="S190" s="30">
        <v>0</v>
      </c>
    </row>
    <row r="191" spans="2:21" ht="19.5" x14ac:dyDescent="0.3">
      <c r="B191" s="10"/>
      <c r="C191" s="9"/>
      <c r="D191" s="30">
        <v>0</v>
      </c>
      <c r="Q191" s="10"/>
      <c r="R191" s="9"/>
      <c r="S191" s="30">
        <v>0</v>
      </c>
    </row>
    <row r="192" spans="2:21" ht="19.5" x14ac:dyDescent="0.3">
      <c r="B192" s="10"/>
      <c r="C192" s="9"/>
      <c r="D192" s="30">
        <v>0</v>
      </c>
      <c r="Q192" s="10"/>
      <c r="R192" s="9"/>
      <c r="S192" s="30">
        <v>0</v>
      </c>
    </row>
    <row r="193" spans="1:19" ht="19.5" x14ac:dyDescent="0.3">
      <c r="B193" s="10"/>
      <c r="C193" s="9"/>
      <c r="D193" s="30">
        <v>0</v>
      </c>
      <c r="Q193" s="10"/>
      <c r="R193" s="9"/>
      <c r="S193" s="30">
        <v>0</v>
      </c>
    </row>
    <row r="194" spans="1:19" ht="19.5" x14ac:dyDescent="0.3">
      <c r="B194" s="10"/>
      <c r="C194" s="9"/>
      <c r="D194" s="30">
        <v>0</v>
      </c>
      <c r="Q194" s="10"/>
      <c r="R194" s="9"/>
      <c r="S194" s="30">
        <v>0</v>
      </c>
    </row>
    <row r="195" spans="1:19" ht="19.5" x14ac:dyDescent="0.3">
      <c r="B195" s="10"/>
      <c r="C195" s="9"/>
      <c r="D195" s="30">
        <v>0</v>
      </c>
      <c r="Q195" s="10"/>
      <c r="R195" s="9"/>
      <c r="S195" s="30">
        <v>0</v>
      </c>
    </row>
    <row r="196" spans="1:19" ht="19.5" x14ac:dyDescent="0.3">
      <c r="B196" s="10"/>
      <c r="C196" s="9"/>
      <c r="D196" s="30">
        <v>0</v>
      </c>
      <c r="Q196" s="10"/>
      <c r="R196" s="9"/>
      <c r="S196" s="30">
        <v>0</v>
      </c>
    </row>
    <row r="197" spans="1:19" ht="19.5" x14ac:dyDescent="0.3">
      <c r="B197" s="10"/>
      <c r="C197" s="9"/>
      <c r="D197" s="30">
        <v>0</v>
      </c>
      <c r="Q197" s="10"/>
      <c r="R197" s="9"/>
      <c r="S197" s="30">
        <v>0</v>
      </c>
    </row>
    <row r="198" spans="1:19" ht="19.5" x14ac:dyDescent="0.3">
      <c r="B198" s="10"/>
      <c r="C198" s="9"/>
      <c r="D198" s="30">
        <v>0</v>
      </c>
      <c r="Q198" s="10"/>
      <c r="R198" s="9"/>
      <c r="S198" s="30">
        <v>0</v>
      </c>
    </row>
    <row r="199" spans="1:19" ht="19.5" x14ac:dyDescent="0.3">
      <c r="B199" s="8" t="s">
        <v>52</v>
      </c>
      <c r="C199" s="7">
        <v>978100.41800000577</v>
      </c>
      <c r="D199" s="6">
        <v>1</v>
      </c>
      <c r="Q199" s="8" t="s">
        <v>52</v>
      </c>
      <c r="R199" s="7">
        <v>103155.014</v>
      </c>
      <c r="S199" s="6">
        <v>1</v>
      </c>
    </row>
    <row r="204" spans="1:19" ht="26.25" x14ac:dyDescent="0.4">
      <c r="B204" s="13" t="s">
        <v>79</v>
      </c>
      <c r="C204" s="12"/>
      <c r="D204" s="11"/>
      <c r="Q204" s="13" t="s">
        <v>80</v>
      </c>
      <c r="R204" s="12"/>
      <c r="S204" s="11"/>
    </row>
    <row r="205" spans="1:19" ht="19.5" x14ac:dyDescent="0.3">
      <c r="B205" s="8" t="s">
        <v>55</v>
      </c>
      <c r="C205" s="7" t="s">
        <v>54</v>
      </c>
      <c r="D205" s="6" t="s">
        <v>53</v>
      </c>
      <c r="Q205" s="8" t="s">
        <v>55</v>
      </c>
      <c r="R205" s="7" t="s">
        <v>54</v>
      </c>
      <c r="S205" s="6" t="s">
        <v>53</v>
      </c>
    </row>
    <row r="206" spans="1:19" ht="19.5" x14ac:dyDescent="0.3">
      <c r="A206" s="37" t="s">
        <v>83</v>
      </c>
      <c r="B206" s="10" t="s">
        <v>83</v>
      </c>
      <c r="C206" s="39">
        <v>16171.6</v>
      </c>
      <c r="D206" s="30">
        <v>0.44325912606829404</v>
      </c>
      <c r="P206" s="37" t="s">
        <v>93</v>
      </c>
      <c r="Q206" s="10" t="s">
        <v>93</v>
      </c>
      <c r="R206" s="39">
        <v>15980.90799999999</v>
      </c>
      <c r="S206" s="30">
        <v>0.38718941051096517</v>
      </c>
    </row>
    <row r="207" spans="1:19" ht="19.5" x14ac:dyDescent="0.3">
      <c r="A207" s="37" t="s">
        <v>81</v>
      </c>
      <c r="B207" s="10" t="s">
        <v>81</v>
      </c>
      <c r="C207" s="39">
        <v>12693</v>
      </c>
      <c r="D207" s="30">
        <v>0.34791165297094018</v>
      </c>
      <c r="P207" s="37" t="s">
        <v>81</v>
      </c>
      <c r="Q207" s="10" t="s">
        <v>81</v>
      </c>
      <c r="R207" s="39">
        <v>8580.7790000000005</v>
      </c>
      <c r="S207" s="30">
        <v>0.20789724605979029</v>
      </c>
    </row>
    <row r="208" spans="1:19" ht="19.5" x14ac:dyDescent="0.3">
      <c r="A208" s="37" t="s">
        <v>93</v>
      </c>
      <c r="B208" s="10" t="s">
        <v>93</v>
      </c>
      <c r="C208" s="39">
        <v>4055.6000000000004</v>
      </c>
      <c r="D208" s="30">
        <v>0.11116288503812694</v>
      </c>
      <c r="P208" s="37" t="s">
        <v>126</v>
      </c>
      <c r="Q208" s="10" t="s">
        <v>126</v>
      </c>
      <c r="R208" s="39">
        <v>6441.7189999999991</v>
      </c>
      <c r="S208" s="30">
        <v>0.15607156879241688</v>
      </c>
    </row>
    <row r="209" spans="1:19" ht="19.5" x14ac:dyDescent="0.3">
      <c r="A209" s="37" t="s">
        <v>126</v>
      </c>
      <c r="B209" s="10" t="s">
        <v>126</v>
      </c>
      <c r="C209" s="39">
        <v>2026.1999999999998</v>
      </c>
      <c r="D209" s="30">
        <v>5.5537586957355944E-2</v>
      </c>
      <c r="P209" s="37" t="s">
        <v>83</v>
      </c>
      <c r="Q209" s="10" t="s">
        <v>83</v>
      </c>
      <c r="R209" s="39">
        <v>6791.2840000000006</v>
      </c>
      <c r="S209" s="30">
        <v>0.16454091648437943</v>
      </c>
    </row>
    <row r="210" spans="1:19" ht="19.5" x14ac:dyDescent="0.3">
      <c r="A210" s="37" t="s">
        <v>88</v>
      </c>
      <c r="B210" s="10" t="s">
        <v>88</v>
      </c>
      <c r="C210" s="39">
        <v>669.8</v>
      </c>
      <c r="D210" s="30">
        <v>1.8359034519809008E-2</v>
      </c>
      <c r="P210" s="37" t="s">
        <v>94</v>
      </c>
      <c r="Q210" s="10" t="s">
        <v>94</v>
      </c>
      <c r="R210" s="39">
        <v>777.37699999999995</v>
      </c>
      <c r="S210" s="30">
        <v>1.8834483145437213E-2</v>
      </c>
    </row>
    <row r="211" spans="1:19" ht="19.5" x14ac:dyDescent="0.3">
      <c r="A211" s="37" t="s">
        <v>102</v>
      </c>
      <c r="B211" s="10" t="s">
        <v>102</v>
      </c>
      <c r="C211" s="39">
        <v>329.8</v>
      </c>
      <c r="D211" s="30">
        <v>9.0397276569617966E-3</v>
      </c>
      <c r="P211" s="37" t="s">
        <v>102</v>
      </c>
      <c r="Q211" s="10" t="s">
        <v>102</v>
      </c>
      <c r="R211" s="39">
        <v>663.01600000000008</v>
      </c>
      <c r="S211" s="30">
        <v>1.6063716417073316E-2</v>
      </c>
    </row>
    <row r="212" spans="1:19" ht="19.5" x14ac:dyDescent="0.3">
      <c r="A212" s="37" t="s">
        <v>94</v>
      </c>
      <c r="B212" s="10" t="s">
        <v>94</v>
      </c>
      <c r="C212" s="39">
        <v>265.60000000000002</v>
      </c>
      <c r="D212" s="30">
        <v>7.2800232434477056E-3</v>
      </c>
      <c r="P212" s="37" t="s">
        <v>86</v>
      </c>
      <c r="Q212" s="10" t="s">
        <v>86</v>
      </c>
      <c r="R212" s="39">
        <v>363.91800000000001</v>
      </c>
      <c r="S212" s="30">
        <v>8.817095742890798E-3</v>
      </c>
    </row>
    <row r="213" spans="1:19" ht="19.5" x14ac:dyDescent="0.3">
      <c r="A213" s="37" t="s">
        <v>86</v>
      </c>
      <c r="B213" s="10" t="s">
        <v>86</v>
      </c>
      <c r="C213" s="39">
        <v>271.8</v>
      </c>
      <c r="D213" s="30">
        <v>7.4499635450643309E-3</v>
      </c>
      <c r="P213" s="37" t="s">
        <v>84</v>
      </c>
      <c r="Q213" s="10" t="s">
        <v>84</v>
      </c>
      <c r="R213" s="39">
        <v>1675.134</v>
      </c>
      <c r="S213" s="30">
        <v>4.0585562847046959E-2</v>
      </c>
    </row>
    <row r="214" spans="1:19" ht="19.5" x14ac:dyDescent="0.3">
      <c r="A214" s="37" t="s">
        <v>84</v>
      </c>
      <c r="B214" s="10" t="s">
        <v>84</v>
      </c>
      <c r="C214" s="39">
        <v>0</v>
      </c>
      <c r="D214" s="30">
        <v>0</v>
      </c>
      <c r="P214" s="37" t="s">
        <v>88</v>
      </c>
      <c r="Q214" s="10" t="s">
        <v>88</v>
      </c>
      <c r="R214" s="39">
        <v>0</v>
      </c>
      <c r="S214" s="30">
        <v>0</v>
      </c>
    </row>
    <row r="215" spans="1:19" ht="19.5" x14ac:dyDescent="0.3">
      <c r="A215" s="37" t="s">
        <v>95</v>
      </c>
      <c r="B215" s="10" t="s">
        <v>95</v>
      </c>
      <c r="C215" s="39">
        <v>0</v>
      </c>
      <c r="D215" s="30">
        <v>0</v>
      </c>
      <c r="P215" s="37" t="s">
        <v>95</v>
      </c>
      <c r="Q215" s="10" t="s">
        <v>95</v>
      </c>
      <c r="R215" s="39">
        <v>0</v>
      </c>
      <c r="S215" s="30">
        <v>0</v>
      </c>
    </row>
    <row r="216" spans="1:19" ht="19.5" x14ac:dyDescent="0.3">
      <c r="B216" s="10"/>
      <c r="C216" s="9"/>
      <c r="D216" s="30">
        <v>0</v>
      </c>
      <c r="Q216" s="10"/>
      <c r="R216" s="9"/>
      <c r="S216" s="30">
        <v>0</v>
      </c>
    </row>
    <row r="217" spans="1:19" ht="19.5" x14ac:dyDescent="0.3">
      <c r="B217" s="10"/>
      <c r="C217" s="9"/>
      <c r="D217" s="30">
        <v>0</v>
      </c>
      <c r="Q217" s="10"/>
      <c r="R217" s="9"/>
      <c r="S217" s="30">
        <v>0</v>
      </c>
    </row>
    <row r="218" spans="1:19" ht="19.5" x14ac:dyDescent="0.3">
      <c r="B218" s="10"/>
      <c r="C218" s="9"/>
      <c r="D218" s="30">
        <v>0</v>
      </c>
      <c r="Q218" s="10"/>
      <c r="R218" s="9"/>
      <c r="S218" s="30">
        <v>0</v>
      </c>
    </row>
    <row r="219" spans="1:19" ht="19.5" x14ac:dyDescent="0.3">
      <c r="B219" s="10"/>
      <c r="C219" s="9"/>
      <c r="D219" s="30">
        <v>0</v>
      </c>
      <c r="Q219" s="10"/>
      <c r="R219" s="9"/>
      <c r="S219" s="30">
        <v>0</v>
      </c>
    </row>
    <row r="220" spans="1:19" ht="19.5" x14ac:dyDescent="0.3">
      <c r="B220" s="10"/>
      <c r="C220" s="9"/>
      <c r="D220" s="30">
        <v>0</v>
      </c>
      <c r="Q220" s="10"/>
      <c r="R220" s="9"/>
      <c r="S220" s="30">
        <v>0</v>
      </c>
    </row>
    <row r="221" spans="1:19" ht="19.5" x14ac:dyDescent="0.3">
      <c r="B221" s="10"/>
      <c r="C221" s="9"/>
      <c r="D221" s="30">
        <v>0</v>
      </c>
      <c r="Q221" s="10"/>
      <c r="R221" s="9"/>
      <c r="S221" s="30">
        <v>0</v>
      </c>
    </row>
    <row r="222" spans="1:19" ht="19.5" x14ac:dyDescent="0.3">
      <c r="B222" s="8" t="s">
        <v>52</v>
      </c>
      <c r="C222" s="7">
        <v>36483.4</v>
      </c>
      <c r="D222" s="30">
        <v>1</v>
      </c>
      <c r="Q222" s="8" t="s">
        <v>52</v>
      </c>
      <c r="R222" s="7">
        <v>41274.134999999987</v>
      </c>
      <c r="S222" s="30">
        <v>1</v>
      </c>
    </row>
  </sheetData>
  <pageMargins left="0.7" right="0.7" top="0.75" bottom="0.75" header="0.3" footer="0.3"/>
  <pageSetup paperSize="9" orientation="portrait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414B-1B59-4762-A342-41B06325F106}">
  <dimension ref="A2:AE222"/>
  <sheetViews>
    <sheetView zoomScale="70" zoomScaleNormal="70" workbookViewId="0">
      <selection activeCell="F25" sqref="F25"/>
    </sheetView>
  </sheetViews>
  <sheetFormatPr defaultColWidth="8.7109375" defaultRowHeight="15" x14ac:dyDescent="0.25"/>
  <cols>
    <col min="1" max="1" width="10.85546875" style="37" customWidth="1"/>
    <col min="2" max="2" width="34.85546875" bestFit="1" customWidth="1"/>
    <col min="3" max="3" width="21.5703125" style="4" bestFit="1" customWidth="1"/>
    <col min="4" max="4" width="13.42578125" style="3" bestFit="1" customWidth="1"/>
    <col min="5" max="5" width="9" style="5" bestFit="1" customWidth="1"/>
    <col min="6" max="6" width="19.140625" style="4" bestFit="1" customWidth="1"/>
    <col min="7" max="7" width="8" style="3" bestFit="1" customWidth="1"/>
    <col min="8" max="8" width="6" customWidth="1"/>
    <col min="12" max="12" width="29.140625" bestFit="1" customWidth="1"/>
    <col min="13" max="13" width="17.28515625" bestFit="1" customWidth="1"/>
    <col min="14" max="14" width="11.85546875" bestFit="1" customWidth="1"/>
    <col min="15" max="15" width="9" bestFit="1" customWidth="1"/>
    <col min="16" max="16" width="17.7109375" style="37" bestFit="1" customWidth="1"/>
    <col min="17" max="17" width="42.7109375" bestFit="1" customWidth="1"/>
    <col min="18" max="18" width="19.140625" style="2" bestFit="1" customWidth="1"/>
    <col min="19" max="19" width="11.85546875" bestFit="1" customWidth="1"/>
    <col min="20" max="20" width="9" bestFit="1" customWidth="1"/>
    <col min="21" max="21" width="17.7109375" bestFit="1" customWidth="1"/>
    <col min="22" max="22" width="9" bestFit="1" customWidth="1"/>
    <col min="23" max="23" width="17.7109375" bestFit="1" customWidth="1"/>
    <col min="25" max="25" width="19.140625" bestFit="1" customWidth="1"/>
    <col min="26" max="26" width="10.85546875" bestFit="1" customWidth="1"/>
    <col min="27" max="27" width="36.85546875" bestFit="1" customWidth="1"/>
    <col min="28" max="28" width="17.28515625" bestFit="1" customWidth="1"/>
    <col min="29" max="29" width="11.85546875" bestFit="1" customWidth="1"/>
    <col min="30" max="30" width="9" bestFit="1" customWidth="1"/>
    <col min="31" max="31" width="17.7109375" bestFit="1" customWidth="1"/>
    <col min="33" max="33" width="10.85546875" bestFit="1" customWidth="1"/>
    <col min="34" max="34" width="36.85546875" bestFit="1" customWidth="1"/>
    <col min="35" max="35" width="17.28515625" bestFit="1" customWidth="1"/>
    <col min="36" max="36" width="11.85546875" bestFit="1" customWidth="1"/>
    <col min="37" max="37" width="9" bestFit="1" customWidth="1"/>
    <col min="38" max="38" width="17.7109375" bestFit="1" customWidth="1"/>
  </cols>
  <sheetData>
    <row r="2" spans="1:26" s="23" customFormat="1" ht="26.25" x14ac:dyDescent="0.4">
      <c r="A2" s="36"/>
      <c r="B2" s="13" t="s">
        <v>73</v>
      </c>
      <c r="C2" s="12"/>
      <c r="D2" s="11"/>
      <c r="E2" s="24"/>
      <c r="F2" s="12"/>
      <c r="G2" s="11"/>
      <c r="P2" s="36"/>
      <c r="Q2"/>
      <c r="R2"/>
      <c r="S2"/>
      <c r="T2"/>
      <c r="U2"/>
    </row>
    <row r="3" spans="1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8</v>
      </c>
    </row>
    <row r="4" spans="1:26" ht="19.5" x14ac:dyDescent="0.3">
      <c r="A4" s="40"/>
      <c r="B4" s="10" t="s">
        <v>2</v>
      </c>
      <c r="C4" s="9">
        <v>1515308.9871999961</v>
      </c>
      <c r="D4" s="30">
        <v>0.83146138949430948</v>
      </c>
      <c r="E4" s="16">
        <v>8</v>
      </c>
      <c r="F4" s="15">
        <v>121224.71897599968</v>
      </c>
      <c r="G4" s="22"/>
      <c r="R4"/>
      <c r="Y4" s="10" t="s">
        <v>19</v>
      </c>
      <c r="Z4">
        <v>10</v>
      </c>
    </row>
    <row r="5" spans="1:26" ht="19.5" x14ac:dyDescent="0.3">
      <c r="A5" s="40"/>
      <c r="B5" s="10" t="s">
        <v>19</v>
      </c>
      <c r="C5" s="9">
        <v>98290.103999999992</v>
      </c>
      <c r="D5" s="30">
        <v>5.3932516163842883E-2</v>
      </c>
      <c r="E5" s="16">
        <v>10</v>
      </c>
      <c r="F5" s="15">
        <v>9829.0103999999992</v>
      </c>
      <c r="G5" s="22"/>
      <c r="R5"/>
      <c r="Y5" s="10" t="s">
        <v>57</v>
      </c>
      <c r="Z5">
        <v>9</v>
      </c>
    </row>
    <row r="6" spans="1:26" ht="19.5" x14ac:dyDescent="0.3">
      <c r="A6" s="41" t="s">
        <v>24</v>
      </c>
      <c r="B6" s="10" t="s">
        <v>57</v>
      </c>
      <c r="C6" s="9">
        <v>63442.489600000037</v>
      </c>
      <c r="D6" s="30">
        <v>3.4811369167199541E-2</v>
      </c>
      <c r="E6" s="16">
        <v>9</v>
      </c>
      <c r="F6" s="15">
        <v>5709.8240640000031</v>
      </c>
      <c r="G6" s="22"/>
      <c r="R6"/>
      <c r="Y6" s="10" t="s">
        <v>41</v>
      </c>
      <c r="Z6">
        <v>9</v>
      </c>
    </row>
    <row r="7" spans="1:26" ht="19.5" x14ac:dyDescent="0.3">
      <c r="A7" s="41" t="s">
        <v>36</v>
      </c>
      <c r="B7" s="10" t="s">
        <v>62</v>
      </c>
      <c r="C7" s="9">
        <v>23163.297599999998</v>
      </c>
      <c r="D7" s="30">
        <v>1.2709874864105374E-2</v>
      </c>
      <c r="E7" s="16">
        <v>8</v>
      </c>
      <c r="F7" s="15">
        <v>1853.0638079999999</v>
      </c>
      <c r="G7" s="22"/>
      <c r="R7"/>
      <c r="Y7" s="10" t="s">
        <v>31</v>
      </c>
      <c r="Z7">
        <v>8</v>
      </c>
    </row>
    <row r="8" spans="1:26" ht="19.5" x14ac:dyDescent="0.3">
      <c r="A8" s="41" t="s">
        <v>104</v>
      </c>
      <c r="B8" s="10" t="s">
        <v>31</v>
      </c>
      <c r="C8" s="9">
        <v>32511.200000000004</v>
      </c>
      <c r="D8" s="30">
        <v>1.7839138917850054E-2</v>
      </c>
      <c r="E8" s="16">
        <v>8</v>
      </c>
      <c r="F8" s="15">
        <v>2600.8960000000002</v>
      </c>
      <c r="G8" s="22"/>
      <c r="R8"/>
      <c r="Y8" s="10" t="s">
        <v>20</v>
      </c>
      <c r="Z8">
        <v>10</v>
      </c>
    </row>
    <row r="9" spans="1:26" ht="19.5" x14ac:dyDescent="0.3">
      <c r="A9" s="41" t="s">
        <v>32</v>
      </c>
      <c r="B9" s="10" t="s">
        <v>3</v>
      </c>
      <c r="C9" s="9">
        <v>4774.96</v>
      </c>
      <c r="D9" s="30">
        <v>2.6200563118918183E-3</v>
      </c>
      <c r="E9" s="16">
        <v>6.5</v>
      </c>
      <c r="F9" s="15">
        <v>310.37240000000003</v>
      </c>
      <c r="G9" s="22"/>
      <c r="R9"/>
      <c r="Y9" s="10" t="s">
        <v>27</v>
      </c>
      <c r="Z9">
        <v>10</v>
      </c>
    </row>
    <row r="10" spans="1:26" ht="19.5" x14ac:dyDescent="0.3">
      <c r="A10" s="41" t="s">
        <v>129</v>
      </c>
      <c r="B10" s="10" t="s">
        <v>20</v>
      </c>
      <c r="C10" s="9">
        <v>21305.207999999999</v>
      </c>
      <c r="D10" s="30">
        <v>1.1690327185268161E-2</v>
      </c>
      <c r="E10" s="16">
        <v>10</v>
      </c>
      <c r="F10" s="15">
        <v>2130.5207999999998</v>
      </c>
      <c r="G10" s="22"/>
      <c r="R10"/>
      <c r="Y10" s="10" t="s">
        <v>76</v>
      </c>
      <c r="Z10">
        <v>10</v>
      </c>
    </row>
    <row r="11" spans="1:26" ht="19.5" x14ac:dyDescent="0.3">
      <c r="A11" s="41" t="s">
        <v>132</v>
      </c>
      <c r="B11" s="10" t="s">
        <v>27</v>
      </c>
      <c r="C11" s="9">
        <v>12078.000000000004</v>
      </c>
      <c r="D11" s="30">
        <v>6.6272890526893188E-3</v>
      </c>
      <c r="E11" s="16">
        <v>10</v>
      </c>
      <c r="F11" s="15">
        <v>1207.8000000000002</v>
      </c>
      <c r="G11" s="22"/>
      <c r="R11"/>
      <c r="Y11" s="10" t="s">
        <v>21</v>
      </c>
      <c r="Z11">
        <v>9</v>
      </c>
    </row>
    <row r="12" spans="1:26" ht="19.5" x14ac:dyDescent="0.3">
      <c r="A12" s="41" t="s">
        <v>128</v>
      </c>
      <c r="B12" s="10" t="s">
        <v>136</v>
      </c>
      <c r="C12" s="9">
        <v>11885.175999999999</v>
      </c>
      <c r="D12" s="30">
        <v>6.5214850798216428E-3</v>
      </c>
      <c r="E12" s="16">
        <v>10</v>
      </c>
      <c r="F12" s="15">
        <v>1188.5175999999999</v>
      </c>
      <c r="G12" s="22"/>
      <c r="R12"/>
      <c r="Y12" s="10" t="s">
        <v>4</v>
      </c>
      <c r="Z12">
        <v>9</v>
      </c>
    </row>
    <row r="13" spans="1:26" ht="19.5" x14ac:dyDescent="0.3">
      <c r="A13" s="41" t="s">
        <v>74</v>
      </c>
      <c r="B13" s="10" t="s">
        <v>76</v>
      </c>
      <c r="C13" s="9">
        <v>12564.695999999998</v>
      </c>
      <c r="D13" s="30">
        <v>6.8943427927777145E-3</v>
      </c>
      <c r="E13" s="16">
        <v>10</v>
      </c>
      <c r="F13" s="15">
        <v>1256.4695999999997</v>
      </c>
      <c r="G13" s="22"/>
      <c r="R13"/>
      <c r="Y13" s="10" t="s">
        <v>63</v>
      </c>
      <c r="Z13">
        <v>9</v>
      </c>
    </row>
    <row r="14" spans="1:26" ht="19.5" x14ac:dyDescent="0.3">
      <c r="A14" s="41" t="s">
        <v>23</v>
      </c>
      <c r="B14" s="10" t="s">
        <v>41</v>
      </c>
      <c r="C14" s="9">
        <v>9977.2080000000005</v>
      </c>
      <c r="D14" s="30">
        <v>5.4745687493628313E-3</v>
      </c>
      <c r="E14" s="16">
        <v>9</v>
      </c>
      <c r="F14" s="15">
        <v>897.94871999999998</v>
      </c>
      <c r="G14" s="22"/>
      <c r="R14"/>
      <c r="Y14" s="10" t="s">
        <v>3</v>
      </c>
      <c r="Z14">
        <v>6.5</v>
      </c>
    </row>
    <row r="15" spans="1:26" ht="19.5" x14ac:dyDescent="0.3">
      <c r="A15" s="41" t="s">
        <v>28</v>
      </c>
      <c r="B15" s="10" t="s">
        <v>4</v>
      </c>
      <c r="C15" s="9">
        <v>7241.1280000000006</v>
      </c>
      <c r="D15" s="30">
        <v>3.9732611627357256E-3</v>
      </c>
      <c r="E15" s="16">
        <v>9</v>
      </c>
      <c r="F15" s="15">
        <v>651.70152000000007</v>
      </c>
      <c r="G15" s="22"/>
      <c r="R15"/>
      <c r="Y15" s="10" t="s">
        <v>33</v>
      </c>
      <c r="Z15">
        <v>10</v>
      </c>
    </row>
    <row r="16" spans="1:26" ht="19.5" x14ac:dyDescent="0.3">
      <c r="A16" s="41" t="s">
        <v>30</v>
      </c>
      <c r="B16" s="10" t="s">
        <v>40</v>
      </c>
      <c r="C16" s="9">
        <v>3006.288</v>
      </c>
      <c r="D16" s="30">
        <v>1.6495727398270624E-3</v>
      </c>
      <c r="E16" s="16">
        <v>9</v>
      </c>
      <c r="F16" s="15">
        <v>270.56592000000001</v>
      </c>
      <c r="G16" s="22"/>
      <c r="R16"/>
      <c r="Y16" s="10" t="s">
        <v>62</v>
      </c>
      <c r="Z16">
        <v>8</v>
      </c>
    </row>
    <row r="17" spans="1:26" ht="19.5" x14ac:dyDescent="0.3">
      <c r="A17" s="41" t="s">
        <v>127</v>
      </c>
      <c r="B17" s="10" t="s">
        <v>134</v>
      </c>
      <c r="C17" s="9">
        <v>1936.0240000000001</v>
      </c>
      <c r="D17" s="30">
        <v>1.0623108677714672E-3</v>
      </c>
      <c r="E17" s="16">
        <v>10</v>
      </c>
      <c r="F17" s="15">
        <v>193.60240000000002</v>
      </c>
      <c r="G17" s="22"/>
      <c r="R17"/>
      <c r="Y17" s="10" t="s">
        <v>47</v>
      </c>
      <c r="Z17">
        <v>9</v>
      </c>
    </row>
    <row r="18" spans="1:26" ht="19.5" x14ac:dyDescent="0.3">
      <c r="A18" s="41" t="s">
        <v>29</v>
      </c>
      <c r="B18" s="10" t="s">
        <v>43</v>
      </c>
      <c r="C18" s="9">
        <v>1366</v>
      </c>
      <c r="D18" s="30">
        <v>7.495344300359005E-4</v>
      </c>
      <c r="E18" s="16">
        <v>10</v>
      </c>
      <c r="F18" s="15">
        <v>136.6</v>
      </c>
      <c r="G18" s="22"/>
      <c r="R18"/>
      <c r="Y18" s="10" t="s">
        <v>43</v>
      </c>
      <c r="Z18">
        <v>10</v>
      </c>
    </row>
    <row r="19" spans="1:26" ht="19.5" x14ac:dyDescent="0.3">
      <c r="A19" s="41" t="s">
        <v>45</v>
      </c>
      <c r="B19" s="10" t="s">
        <v>47</v>
      </c>
      <c r="C19" s="9">
        <v>1851.72</v>
      </c>
      <c r="D19" s="30">
        <v>1.0160526316149909E-3</v>
      </c>
      <c r="E19" s="16">
        <v>9</v>
      </c>
      <c r="F19" s="15">
        <v>166.65479999999999</v>
      </c>
      <c r="G19" s="22"/>
      <c r="R19"/>
      <c r="Y19" s="10" t="s">
        <v>71</v>
      </c>
      <c r="Z19">
        <v>10</v>
      </c>
    </row>
    <row r="20" spans="1:26" ht="19.5" x14ac:dyDescent="0.3">
      <c r="A20" s="41" t="s">
        <v>130</v>
      </c>
      <c r="B20" s="10" t="s">
        <v>42</v>
      </c>
      <c r="C20" s="9">
        <v>1158</v>
      </c>
      <c r="D20" s="30">
        <v>6.3540327231447499E-4</v>
      </c>
      <c r="E20" s="16">
        <v>10</v>
      </c>
      <c r="F20" s="15">
        <v>115.8</v>
      </c>
      <c r="G20" s="22"/>
      <c r="R20"/>
      <c r="Y20" s="10" t="s">
        <v>38</v>
      </c>
      <c r="Z20">
        <v>5</v>
      </c>
    </row>
    <row r="21" spans="1:26" ht="19.5" x14ac:dyDescent="0.3">
      <c r="A21" s="41" t="s">
        <v>123</v>
      </c>
      <c r="B21" s="10" t="s">
        <v>135</v>
      </c>
      <c r="C21" s="9">
        <v>604.16</v>
      </c>
      <c r="D21" s="30">
        <v>3.3150711658161761E-4</v>
      </c>
      <c r="E21" s="16">
        <v>10</v>
      </c>
      <c r="F21" s="15">
        <v>60.415999999999997</v>
      </c>
      <c r="G21" s="22"/>
      <c r="R21"/>
      <c r="Y21" s="10" t="s">
        <v>46</v>
      </c>
      <c r="Z21">
        <v>8</v>
      </c>
    </row>
    <row r="22" spans="1:26" ht="19.5" x14ac:dyDescent="0.3">
      <c r="A22" s="41" t="s">
        <v>34</v>
      </c>
      <c r="B22" s="10" t="s">
        <v>38</v>
      </c>
      <c r="C22" s="9">
        <v>102.2</v>
      </c>
      <c r="D22" s="30">
        <v>5.6077905380431215E-5</v>
      </c>
      <c r="E22" s="16">
        <v>5</v>
      </c>
      <c r="F22" s="15">
        <v>5.1100000000000003</v>
      </c>
      <c r="G22" s="22"/>
      <c r="R22"/>
      <c r="Y22" s="10" t="s">
        <v>135</v>
      </c>
      <c r="Z22">
        <v>10</v>
      </c>
    </row>
    <row r="23" spans="1:26" ht="19.5" x14ac:dyDescent="0.3">
      <c r="A23" s="41" t="s">
        <v>133</v>
      </c>
      <c r="B23" s="10" t="s">
        <v>46</v>
      </c>
      <c r="C23" s="9">
        <v>641.91999999999996</v>
      </c>
      <c r="D23" s="30">
        <v>3.5222631136796871E-4</v>
      </c>
      <c r="E23" s="16">
        <v>8</v>
      </c>
      <c r="F23" s="15">
        <v>51.3536</v>
      </c>
      <c r="G23" s="22"/>
      <c r="R23"/>
      <c r="Y23" s="10" t="s">
        <v>134</v>
      </c>
      <c r="Z23">
        <v>10</v>
      </c>
    </row>
    <row r="24" spans="1:26" ht="19.5" x14ac:dyDescent="0.3">
      <c r="A24" s="41" t="s">
        <v>35</v>
      </c>
      <c r="B24" s="10" t="s">
        <v>39</v>
      </c>
      <c r="C24" s="9">
        <v>68.8</v>
      </c>
      <c r="D24" s="30">
        <v>3.7751075246317679E-5</v>
      </c>
      <c r="E24" s="16">
        <v>8</v>
      </c>
      <c r="F24" s="15">
        <v>5.5039999999999996</v>
      </c>
      <c r="G24" s="22"/>
      <c r="R24"/>
      <c r="Y24" s="10" t="s">
        <v>136</v>
      </c>
      <c r="Z24">
        <v>10</v>
      </c>
    </row>
    <row r="25" spans="1:26" ht="19.5" x14ac:dyDescent="0.3">
      <c r="A25" s="41" t="s">
        <v>131</v>
      </c>
      <c r="B25" s="10" t="s">
        <v>33</v>
      </c>
      <c r="C25" s="9">
        <v>0</v>
      </c>
      <c r="D25" s="30">
        <v>0</v>
      </c>
      <c r="E25" s="16">
        <v>10</v>
      </c>
      <c r="F25" s="15">
        <v>0</v>
      </c>
      <c r="G25" s="22"/>
      <c r="R25"/>
      <c r="Y25" s="10" t="s">
        <v>39</v>
      </c>
      <c r="Z25">
        <v>8</v>
      </c>
    </row>
    <row r="26" spans="1:26" ht="19.5" x14ac:dyDescent="0.3">
      <c r="A26" s="41" t="s">
        <v>75</v>
      </c>
      <c r="B26" s="10" t="s">
        <v>5</v>
      </c>
      <c r="C26" s="9">
        <v>0</v>
      </c>
      <c r="D26" s="30">
        <v>0</v>
      </c>
      <c r="E26" s="16">
        <v>8</v>
      </c>
      <c r="F26" s="15">
        <v>0</v>
      </c>
      <c r="G26" s="22"/>
      <c r="R26"/>
      <c r="Y26" s="10" t="s">
        <v>5</v>
      </c>
      <c r="Z26">
        <v>8</v>
      </c>
    </row>
    <row r="27" spans="1:26" ht="19.5" x14ac:dyDescent="0.3">
      <c r="A27" s="40"/>
      <c r="B27" s="8" t="s">
        <v>52</v>
      </c>
      <c r="C27" s="7">
        <v>1822464.646399996</v>
      </c>
      <c r="D27" s="6">
        <v>1</v>
      </c>
      <c r="E27" s="21"/>
      <c r="F27" s="20"/>
      <c r="G27" s="14"/>
      <c r="R27"/>
    </row>
    <row r="28" spans="1:26" ht="18.75" x14ac:dyDescent="0.3">
      <c r="A28" s="41"/>
      <c r="C28" s="18"/>
      <c r="D28" s="17"/>
      <c r="E28" s="19"/>
      <c r="F28" s="18"/>
      <c r="G28" s="17"/>
      <c r="R28" s="18"/>
      <c r="S28" s="17"/>
      <c r="T28" s="17"/>
      <c r="U28" s="17"/>
    </row>
    <row r="40" spans="1:21" s="26" customFormat="1" ht="26.25" x14ac:dyDescent="0.4">
      <c r="A40" s="38"/>
      <c r="B40" s="13"/>
      <c r="C40" s="28"/>
      <c r="D40" s="27"/>
      <c r="E40" s="29"/>
      <c r="F40" s="28"/>
      <c r="G40" s="27"/>
      <c r="P40" s="38"/>
      <c r="Q40" s="13"/>
      <c r="R40" s="28"/>
      <c r="S40" s="27"/>
      <c r="T40" s="27"/>
      <c r="U40" s="27"/>
    </row>
    <row r="41" spans="1:21" s="23" customFormat="1" ht="26.25" x14ac:dyDescent="0.4">
      <c r="A41" s="36"/>
      <c r="B41" s="13" t="s">
        <v>70</v>
      </c>
      <c r="C41" s="12"/>
      <c r="D41" s="11"/>
      <c r="E41" s="24"/>
      <c r="F41" s="12"/>
      <c r="G41" s="11"/>
      <c r="P41" s="36"/>
      <c r="Q41" s="13" t="s">
        <v>69</v>
      </c>
      <c r="R41" s="12"/>
      <c r="S41" s="11"/>
      <c r="T41" s="11"/>
      <c r="U41" s="11"/>
    </row>
    <row r="42" spans="1:21" ht="19.5" x14ac:dyDescent="0.3">
      <c r="B42" s="8" t="s">
        <v>55</v>
      </c>
      <c r="C42" s="7" t="s">
        <v>54</v>
      </c>
      <c r="D42" s="6" t="s">
        <v>53</v>
      </c>
      <c r="E42" s="21" t="s">
        <v>68</v>
      </c>
      <c r="F42" s="20" t="s">
        <v>72</v>
      </c>
      <c r="G42" s="14"/>
      <c r="Q42" s="8" t="s">
        <v>55</v>
      </c>
      <c r="R42" s="7" t="s">
        <v>54</v>
      </c>
      <c r="S42" s="6" t="s">
        <v>53</v>
      </c>
      <c r="T42" s="21" t="s">
        <v>68</v>
      </c>
      <c r="U42" s="20" t="s">
        <v>72</v>
      </c>
    </row>
    <row r="43" spans="1:21" ht="19.5" x14ac:dyDescent="0.3">
      <c r="B43" s="10" t="s">
        <v>2</v>
      </c>
      <c r="C43" s="35">
        <v>601346.43999999925</v>
      </c>
      <c r="D43" s="34">
        <v>0.84939442924808595</v>
      </c>
      <c r="E43" s="16">
        <v>8</v>
      </c>
      <c r="F43" s="15">
        <v>48107.715199999941</v>
      </c>
      <c r="G43" s="14"/>
      <c r="Q43" s="10" t="s">
        <v>2</v>
      </c>
      <c r="R43" s="35">
        <v>924536.38719999685</v>
      </c>
      <c r="S43" s="34">
        <v>0.82895253735524999</v>
      </c>
      <c r="T43" s="16">
        <v>8</v>
      </c>
      <c r="U43" s="15">
        <v>73962.910975999752</v>
      </c>
    </row>
    <row r="44" spans="1:21" ht="19.5" x14ac:dyDescent="0.3">
      <c r="A44" s="37" t="s">
        <v>31</v>
      </c>
      <c r="B44" s="10" t="s">
        <v>31</v>
      </c>
      <c r="C44" s="35">
        <v>21626.280000000002</v>
      </c>
      <c r="D44" s="34">
        <v>3.054685375265433E-2</v>
      </c>
      <c r="E44" s="16">
        <v>8</v>
      </c>
      <c r="F44" s="15">
        <v>1730.1024000000002</v>
      </c>
      <c r="G44" s="14"/>
      <c r="Q44" s="10" t="s">
        <v>19</v>
      </c>
      <c r="R44" s="35">
        <v>69740.016000000003</v>
      </c>
      <c r="S44" s="34">
        <v>6.2529895003353667E-2</v>
      </c>
      <c r="T44" s="16">
        <v>10</v>
      </c>
      <c r="U44" s="15">
        <v>6974.0016000000005</v>
      </c>
    </row>
    <row r="45" spans="1:21" ht="19.5" x14ac:dyDescent="0.3">
      <c r="B45" s="10" t="s">
        <v>19</v>
      </c>
      <c r="C45" s="35">
        <v>28550.087999999996</v>
      </c>
      <c r="D45" s="34">
        <v>4.0326647151586452E-2</v>
      </c>
      <c r="E45" s="16">
        <v>10</v>
      </c>
      <c r="F45" s="15">
        <v>2855.0087999999996</v>
      </c>
      <c r="G45" s="32"/>
      <c r="P45" s="37" t="s">
        <v>24</v>
      </c>
      <c r="Q45" s="10" t="s">
        <v>57</v>
      </c>
      <c r="R45" s="35">
        <v>36652.377600000051</v>
      </c>
      <c r="S45" s="34">
        <v>3.2863045556962227E-2</v>
      </c>
      <c r="T45" s="16">
        <v>9</v>
      </c>
      <c r="U45" s="15">
        <v>3298.7139840000045</v>
      </c>
    </row>
    <row r="46" spans="1:21" ht="19.5" x14ac:dyDescent="0.3">
      <c r="A46" s="37" t="s">
        <v>24</v>
      </c>
      <c r="B46" s="10" t="s">
        <v>57</v>
      </c>
      <c r="C46" s="35">
        <v>26790.111999999986</v>
      </c>
      <c r="D46" s="34">
        <v>3.7840702759847245E-2</v>
      </c>
      <c r="E46" s="16">
        <v>9</v>
      </c>
      <c r="F46" s="15">
        <v>2411.110079999999</v>
      </c>
      <c r="G46" s="32"/>
      <c r="P46" s="37" t="s">
        <v>31</v>
      </c>
      <c r="Q46" s="10" t="s">
        <v>31</v>
      </c>
      <c r="R46" s="35">
        <v>10884.920000000002</v>
      </c>
      <c r="S46" s="34">
        <v>9.7595748288888326E-3</v>
      </c>
      <c r="T46" s="16">
        <v>8</v>
      </c>
      <c r="U46" s="15">
        <v>870.7936000000002</v>
      </c>
    </row>
    <row r="47" spans="1:21" ht="19.5" x14ac:dyDescent="0.3">
      <c r="A47" s="37" t="s">
        <v>20</v>
      </c>
      <c r="B47" s="10" t="s">
        <v>20</v>
      </c>
      <c r="C47" s="35">
        <v>5299.3119999999999</v>
      </c>
      <c r="D47" s="34">
        <v>7.4852128361274388E-3</v>
      </c>
      <c r="E47" s="16">
        <v>10</v>
      </c>
      <c r="F47" s="15">
        <v>529.93119999999999</v>
      </c>
      <c r="G47" s="32"/>
      <c r="P47" s="37" t="s">
        <v>23</v>
      </c>
      <c r="Q47" s="10" t="s">
        <v>41</v>
      </c>
      <c r="R47" s="35">
        <v>8101.5120000000006</v>
      </c>
      <c r="S47" s="34">
        <v>7.2639314382779863E-3</v>
      </c>
      <c r="T47" s="16">
        <v>9</v>
      </c>
      <c r="U47" s="15">
        <v>729.13608000000011</v>
      </c>
    </row>
    <row r="48" spans="1:21" ht="19.5" x14ac:dyDescent="0.3">
      <c r="A48" s="37" t="s">
        <v>76</v>
      </c>
      <c r="B48" s="10" t="s">
        <v>76</v>
      </c>
      <c r="C48" s="35">
        <v>4138.5600000000013</v>
      </c>
      <c r="D48" s="34">
        <v>5.8456649533153706E-3</v>
      </c>
      <c r="E48" s="16">
        <v>10</v>
      </c>
      <c r="F48" s="15">
        <v>413.85600000000011</v>
      </c>
      <c r="G48" s="32"/>
      <c r="P48" s="37" t="s">
        <v>20</v>
      </c>
      <c r="Q48" s="10" t="s">
        <v>20</v>
      </c>
      <c r="R48" s="35">
        <v>16005.895999999999</v>
      </c>
      <c r="S48" s="34">
        <v>1.435111509459072E-2</v>
      </c>
      <c r="T48" s="16">
        <v>10</v>
      </c>
      <c r="U48" s="15">
        <v>1600.5896</v>
      </c>
    </row>
    <row r="49" spans="1:21" ht="19.5" x14ac:dyDescent="0.3">
      <c r="A49" s="37" t="s">
        <v>23</v>
      </c>
      <c r="B49" s="10" t="s">
        <v>41</v>
      </c>
      <c r="C49" s="35">
        <v>1875.6960000000001</v>
      </c>
      <c r="D49" s="34">
        <v>2.6493974644015853E-3</v>
      </c>
      <c r="E49" s="16">
        <v>9</v>
      </c>
      <c r="F49" s="15">
        <v>168.81264000000002</v>
      </c>
      <c r="G49" s="32"/>
      <c r="P49" s="37" t="s">
        <v>76</v>
      </c>
      <c r="Q49" s="10" t="s">
        <v>76</v>
      </c>
      <c r="R49" s="35">
        <v>8426.1359999999968</v>
      </c>
      <c r="S49" s="34">
        <v>7.5549939558943926E-3</v>
      </c>
      <c r="T49" s="16">
        <v>10</v>
      </c>
      <c r="U49" s="15">
        <v>842.61359999999968</v>
      </c>
    </row>
    <row r="50" spans="1:21" ht="19.5" x14ac:dyDescent="0.3">
      <c r="A50" s="37" t="s">
        <v>27</v>
      </c>
      <c r="B50" s="10" t="s">
        <v>27</v>
      </c>
      <c r="C50" s="35">
        <v>6808.6000000000013</v>
      </c>
      <c r="D50" s="34">
        <v>9.6170635199545312E-3</v>
      </c>
      <c r="E50" s="16">
        <v>10</v>
      </c>
      <c r="F50" s="15">
        <v>680.86000000000013</v>
      </c>
      <c r="G50" s="32"/>
      <c r="P50" s="37" t="s">
        <v>36</v>
      </c>
      <c r="Q50" s="10" t="s">
        <v>62</v>
      </c>
      <c r="R50" s="35">
        <v>20830.641599999999</v>
      </c>
      <c r="S50" s="34">
        <v>1.8677050950210435E-2</v>
      </c>
      <c r="T50" s="16">
        <v>8</v>
      </c>
      <c r="U50" s="15">
        <v>1666.4513279999999</v>
      </c>
    </row>
    <row r="51" spans="1:21" ht="19.5" x14ac:dyDescent="0.3">
      <c r="A51" s="37" t="s">
        <v>32</v>
      </c>
      <c r="B51" s="10" t="s">
        <v>3</v>
      </c>
      <c r="C51" s="35">
        <v>5970.7200000000012</v>
      </c>
      <c r="D51" s="34">
        <v>8.43356835470771E-3</v>
      </c>
      <c r="E51" s="16">
        <v>6.5</v>
      </c>
      <c r="F51" s="15">
        <v>388.09680000000009</v>
      </c>
      <c r="G51" s="32"/>
      <c r="P51" s="37" t="s">
        <v>28</v>
      </c>
      <c r="Q51" s="10" t="s">
        <v>4</v>
      </c>
      <c r="R51" s="35">
        <v>5793.648000000001</v>
      </c>
      <c r="S51" s="34">
        <v>5.1946675940881632E-3</v>
      </c>
      <c r="T51" s="16">
        <v>9</v>
      </c>
      <c r="U51" s="15">
        <v>521.4283200000001</v>
      </c>
    </row>
    <row r="52" spans="1:21" ht="19.5" x14ac:dyDescent="0.3">
      <c r="A52" s="37" t="s">
        <v>36</v>
      </c>
      <c r="B52" s="10" t="s">
        <v>62</v>
      </c>
      <c r="C52" s="35">
        <v>2332.6559999999999</v>
      </c>
      <c r="D52" s="34">
        <v>3.2948478280708298E-3</v>
      </c>
      <c r="E52" s="16">
        <v>8</v>
      </c>
      <c r="F52" s="15">
        <v>186.61248000000001</v>
      </c>
      <c r="G52" s="32"/>
      <c r="P52" s="37" t="s">
        <v>27</v>
      </c>
      <c r="Q52" s="10" t="s">
        <v>27</v>
      </c>
      <c r="R52" s="35">
        <v>5269.4000000000024</v>
      </c>
      <c r="S52" s="34">
        <v>4.7246193452360544E-3</v>
      </c>
      <c r="T52" s="16">
        <v>10</v>
      </c>
      <c r="U52" s="15">
        <v>526.94000000000017</v>
      </c>
    </row>
    <row r="53" spans="1:21" ht="19.5" x14ac:dyDescent="0.3">
      <c r="A53" s="37" t="s">
        <v>28</v>
      </c>
      <c r="B53" s="10" t="s">
        <v>4</v>
      </c>
      <c r="C53" s="35">
        <v>1447.48</v>
      </c>
      <c r="D53" s="34">
        <v>2.044547646192137E-3</v>
      </c>
      <c r="E53" s="16">
        <v>9</v>
      </c>
      <c r="F53" s="15">
        <v>130.2732</v>
      </c>
      <c r="G53" s="32"/>
      <c r="P53" s="37" t="s">
        <v>45</v>
      </c>
      <c r="Q53" s="10" t="s">
        <v>47</v>
      </c>
      <c r="R53" s="35">
        <v>1356.1200000000001</v>
      </c>
      <c r="S53" s="34">
        <v>1.2159165723728538E-3</v>
      </c>
      <c r="T53" s="16">
        <v>9</v>
      </c>
      <c r="U53" s="15">
        <v>122.05080000000002</v>
      </c>
    </row>
    <row r="54" spans="1:21" ht="19.5" x14ac:dyDescent="0.3">
      <c r="A54" s="37" t="s">
        <v>45</v>
      </c>
      <c r="B54" s="10" t="s">
        <v>47</v>
      </c>
      <c r="C54" s="35">
        <v>495.59999999999997</v>
      </c>
      <c r="D54" s="34">
        <v>7.0002888706774738E-4</v>
      </c>
      <c r="E54" s="16">
        <v>9</v>
      </c>
      <c r="F54" s="15">
        <v>44.603999999999999</v>
      </c>
      <c r="G54" s="32"/>
      <c r="P54" s="37" t="s">
        <v>25</v>
      </c>
      <c r="Q54" s="10" t="s">
        <v>21</v>
      </c>
      <c r="R54" s="35">
        <v>0</v>
      </c>
      <c r="S54" s="34">
        <v>0</v>
      </c>
      <c r="T54" s="16">
        <v>9</v>
      </c>
      <c r="U54" s="15">
        <v>0</v>
      </c>
    </row>
    <row r="55" spans="1:21" ht="19.5" x14ac:dyDescent="0.3">
      <c r="A55" s="37" t="s">
        <v>30</v>
      </c>
      <c r="B55" s="10" t="s">
        <v>63</v>
      </c>
      <c r="C55" s="35">
        <v>830.6400000000001</v>
      </c>
      <c r="D55" s="34">
        <v>1.1732687545479292E-3</v>
      </c>
      <c r="E55" s="16">
        <v>9</v>
      </c>
      <c r="F55" s="15">
        <v>74.757600000000011</v>
      </c>
      <c r="G55" s="32"/>
      <c r="P55" s="37" t="s">
        <v>32</v>
      </c>
      <c r="Q55" s="10" t="s">
        <v>3</v>
      </c>
      <c r="R55" s="35">
        <v>2655.7599999999966</v>
      </c>
      <c r="S55" s="34">
        <v>2.3811923695874447E-3</v>
      </c>
      <c r="T55" s="16">
        <v>6.5</v>
      </c>
      <c r="U55" s="15">
        <v>172.62439999999978</v>
      </c>
    </row>
    <row r="56" spans="1:21" ht="19.5" x14ac:dyDescent="0.3">
      <c r="A56" s="37" t="s">
        <v>34</v>
      </c>
      <c r="B56" s="10" t="s">
        <v>38</v>
      </c>
      <c r="C56" s="35">
        <v>102.2</v>
      </c>
      <c r="D56" s="34">
        <v>1.4435623942357504E-4</v>
      </c>
      <c r="E56" s="16">
        <v>5</v>
      </c>
      <c r="F56" s="15">
        <v>5.1100000000000003</v>
      </c>
      <c r="G56" s="32"/>
      <c r="P56" s="37" t="s">
        <v>26</v>
      </c>
      <c r="Q56" s="10" t="s">
        <v>71</v>
      </c>
      <c r="R56" s="35">
        <v>1158</v>
      </c>
      <c r="S56" s="34">
        <v>1.0382793490308856E-3</v>
      </c>
      <c r="T56" s="16">
        <v>10</v>
      </c>
      <c r="U56" s="15">
        <v>115.8</v>
      </c>
    </row>
    <row r="57" spans="1:21" ht="19.5" x14ac:dyDescent="0.3">
      <c r="A57" s="37" t="s">
        <v>26</v>
      </c>
      <c r="B57" s="10" t="s">
        <v>71</v>
      </c>
      <c r="C57" s="35">
        <v>0</v>
      </c>
      <c r="D57" s="34">
        <v>0</v>
      </c>
      <c r="E57" s="16">
        <v>10</v>
      </c>
      <c r="F57" s="15">
        <v>0</v>
      </c>
      <c r="G57" s="32"/>
      <c r="P57" s="37" t="s">
        <v>29</v>
      </c>
      <c r="Q57" s="10" t="s">
        <v>43</v>
      </c>
      <c r="R57" s="35">
        <v>1078.4000000000001</v>
      </c>
      <c r="S57" s="34">
        <v>9.6690885146365028E-4</v>
      </c>
      <c r="T57" s="16">
        <v>10</v>
      </c>
      <c r="U57" s="15">
        <v>107.84</v>
      </c>
    </row>
    <row r="58" spans="1:21" ht="19.5" x14ac:dyDescent="0.3">
      <c r="A58" s="37" t="s">
        <v>25</v>
      </c>
      <c r="B58" s="10" t="s">
        <v>21</v>
      </c>
      <c r="C58" s="35">
        <v>0</v>
      </c>
      <c r="D58" s="34">
        <v>0</v>
      </c>
      <c r="E58" s="16">
        <v>9</v>
      </c>
      <c r="F58" s="15">
        <v>0</v>
      </c>
      <c r="G58" s="32"/>
      <c r="P58" s="37" t="s">
        <v>30</v>
      </c>
      <c r="Q58" s="10" t="s">
        <v>63</v>
      </c>
      <c r="R58" s="35">
        <v>2175.6480000000001</v>
      </c>
      <c r="S58" s="34">
        <v>1.9507170890849294E-3</v>
      </c>
      <c r="T58" s="16">
        <v>9</v>
      </c>
      <c r="U58" s="15">
        <v>195.80832000000001</v>
      </c>
    </row>
    <row r="59" spans="1:21" ht="19.5" x14ac:dyDescent="0.3">
      <c r="A59" s="37" t="s">
        <v>29</v>
      </c>
      <c r="B59" s="10" t="s">
        <v>43</v>
      </c>
      <c r="C59" s="35">
        <v>287.60000000000002</v>
      </c>
      <c r="D59" s="34">
        <v>4.0623145262446363E-4</v>
      </c>
      <c r="E59" s="16">
        <v>10</v>
      </c>
      <c r="F59" s="15">
        <v>28.76</v>
      </c>
      <c r="G59" s="32"/>
      <c r="P59" s="37" t="s">
        <v>44</v>
      </c>
      <c r="Q59" s="10" t="s">
        <v>46</v>
      </c>
      <c r="R59" s="35">
        <v>641.91999999999996</v>
      </c>
      <c r="S59" s="34">
        <v>5.7555464570803623E-4</v>
      </c>
      <c r="T59" s="16">
        <v>8</v>
      </c>
      <c r="U59" s="15">
        <v>51.3536</v>
      </c>
    </row>
    <row r="60" spans="1:21" ht="19.5" x14ac:dyDescent="0.3">
      <c r="A60" s="37" t="s">
        <v>35</v>
      </c>
      <c r="B60" s="10" t="s">
        <v>39</v>
      </c>
      <c r="C60" s="35">
        <v>68.8</v>
      </c>
      <c r="D60" s="34">
        <v>9.7179151392778494E-5</v>
      </c>
      <c r="E60" s="16">
        <v>8</v>
      </c>
      <c r="F60" s="15">
        <v>5.5039999999999996</v>
      </c>
      <c r="G60" s="32"/>
      <c r="P60" s="37" t="s">
        <v>34</v>
      </c>
      <c r="Q60" s="10" t="s">
        <v>38</v>
      </c>
      <c r="R60" s="35">
        <v>0</v>
      </c>
      <c r="S60" s="34">
        <v>0</v>
      </c>
      <c r="T60" s="16">
        <v>5</v>
      </c>
      <c r="U60" s="15">
        <v>0</v>
      </c>
    </row>
    <row r="61" spans="1:21" ht="19.5" x14ac:dyDescent="0.3">
      <c r="A61" s="37" t="s">
        <v>44</v>
      </c>
      <c r="B61" s="10" t="s">
        <v>46</v>
      </c>
      <c r="C61" s="35">
        <v>0</v>
      </c>
      <c r="D61" s="34">
        <v>0</v>
      </c>
      <c r="E61" s="16">
        <v>8</v>
      </c>
      <c r="F61" s="15">
        <v>0</v>
      </c>
      <c r="G61" s="32"/>
      <c r="P61" s="37" t="s">
        <v>33</v>
      </c>
      <c r="Q61" s="10" t="s">
        <v>33</v>
      </c>
      <c r="R61" s="35">
        <v>0</v>
      </c>
      <c r="S61" s="34">
        <v>0</v>
      </c>
      <c r="T61" s="16">
        <v>10</v>
      </c>
      <c r="U61" s="15">
        <v>0</v>
      </c>
    </row>
    <row r="62" spans="1:21" ht="19.5" x14ac:dyDescent="0.3">
      <c r="A62" s="37" t="s">
        <v>33</v>
      </c>
      <c r="B62" s="10" t="s">
        <v>33</v>
      </c>
      <c r="C62" s="35">
        <v>0</v>
      </c>
      <c r="D62" s="34">
        <v>0</v>
      </c>
      <c r="E62" s="16">
        <v>10</v>
      </c>
      <c r="F62" s="15">
        <v>0</v>
      </c>
      <c r="G62" s="32"/>
      <c r="P62" s="37" t="s">
        <v>35</v>
      </c>
      <c r="Q62" s="10" t="s">
        <v>39</v>
      </c>
      <c r="R62" s="35">
        <v>0</v>
      </c>
      <c r="S62" s="34">
        <v>0</v>
      </c>
      <c r="T62" s="16">
        <v>8</v>
      </c>
      <c r="U62" s="15">
        <v>0</v>
      </c>
    </row>
    <row r="63" spans="1:21" ht="19.5" x14ac:dyDescent="0.3">
      <c r="A63" s="37" t="s">
        <v>75</v>
      </c>
      <c r="B63" s="10" t="s">
        <v>5</v>
      </c>
      <c r="C63" s="35">
        <v>0</v>
      </c>
      <c r="D63" s="34">
        <v>0</v>
      </c>
      <c r="E63" s="16">
        <v>8</v>
      </c>
      <c r="F63" s="15"/>
      <c r="G63" s="32"/>
      <c r="P63" s="37" t="s">
        <v>75</v>
      </c>
      <c r="Q63" s="10" t="s">
        <v>5</v>
      </c>
      <c r="R63" s="35">
        <v>0</v>
      </c>
      <c r="S63" s="34">
        <v>0</v>
      </c>
      <c r="T63" s="16">
        <v>8</v>
      </c>
      <c r="U63" s="15"/>
    </row>
    <row r="64" spans="1:21" ht="19.5" x14ac:dyDescent="0.3">
      <c r="B64" s="8" t="s">
        <v>52</v>
      </c>
      <c r="C64" s="33">
        <v>707970.78399999917</v>
      </c>
      <c r="D64" s="6">
        <v>1</v>
      </c>
      <c r="E64" s="21"/>
      <c r="F64" s="20"/>
      <c r="G64" s="21"/>
      <c r="Q64" s="8" t="s">
        <v>52</v>
      </c>
      <c r="R64" s="33">
        <v>1115306.7823999966</v>
      </c>
      <c r="S64" s="6">
        <v>1</v>
      </c>
      <c r="T64" s="21"/>
      <c r="U64" s="20"/>
    </row>
    <row r="65" spans="1:31" ht="19.5" x14ac:dyDescent="0.3">
      <c r="B65" s="25"/>
      <c r="C65" s="20"/>
      <c r="D65" s="14"/>
      <c r="E65" s="21"/>
      <c r="F65" s="20"/>
      <c r="G65" s="21"/>
      <c r="Q65" s="25"/>
      <c r="R65" s="20"/>
      <c r="S65" s="14"/>
      <c r="T65" s="14"/>
      <c r="U65" s="14"/>
    </row>
    <row r="66" spans="1:31" x14ac:dyDescent="0.25">
      <c r="C66" s="18"/>
      <c r="D66" s="17"/>
      <c r="E66" s="19"/>
      <c r="F66" s="18"/>
      <c r="G66" s="17"/>
      <c r="R66" s="18"/>
      <c r="S66" s="17"/>
      <c r="T66" s="17"/>
      <c r="U66" s="17"/>
    </row>
    <row r="67" spans="1:31" x14ac:dyDescent="0.25">
      <c r="R67" s="4"/>
      <c r="S67" s="3"/>
      <c r="T67" s="3"/>
      <c r="U67" s="3"/>
    </row>
    <row r="68" spans="1:31" s="23" customFormat="1" ht="26.25" x14ac:dyDescent="0.4">
      <c r="A68" s="36"/>
      <c r="B68" s="13" t="s">
        <v>99</v>
      </c>
      <c r="C68" s="12"/>
      <c r="D68" s="11"/>
      <c r="E68" s="24"/>
      <c r="F68" s="12"/>
      <c r="L68" s="13" t="s">
        <v>67</v>
      </c>
      <c r="M68" s="12"/>
      <c r="N68" s="11"/>
      <c r="O68" s="24"/>
      <c r="P68" s="12"/>
      <c r="Q68" s="11"/>
      <c r="Z68" s="36"/>
      <c r="AA68" s="13" t="s">
        <v>66</v>
      </c>
      <c r="AB68" s="12"/>
      <c r="AC68" s="11"/>
      <c r="AD68" s="11"/>
      <c r="AE68" s="11"/>
    </row>
    <row r="69" spans="1:31" ht="19.5" x14ac:dyDescent="0.3">
      <c r="B69" s="8" t="s">
        <v>55</v>
      </c>
      <c r="C69" s="7" t="s">
        <v>54</v>
      </c>
      <c r="D69" s="6" t="s">
        <v>53</v>
      </c>
      <c r="E69" s="21" t="s">
        <v>68</v>
      </c>
      <c r="F69" s="20" t="s">
        <v>72</v>
      </c>
      <c r="L69" s="8" t="s">
        <v>55</v>
      </c>
      <c r="M69" s="7" t="s">
        <v>54</v>
      </c>
      <c r="N69" s="6" t="s">
        <v>53</v>
      </c>
      <c r="O69" s="21" t="s">
        <v>68</v>
      </c>
      <c r="P69" s="20" t="s">
        <v>72</v>
      </c>
      <c r="Q69" s="14"/>
      <c r="R69"/>
      <c r="Z69" s="37"/>
      <c r="AA69" s="8" t="s">
        <v>55</v>
      </c>
      <c r="AB69" s="7" t="s">
        <v>54</v>
      </c>
      <c r="AC69" s="6" t="s">
        <v>53</v>
      </c>
      <c r="AD69" s="21" t="s">
        <v>68</v>
      </c>
      <c r="AE69" s="20" t="s">
        <v>72</v>
      </c>
    </row>
    <row r="70" spans="1:31" ht="19.5" x14ac:dyDescent="0.3">
      <c r="B70" s="10" t="s">
        <v>2</v>
      </c>
      <c r="C70" s="35">
        <v>710972.40000000072</v>
      </c>
      <c r="D70" s="34">
        <v>0.81581695248525177</v>
      </c>
      <c r="E70" s="16">
        <v>8</v>
      </c>
      <c r="F70" s="15">
        <v>56877.792000000059</v>
      </c>
      <c r="L70" s="10" t="s">
        <v>2</v>
      </c>
      <c r="M70" s="35">
        <v>153184.39999999912</v>
      </c>
      <c r="N70" s="34">
        <v>0.60626463375828799</v>
      </c>
      <c r="O70" s="16">
        <v>8</v>
      </c>
      <c r="P70" s="15">
        <v>12254.751999999929</v>
      </c>
      <c r="Q70" s="22"/>
      <c r="R70"/>
      <c r="Z70" s="37"/>
      <c r="AA70" s="10" t="s">
        <v>2</v>
      </c>
      <c r="AB70" s="35">
        <v>520063.00000000163</v>
      </c>
      <c r="AC70" s="34">
        <v>0.8404162141896786</v>
      </c>
      <c r="AD70" s="16">
        <v>8</v>
      </c>
      <c r="AE70" s="15">
        <v>41605.040000000132</v>
      </c>
    </row>
    <row r="71" spans="1:31" ht="19.5" x14ac:dyDescent="0.3">
      <c r="A71" s="37" t="s">
        <v>31</v>
      </c>
      <c r="B71" s="10" t="s">
        <v>31</v>
      </c>
      <c r="C71" s="35">
        <v>20734.800000000007</v>
      </c>
      <c r="D71" s="34">
        <v>2.3792486665292753E-2</v>
      </c>
      <c r="E71" s="16">
        <v>8</v>
      </c>
      <c r="F71" s="15">
        <v>1658.7840000000006</v>
      </c>
      <c r="L71" s="10" t="s">
        <v>19</v>
      </c>
      <c r="M71" s="35">
        <v>9597.4000000000015</v>
      </c>
      <c r="N71" s="34">
        <v>3.7984051874941756E-2</v>
      </c>
      <c r="O71" s="16">
        <v>10</v>
      </c>
      <c r="P71" s="15">
        <v>959.74000000000012</v>
      </c>
      <c r="Q71" s="22"/>
      <c r="R71"/>
      <c r="Z71" s="37"/>
      <c r="AA71" s="10" t="s">
        <v>19</v>
      </c>
      <c r="AB71" s="35">
        <v>43613.4</v>
      </c>
      <c r="AC71" s="34">
        <v>7.0478785293204893E-2</v>
      </c>
      <c r="AD71" s="16">
        <v>10</v>
      </c>
      <c r="AE71" s="15">
        <v>4361.34</v>
      </c>
    </row>
    <row r="72" spans="1:31" ht="19.5" x14ac:dyDescent="0.3">
      <c r="A72" s="37" t="s">
        <v>24</v>
      </c>
      <c r="B72" s="10" t="s">
        <v>24</v>
      </c>
      <c r="C72" s="35">
        <v>30958.6</v>
      </c>
      <c r="D72" s="34">
        <v>3.5523953820443502E-2</v>
      </c>
      <c r="E72" s="16" t="e">
        <v>#N/A</v>
      </c>
      <c r="F72" s="15" t="e">
        <v>#N/A</v>
      </c>
      <c r="L72" s="10" t="s">
        <v>57</v>
      </c>
      <c r="M72" s="35">
        <v>15570.199999999997</v>
      </c>
      <c r="N72" s="34">
        <v>6.1622864995021349E-2</v>
      </c>
      <c r="O72" s="16">
        <v>9</v>
      </c>
      <c r="P72" s="15">
        <v>1401.318</v>
      </c>
      <c r="Q72" s="22"/>
      <c r="R72"/>
      <c r="Z72" s="37" t="s">
        <v>23</v>
      </c>
      <c r="AA72" s="10" t="s">
        <v>41</v>
      </c>
      <c r="AB72" s="35">
        <v>2852.4</v>
      </c>
      <c r="AC72" s="34">
        <v>4.6094477195159659E-3</v>
      </c>
      <c r="AD72" s="16">
        <v>9</v>
      </c>
      <c r="AE72" s="15">
        <v>256.71600000000001</v>
      </c>
    </row>
    <row r="73" spans="1:31" ht="19.5" x14ac:dyDescent="0.3">
      <c r="B73" s="10" t="s">
        <v>19</v>
      </c>
      <c r="C73" s="35">
        <v>53210.8</v>
      </c>
      <c r="D73" s="34">
        <v>6.1057606027044353E-2</v>
      </c>
      <c r="E73" s="16">
        <v>10</v>
      </c>
      <c r="F73" s="15">
        <v>5321.08</v>
      </c>
      <c r="L73" s="10" t="s">
        <v>27</v>
      </c>
      <c r="M73" s="35">
        <v>56122.800000000054</v>
      </c>
      <c r="N73" s="34">
        <v>0.22211967267874452</v>
      </c>
      <c r="O73" s="16">
        <v>10</v>
      </c>
      <c r="P73" s="15">
        <v>5612.2800000000061</v>
      </c>
      <c r="Q73" s="22"/>
      <c r="R73"/>
      <c r="Z73" s="37" t="s">
        <v>24</v>
      </c>
      <c r="AA73" s="10" t="s">
        <v>57</v>
      </c>
      <c r="AB73" s="35">
        <v>15388.400000000001</v>
      </c>
      <c r="AC73" s="34">
        <v>2.4867488881993933E-2</v>
      </c>
      <c r="AD73" s="16">
        <v>9</v>
      </c>
      <c r="AE73" s="15">
        <v>1384.9560000000001</v>
      </c>
    </row>
    <row r="74" spans="1:31" ht="19.5" x14ac:dyDescent="0.3">
      <c r="A74" s="37" t="s">
        <v>27</v>
      </c>
      <c r="B74" s="10" t="s">
        <v>27</v>
      </c>
      <c r="C74" s="35">
        <v>12078.000000000004</v>
      </c>
      <c r="D74" s="34">
        <v>1.3859099385738269E-2</v>
      </c>
      <c r="E74" s="16">
        <v>10</v>
      </c>
      <c r="F74" s="15">
        <v>1207.8000000000002</v>
      </c>
      <c r="L74" s="10" t="s">
        <v>41</v>
      </c>
      <c r="M74" s="35">
        <v>6808.6000000000013</v>
      </c>
      <c r="N74" s="34">
        <v>2.694669552125872E-2</v>
      </c>
      <c r="O74" s="16">
        <v>9</v>
      </c>
      <c r="P74" s="15">
        <v>612.77400000000011</v>
      </c>
      <c r="Q74" s="22"/>
      <c r="R74"/>
      <c r="Z74" s="37" t="s">
        <v>27</v>
      </c>
      <c r="AA74" s="10" t="s">
        <v>27</v>
      </c>
      <c r="AB74" s="35">
        <v>5269.4000000000024</v>
      </c>
      <c r="AC74" s="34">
        <v>8.5152937222049644E-3</v>
      </c>
      <c r="AD74" s="16">
        <v>10</v>
      </c>
      <c r="AE74" s="15">
        <v>526.94000000000017</v>
      </c>
    </row>
    <row r="75" spans="1:31" ht="19.5" x14ac:dyDescent="0.3">
      <c r="A75" s="37" t="s">
        <v>76</v>
      </c>
      <c r="B75" s="10" t="s">
        <v>76</v>
      </c>
      <c r="C75" s="35">
        <v>8815.6</v>
      </c>
      <c r="D75" s="34">
        <v>1.011560494659002E-2</v>
      </c>
      <c r="E75" s="16">
        <v>10</v>
      </c>
      <c r="F75" s="15">
        <v>881.56</v>
      </c>
      <c r="L75" s="10" t="s">
        <v>31</v>
      </c>
      <c r="M75" s="35">
        <v>3558.0000000000009</v>
      </c>
      <c r="N75" s="34">
        <v>1.4081653007173065E-2</v>
      </c>
      <c r="O75" s="16">
        <v>8</v>
      </c>
      <c r="P75" s="15">
        <v>284.6400000000001</v>
      </c>
      <c r="Q75" s="22"/>
      <c r="R75"/>
      <c r="Z75" s="37" t="s">
        <v>31</v>
      </c>
      <c r="AA75" s="10" t="s">
        <v>31</v>
      </c>
      <c r="AB75" s="35">
        <v>2337.0000000000036</v>
      </c>
      <c r="AC75" s="34">
        <v>3.7765668631709538E-3</v>
      </c>
      <c r="AD75" s="16">
        <v>8</v>
      </c>
      <c r="AE75" s="15">
        <v>186.96000000000029</v>
      </c>
    </row>
    <row r="76" spans="1:31" ht="19.5" x14ac:dyDescent="0.3">
      <c r="A76" s="37" t="s">
        <v>20</v>
      </c>
      <c r="B76" s="10" t="s">
        <v>20</v>
      </c>
      <c r="C76" s="35">
        <v>13836.800000000005</v>
      </c>
      <c r="D76" s="34">
        <v>1.5877263320134401E-2</v>
      </c>
      <c r="E76" s="16">
        <v>10</v>
      </c>
      <c r="F76" s="15">
        <v>1383.6800000000005</v>
      </c>
      <c r="L76" s="10" t="s">
        <v>20</v>
      </c>
      <c r="M76" s="35">
        <v>2693.4</v>
      </c>
      <c r="N76" s="34">
        <v>1.0659787579966253E-2</v>
      </c>
      <c r="O76" s="16">
        <v>10</v>
      </c>
      <c r="P76" s="15">
        <v>269.33999999999997</v>
      </c>
      <c r="Q76" s="22"/>
      <c r="R76"/>
      <c r="Z76" s="37" t="s">
        <v>20</v>
      </c>
      <c r="AA76" s="10" t="s">
        <v>20</v>
      </c>
      <c r="AB76" s="35">
        <v>11143.400000000005</v>
      </c>
      <c r="AC76" s="34">
        <v>1.8007614541317569E-2</v>
      </c>
      <c r="AD76" s="16">
        <v>10</v>
      </c>
      <c r="AE76" s="15">
        <v>1114.3400000000006</v>
      </c>
    </row>
    <row r="77" spans="1:31" ht="19.5" x14ac:dyDescent="0.3">
      <c r="A77" s="37" t="s">
        <v>32</v>
      </c>
      <c r="B77" s="10" t="s">
        <v>32</v>
      </c>
      <c r="C77" s="35">
        <v>2308</v>
      </c>
      <c r="D77" s="34">
        <v>2.6483524906676533E-3</v>
      </c>
      <c r="E77" s="16">
        <v>6.5</v>
      </c>
      <c r="F77" s="15">
        <v>150.02000000000001</v>
      </c>
      <c r="L77" s="10" t="s">
        <v>63</v>
      </c>
      <c r="M77" s="35">
        <v>2308</v>
      </c>
      <c r="N77" s="34">
        <v>9.1344730580538019E-3</v>
      </c>
      <c r="O77" s="16">
        <v>9</v>
      </c>
      <c r="P77" s="15">
        <v>207.72</v>
      </c>
      <c r="Q77" s="22"/>
      <c r="R77"/>
      <c r="Z77" s="37" t="s">
        <v>76</v>
      </c>
      <c r="AA77" s="10" t="s">
        <v>76</v>
      </c>
      <c r="AB77" s="35">
        <v>5257.5999999999995</v>
      </c>
      <c r="AC77" s="34">
        <v>8.4962250491260483E-3</v>
      </c>
      <c r="AD77" s="16">
        <v>10</v>
      </c>
      <c r="AE77" s="15">
        <v>525.75999999999988</v>
      </c>
    </row>
    <row r="78" spans="1:31" ht="19.5" x14ac:dyDescent="0.3">
      <c r="A78" s="37" t="s">
        <v>30</v>
      </c>
      <c r="B78" s="10" t="s">
        <v>30</v>
      </c>
      <c r="C78" s="35">
        <v>2249.1999999999998</v>
      </c>
      <c r="D78" s="34">
        <v>2.5808814653421512E-3</v>
      </c>
      <c r="E78" s="16">
        <v>9</v>
      </c>
      <c r="F78" s="15">
        <v>202.428</v>
      </c>
      <c r="L78" s="10" t="s">
        <v>4</v>
      </c>
      <c r="M78" s="35">
        <v>632.40000000000009</v>
      </c>
      <c r="N78" s="34">
        <v>2.5028772798584165E-3</v>
      </c>
      <c r="O78" s="16">
        <v>9</v>
      </c>
      <c r="P78" s="15">
        <v>56.916000000000004</v>
      </c>
      <c r="Q78" s="22"/>
      <c r="R78"/>
      <c r="Z78" s="37" t="s">
        <v>30</v>
      </c>
      <c r="AA78" s="10" t="s">
        <v>63</v>
      </c>
      <c r="AB78" s="35">
        <v>1616.7999999999997</v>
      </c>
      <c r="AC78" s="34">
        <v>2.6127314096597294E-3</v>
      </c>
      <c r="AD78" s="16">
        <v>9</v>
      </c>
      <c r="AE78" s="15">
        <v>145.51199999999997</v>
      </c>
    </row>
    <row r="79" spans="1:31" ht="19.5" x14ac:dyDescent="0.3">
      <c r="A79" s="37" t="s">
        <v>23</v>
      </c>
      <c r="B79" s="10" t="s">
        <v>23</v>
      </c>
      <c r="C79" s="35">
        <v>3586.8</v>
      </c>
      <c r="D79" s="34">
        <v>4.1157325448556064E-3</v>
      </c>
      <c r="E79" s="16">
        <v>9</v>
      </c>
      <c r="F79" s="15">
        <v>322.81200000000001</v>
      </c>
      <c r="L79" s="10" t="s">
        <v>21</v>
      </c>
      <c r="M79" s="35">
        <v>734.40000000000009</v>
      </c>
      <c r="N79" s="34">
        <v>2.906567163706548E-3</v>
      </c>
      <c r="O79" s="16">
        <v>9</v>
      </c>
      <c r="P79" s="15">
        <v>66.096000000000004</v>
      </c>
      <c r="Q79" s="22"/>
      <c r="R79"/>
      <c r="Z79" s="37" t="s">
        <v>26</v>
      </c>
      <c r="AA79" s="10" t="s">
        <v>71</v>
      </c>
      <c r="AB79" s="35">
        <v>945.60000000000014</v>
      </c>
      <c r="AC79" s="34">
        <v>1.5280794291033157E-3</v>
      </c>
      <c r="AD79" s="16">
        <v>10</v>
      </c>
      <c r="AE79" s="15">
        <v>94.560000000000016</v>
      </c>
    </row>
    <row r="80" spans="1:31" ht="19.5" x14ac:dyDescent="0.3">
      <c r="A80" s="37" t="s">
        <v>29</v>
      </c>
      <c r="B80" s="10" t="s">
        <v>29</v>
      </c>
      <c r="C80" s="35">
        <v>1366</v>
      </c>
      <c r="D80" s="34">
        <v>1.5674391257591051E-3</v>
      </c>
      <c r="E80" s="16">
        <v>10</v>
      </c>
      <c r="F80" s="15">
        <v>136.6</v>
      </c>
      <c r="L80" s="10" t="s">
        <v>76</v>
      </c>
      <c r="M80" s="35">
        <v>287.60000000000002</v>
      </c>
      <c r="N80" s="34">
        <v>1.1382471626933594E-3</v>
      </c>
      <c r="O80" s="16">
        <v>10</v>
      </c>
      <c r="P80" s="15">
        <v>28.76</v>
      </c>
      <c r="Q80" s="22"/>
      <c r="R80"/>
      <c r="Z80" s="37" t="s">
        <v>28</v>
      </c>
      <c r="AA80" s="10" t="s">
        <v>4</v>
      </c>
      <c r="AB80" s="35">
        <v>5683.2</v>
      </c>
      <c r="AC80" s="34">
        <v>9.1839900713620581E-3</v>
      </c>
      <c r="AD80" s="16">
        <v>9</v>
      </c>
      <c r="AE80" s="15">
        <v>511.48799999999994</v>
      </c>
    </row>
    <row r="81" spans="1:31" ht="19.5" x14ac:dyDescent="0.3">
      <c r="A81" s="37" t="s">
        <v>28</v>
      </c>
      <c r="B81" s="10" t="s">
        <v>28</v>
      </c>
      <c r="C81" s="35">
        <v>5813.8</v>
      </c>
      <c r="D81" s="34">
        <v>6.6711402557381293E-3</v>
      </c>
      <c r="E81" s="16">
        <v>9</v>
      </c>
      <c r="F81" s="15">
        <v>523.24200000000008</v>
      </c>
      <c r="L81" s="10" t="s">
        <v>71</v>
      </c>
      <c r="M81" s="35">
        <v>130.6</v>
      </c>
      <c r="N81" s="34">
        <v>5.1688136108398028E-4</v>
      </c>
      <c r="O81" s="16">
        <v>10</v>
      </c>
      <c r="P81" s="15">
        <v>13.06</v>
      </c>
      <c r="Q81" s="22"/>
      <c r="R81"/>
      <c r="Z81" s="37" t="s">
        <v>25</v>
      </c>
      <c r="AA81" s="10" t="s">
        <v>21</v>
      </c>
      <c r="AB81" s="35">
        <v>0</v>
      </c>
      <c r="AC81" s="34">
        <v>0</v>
      </c>
      <c r="AD81" s="16">
        <v>9</v>
      </c>
      <c r="AE81" s="15">
        <v>0</v>
      </c>
    </row>
    <row r="82" spans="1:31" ht="19.5" x14ac:dyDescent="0.3">
      <c r="A82" s="37" t="s">
        <v>34</v>
      </c>
      <c r="B82" s="10" t="s">
        <v>34</v>
      </c>
      <c r="C82" s="35">
        <v>102.2</v>
      </c>
      <c r="D82" s="34">
        <v>1.1727106782765779E-4</v>
      </c>
      <c r="E82" s="16">
        <v>5</v>
      </c>
      <c r="F82" s="15">
        <v>5.1100000000000003</v>
      </c>
      <c r="L82" s="10" t="s">
        <v>43</v>
      </c>
      <c r="M82" s="35">
        <v>102.2</v>
      </c>
      <c r="N82" s="34">
        <v>4.0448143263999072E-4</v>
      </c>
      <c r="O82" s="16">
        <v>10</v>
      </c>
      <c r="P82" s="15">
        <v>10.220000000000001</v>
      </c>
      <c r="Q82" s="22"/>
      <c r="R82"/>
      <c r="Z82" s="37" t="s">
        <v>29</v>
      </c>
      <c r="AA82" s="10" t="s">
        <v>43</v>
      </c>
      <c r="AB82" s="35">
        <v>1078.4000000000001</v>
      </c>
      <c r="AC82" s="34">
        <v>1.7426828007032738E-3</v>
      </c>
      <c r="AD82" s="16">
        <v>10</v>
      </c>
      <c r="AE82" s="15">
        <v>107.84</v>
      </c>
    </row>
    <row r="83" spans="1:31" ht="19.5" x14ac:dyDescent="0.3">
      <c r="A83" s="37" t="s">
        <v>35</v>
      </c>
      <c r="B83" s="10" t="s">
        <v>35</v>
      </c>
      <c r="C83" s="35">
        <v>68.8</v>
      </c>
      <c r="D83" s="34">
        <v>7.8945689496505433E-5</v>
      </c>
      <c r="E83" s="16" t="e">
        <v>#N/A</v>
      </c>
      <c r="F83" s="15" t="e">
        <v>#N/A</v>
      </c>
      <c r="L83" s="10" t="s">
        <v>3</v>
      </c>
      <c r="M83" s="35">
        <v>68.8</v>
      </c>
      <c r="N83" s="34">
        <v>2.7229278439952405E-4</v>
      </c>
      <c r="O83" s="16">
        <v>6.5</v>
      </c>
      <c r="P83" s="15">
        <v>4.4719999999999995</v>
      </c>
      <c r="Q83" s="22"/>
      <c r="R83"/>
      <c r="Z83" s="37" t="s">
        <v>36</v>
      </c>
      <c r="AA83" s="10" t="s">
        <v>62</v>
      </c>
      <c r="AB83" s="35">
        <v>2994.7999999999997</v>
      </c>
      <c r="AC83" s="34">
        <v>4.8395645878580888E-3</v>
      </c>
      <c r="AD83" s="16">
        <v>8</v>
      </c>
      <c r="AE83" s="15">
        <v>239.58399999999997</v>
      </c>
    </row>
    <row r="84" spans="1:31" ht="19.5" x14ac:dyDescent="0.3">
      <c r="A84" s="37" t="s">
        <v>36</v>
      </c>
      <c r="B84" s="10" t="s">
        <v>36</v>
      </c>
      <c r="C84" s="35">
        <v>3865.2</v>
      </c>
      <c r="D84" s="34">
        <v>4.4351871953763489E-3</v>
      </c>
      <c r="E84" s="16" t="e">
        <v>#N/A</v>
      </c>
      <c r="F84" s="15" t="e">
        <v>#N/A</v>
      </c>
      <c r="L84" s="10" t="s">
        <v>47</v>
      </c>
      <c r="M84" s="35">
        <v>870.40000000000009</v>
      </c>
      <c r="N84" s="34">
        <v>3.4448203421707235E-3</v>
      </c>
      <c r="O84" s="16">
        <v>9</v>
      </c>
      <c r="P84" s="15">
        <v>78.335999999999999</v>
      </c>
      <c r="Q84" s="22"/>
      <c r="R84"/>
      <c r="Z84" s="37" t="s">
        <v>32</v>
      </c>
      <c r="AA84" s="10" t="s">
        <v>3</v>
      </c>
      <c r="AB84" s="35">
        <v>0</v>
      </c>
      <c r="AC84" s="34">
        <v>0</v>
      </c>
      <c r="AD84" s="16">
        <v>6.5</v>
      </c>
      <c r="AE84" s="15">
        <v>0</v>
      </c>
    </row>
    <row r="85" spans="1:31" ht="19.5" x14ac:dyDescent="0.3">
      <c r="A85" s="37" t="s">
        <v>26</v>
      </c>
      <c r="B85" s="10" t="s">
        <v>26</v>
      </c>
      <c r="C85" s="35">
        <v>945.60000000000014</v>
      </c>
      <c r="D85" s="34">
        <v>1.0850442440101097E-3</v>
      </c>
      <c r="E85" s="16" t="e">
        <v>#N/A</v>
      </c>
      <c r="F85" s="15" t="e">
        <v>#N/A</v>
      </c>
      <c r="L85" s="10" t="s">
        <v>38</v>
      </c>
      <c r="M85" s="35">
        <v>0</v>
      </c>
      <c r="N85" s="34">
        <v>0</v>
      </c>
      <c r="O85" s="16">
        <v>5</v>
      </c>
      <c r="P85" s="15">
        <v>0</v>
      </c>
      <c r="Q85" s="22"/>
      <c r="R85"/>
      <c r="Z85" s="37" t="s">
        <v>44</v>
      </c>
      <c r="AA85" s="10" t="s">
        <v>46</v>
      </c>
      <c r="AB85" s="35">
        <v>0</v>
      </c>
      <c r="AC85" s="34">
        <v>0</v>
      </c>
      <c r="AD85" s="16">
        <v>8</v>
      </c>
      <c r="AE85" s="15">
        <v>0</v>
      </c>
    </row>
    <row r="86" spans="1:31" ht="19.5" x14ac:dyDescent="0.3">
      <c r="A86" s="37" t="s">
        <v>45</v>
      </c>
      <c r="B86" s="10" t="s">
        <v>45</v>
      </c>
      <c r="C86" s="35">
        <v>572.6</v>
      </c>
      <c r="D86" s="34">
        <v>6.5703927043167173E-4</v>
      </c>
      <c r="E86" s="16">
        <v>9</v>
      </c>
      <c r="F86" s="15">
        <v>51.534000000000006</v>
      </c>
      <c r="L86" s="10" t="s">
        <v>39</v>
      </c>
      <c r="M86" s="35">
        <v>0</v>
      </c>
      <c r="N86" s="34">
        <v>0</v>
      </c>
      <c r="O86" s="16">
        <v>8</v>
      </c>
      <c r="P86" s="15">
        <v>0</v>
      </c>
      <c r="Q86" s="22"/>
      <c r="R86"/>
      <c r="Z86" s="37" t="s">
        <v>45</v>
      </c>
      <c r="AA86" s="10" t="s">
        <v>47</v>
      </c>
      <c r="AB86" s="35">
        <v>572.6</v>
      </c>
      <c r="AC86" s="34">
        <v>9.253154411004215E-4</v>
      </c>
      <c r="AD86" s="16">
        <v>9</v>
      </c>
      <c r="AE86" s="15">
        <v>51.534000000000006</v>
      </c>
    </row>
    <row r="87" spans="1:31" ht="19.5" x14ac:dyDescent="0.3">
      <c r="A87" s="37" t="s">
        <v>25</v>
      </c>
      <c r="B87" s="10" t="s">
        <v>25</v>
      </c>
      <c r="C87" s="35">
        <v>0</v>
      </c>
      <c r="D87" s="34">
        <v>0</v>
      </c>
      <c r="E87" s="16">
        <v>9</v>
      </c>
      <c r="F87" s="15">
        <v>0</v>
      </c>
      <c r="L87" s="10" t="s">
        <v>46</v>
      </c>
      <c r="M87" s="35">
        <v>0</v>
      </c>
      <c r="N87" s="34">
        <v>0</v>
      </c>
      <c r="O87" s="16">
        <v>8</v>
      </c>
      <c r="P87" s="15">
        <v>0</v>
      </c>
      <c r="Q87" s="22"/>
      <c r="R87"/>
      <c r="Z87" s="37" t="s">
        <v>34</v>
      </c>
      <c r="AA87" s="10" t="s">
        <v>38</v>
      </c>
      <c r="AB87" s="35">
        <v>0</v>
      </c>
      <c r="AC87" s="34">
        <v>0</v>
      </c>
      <c r="AD87" s="16">
        <v>5</v>
      </c>
      <c r="AE87" s="15">
        <v>0</v>
      </c>
    </row>
    <row r="88" spans="1:31" ht="19.5" x14ac:dyDescent="0.3">
      <c r="A88" s="37" t="s">
        <v>44</v>
      </c>
      <c r="B88" s="10" t="s">
        <v>44</v>
      </c>
      <c r="C88" s="35">
        <v>0</v>
      </c>
      <c r="D88" s="34">
        <v>0</v>
      </c>
      <c r="E88" s="16" t="e">
        <v>#N/A</v>
      </c>
      <c r="F88" s="15" t="e">
        <v>#N/A</v>
      </c>
      <c r="L88" s="10" t="s">
        <v>33</v>
      </c>
      <c r="M88" s="35">
        <v>0</v>
      </c>
      <c r="N88" s="34">
        <v>0</v>
      </c>
      <c r="O88" s="16">
        <v>10</v>
      </c>
      <c r="P88" s="15">
        <v>0</v>
      </c>
      <c r="Q88" s="14"/>
      <c r="R88"/>
      <c r="Z88" s="37" t="s">
        <v>35</v>
      </c>
      <c r="AA88" s="10" t="s">
        <v>39</v>
      </c>
      <c r="AB88" s="35">
        <v>0</v>
      </c>
      <c r="AC88" s="34">
        <v>0</v>
      </c>
      <c r="AD88" s="16">
        <v>8</v>
      </c>
      <c r="AE88" s="15">
        <v>0</v>
      </c>
    </row>
    <row r="89" spans="1:31" ht="19.5" x14ac:dyDescent="0.3">
      <c r="A89" s="37" t="s">
        <v>33</v>
      </c>
      <c r="B89" s="10" t="s">
        <v>33</v>
      </c>
      <c r="C89" s="35">
        <v>0</v>
      </c>
      <c r="D89" s="34">
        <v>0</v>
      </c>
      <c r="E89" s="16">
        <v>10</v>
      </c>
      <c r="F89" s="15">
        <v>0</v>
      </c>
      <c r="L89" s="10" t="s">
        <v>62</v>
      </c>
      <c r="M89" s="35">
        <v>0</v>
      </c>
      <c r="N89" s="34">
        <v>0</v>
      </c>
      <c r="O89" s="16">
        <v>8</v>
      </c>
      <c r="P89" s="15">
        <v>0</v>
      </c>
      <c r="Q89" s="17"/>
      <c r="R89"/>
      <c r="Z89" s="37" t="s">
        <v>33</v>
      </c>
      <c r="AA89" s="10" t="s">
        <v>33</v>
      </c>
      <c r="AB89" s="35">
        <v>0</v>
      </c>
      <c r="AC89" s="34">
        <v>0</v>
      </c>
      <c r="AD89" s="16">
        <v>10</v>
      </c>
      <c r="AE89" s="15">
        <v>0</v>
      </c>
    </row>
    <row r="90" spans="1:31" ht="19.5" x14ac:dyDescent="0.3">
      <c r="A90" s="37" t="s">
        <v>75</v>
      </c>
      <c r="B90" s="10" t="s">
        <v>75</v>
      </c>
      <c r="C90" s="35">
        <v>0</v>
      </c>
      <c r="D90" s="34">
        <v>0</v>
      </c>
      <c r="E90" s="16">
        <v>8</v>
      </c>
      <c r="F90" s="15"/>
      <c r="L90" s="10" t="s">
        <v>5</v>
      </c>
      <c r="M90" s="35">
        <v>0</v>
      </c>
      <c r="N90" s="34">
        <v>0</v>
      </c>
      <c r="O90" s="16">
        <v>8</v>
      </c>
      <c r="P90" s="15"/>
      <c r="Q90" s="3"/>
      <c r="R90"/>
      <c r="Z90" s="37" t="s">
        <v>75</v>
      </c>
      <c r="AA90" s="10" t="s">
        <v>5</v>
      </c>
      <c r="AB90" s="35">
        <v>0</v>
      </c>
      <c r="AC90" s="34">
        <v>0</v>
      </c>
      <c r="AD90" s="16">
        <v>8</v>
      </c>
      <c r="AE90" s="15"/>
    </row>
    <row r="91" spans="1:31" ht="19.5" x14ac:dyDescent="0.3">
      <c r="B91" s="8" t="s">
        <v>52</v>
      </c>
      <c r="C91" s="33">
        <v>871485.20000000077</v>
      </c>
      <c r="D91" s="34">
        <v>1</v>
      </c>
      <c r="E91" s="21"/>
      <c r="F91" s="20"/>
      <c r="L91" s="8" t="s">
        <v>52</v>
      </c>
      <c r="M91" s="33">
        <v>252669.19999999917</v>
      </c>
      <c r="N91" s="34">
        <v>1</v>
      </c>
      <c r="O91" s="21"/>
      <c r="P91" s="20"/>
      <c r="Q91" s="3"/>
      <c r="R91"/>
      <c r="Z91" s="37"/>
      <c r="AA91" s="8" t="s">
        <v>52</v>
      </c>
      <c r="AB91" s="33">
        <v>618816.00000000175</v>
      </c>
      <c r="AC91" s="34">
        <v>1</v>
      </c>
      <c r="AD91" s="21"/>
      <c r="AE91" s="20"/>
    </row>
    <row r="92" spans="1:31" x14ac:dyDescent="0.25">
      <c r="R92" s="4"/>
      <c r="S92" s="3"/>
      <c r="T92" s="3"/>
      <c r="U92" s="3"/>
    </row>
    <row r="93" spans="1:31" x14ac:dyDescent="0.25">
      <c r="R93" s="4"/>
      <c r="S93" s="3"/>
      <c r="T93" s="3"/>
      <c r="U93" s="3"/>
    </row>
    <row r="94" spans="1:31" x14ac:dyDescent="0.25">
      <c r="R94" s="4"/>
      <c r="S94" s="3"/>
      <c r="T94" s="3"/>
      <c r="U94" s="3"/>
    </row>
    <row r="95" spans="1:31" x14ac:dyDescent="0.25">
      <c r="R95" s="4"/>
      <c r="S95" s="3"/>
      <c r="T95" s="3"/>
      <c r="U95" s="3"/>
    </row>
    <row r="96" spans="1:31" s="23" customFormat="1" ht="26.25" x14ac:dyDescent="0.4">
      <c r="A96" s="36"/>
      <c r="B96" s="13" t="s">
        <v>100</v>
      </c>
      <c r="C96" s="12"/>
      <c r="D96" s="11"/>
      <c r="E96" s="24"/>
      <c r="F96" s="12"/>
      <c r="L96" s="13" t="s">
        <v>65</v>
      </c>
      <c r="M96" s="12"/>
      <c r="N96" s="11"/>
      <c r="O96" s="24"/>
      <c r="P96" s="12"/>
      <c r="Q96" s="11"/>
      <c r="Z96" s="36"/>
      <c r="AA96" s="13" t="s">
        <v>64</v>
      </c>
      <c r="AB96" s="12"/>
      <c r="AC96" s="11"/>
      <c r="AD96" s="11"/>
      <c r="AE96" s="11"/>
    </row>
    <row r="97" spans="1:31" ht="19.5" x14ac:dyDescent="0.3">
      <c r="B97" s="8" t="s">
        <v>55</v>
      </c>
      <c r="C97" s="7" t="s">
        <v>54</v>
      </c>
      <c r="D97" s="6" t="s">
        <v>53</v>
      </c>
      <c r="E97" s="21" t="s">
        <v>68</v>
      </c>
      <c r="F97" s="20" t="s">
        <v>72</v>
      </c>
      <c r="L97" s="8" t="s">
        <v>55</v>
      </c>
      <c r="M97" s="7" t="s">
        <v>54</v>
      </c>
      <c r="N97" s="6" t="s">
        <v>53</v>
      </c>
      <c r="O97" s="21" t="s">
        <v>68</v>
      </c>
      <c r="P97" s="20" t="s">
        <v>72</v>
      </c>
      <c r="Q97" s="14"/>
      <c r="R97"/>
      <c r="Z97" s="37"/>
      <c r="AA97" s="8" t="s">
        <v>55</v>
      </c>
      <c r="AB97" s="7" t="s">
        <v>54</v>
      </c>
      <c r="AC97" s="6" t="s">
        <v>53</v>
      </c>
      <c r="AD97" s="21" t="s">
        <v>68</v>
      </c>
      <c r="AE97" s="20" t="s">
        <v>72</v>
      </c>
    </row>
    <row r="98" spans="1:31" ht="19.5" x14ac:dyDescent="0.3">
      <c r="B98" s="10" t="s">
        <v>2</v>
      </c>
      <c r="C98" s="35">
        <v>413271.54159999988</v>
      </c>
      <c r="D98" s="34">
        <v>0.83403597162597398</v>
      </c>
      <c r="E98" s="16">
        <v>8</v>
      </c>
      <c r="F98" s="15">
        <v>33061.723327999993</v>
      </c>
      <c r="L98" s="10" t="s">
        <v>2</v>
      </c>
      <c r="M98" s="35">
        <v>202639.03999999978</v>
      </c>
      <c r="N98" s="34">
        <v>0.91895663788416493</v>
      </c>
      <c r="O98" s="16">
        <v>8</v>
      </c>
      <c r="P98" s="15">
        <v>16211.123199999982</v>
      </c>
      <c r="Q98" s="22"/>
      <c r="R98"/>
      <c r="Z98" s="37"/>
      <c r="AA98" s="10" t="s">
        <v>2</v>
      </c>
      <c r="AB98" s="35">
        <v>210632.50160000016</v>
      </c>
      <c r="AC98" s="34">
        <v>0.76594152103795399</v>
      </c>
      <c r="AD98" s="16">
        <v>8</v>
      </c>
      <c r="AE98" s="15">
        <v>16850.600128000013</v>
      </c>
    </row>
    <row r="99" spans="1:31" ht="19.5" x14ac:dyDescent="0.3">
      <c r="B99" s="10" t="s">
        <v>19</v>
      </c>
      <c r="C99" s="35">
        <v>25925.544000000005</v>
      </c>
      <c r="D99" s="34">
        <v>5.2321135387784344E-2</v>
      </c>
      <c r="E99" s="16">
        <v>10</v>
      </c>
      <c r="F99" s="15">
        <v>2592.5544000000004</v>
      </c>
      <c r="L99" s="10" t="s">
        <v>19</v>
      </c>
      <c r="M99" s="35">
        <v>3744.8479999999995</v>
      </c>
      <c r="N99" s="34">
        <v>1.6982674846205564E-2</v>
      </c>
      <c r="O99" s="16">
        <v>10</v>
      </c>
      <c r="P99" s="15">
        <v>374.48479999999995</v>
      </c>
      <c r="Q99" s="22"/>
      <c r="R99"/>
      <c r="Z99" s="37"/>
      <c r="AA99" s="10" t="s">
        <v>19</v>
      </c>
      <c r="AB99" s="35">
        <v>22180.696000000007</v>
      </c>
      <c r="AC99" s="34">
        <v>8.0657618852115726E-2</v>
      </c>
      <c r="AD99" s="16">
        <v>10</v>
      </c>
      <c r="AE99" s="15">
        <v>2218.0696000000007</v>
      </c>
    </row>
    <row r="100" spans="1:31" ht="19.5" x14ac:dyDescent="0.3">
      <c r="A100" s="37" t="s">
        <v>24</v>
      </c>
      <c r="B100" s="10" t="s">
        <v>76</v>
      </c>
      <c r="C100" s="35">
        <v>17644.209599999991</v>
      </c>
      <c r="D100" s="34">
        <v>3.5608320476979906E-2</v>
      </c>
      <c r="E100" s="16">
        <v>10</v>
      </c>
      <c r="F100" s="15">
        <v>1764.420959999999</v>
      </c>
      <c r="L100" s="10" t="s">
        <v>57</v>
      </c>
      <c r="M100" s="35">
        <v>4276.7920000000004</v>
      </c>
      <c r="N100" s="34">
        <v>1.9395010937921432E-2</v>
      </c>
      <c r="O100" s="16">
        <v>9</v>
      </c>
      <c r="P100" s="15">
        <v>384.91128000000003</v>
      </c>
      <c r="Q100" s="22"/>
      <c r="R100"/>
      <c r="Z100" s="37" t="s">
        <v>23</v>
      </c>
      <c r="AA100" s="10" t="s">
        <v>41</v>
      </c>
      <c r="AB100" s="35">
        <v>4805.4319999999989</v>
      </c>
      <c r="AC100" s="34">
        <v>1.7474415711561078E-2</v>
      </c>
      <c r="AD100" s="16">
        <v>9</v>
      </c>
      <c r="AE100" s="15">
        <v>432.48887999999994</v>
      </c>
    </row>
    <row r="101" spans="1:31" ht="19.5" x14ac:dyDescent="0.3">
      <c r="A101" s="37" t="s">
        <v>31</v>
      </c>
      <c r="B101" s="10" t="s">
        <v>62</v>
      </c>
      <c r="C101" s="35">
        <v>9029.36</v>
      </c>
      <c r="D101" s="34">
        <v>1.8222428313367095E-2</v>
      </c>
      <c r="E101" s="16">
        <v>8</v>
      </c>
      <c r="F101" s="15">
        <v>722.3488000000001</v>
      </c>
      <c r="L101" s="10" t="s">
        <v>27</v>
      </c>
      <c r="M101" s="35">
        <v>3228.48</v>
      </c>
      <c r="N101" s="34">
        <v>1.4640975037565675E-2</v>
      </c>
      <c r="O101" s="16">
        <v>10</v>
      </c>
      <c r="P101" s="15">
        <v>322.84800000000001</v>
      </c>
      <c r="Q101" s="22"/>
      <c r="R101"/>
      <c r="Z101" s="37" t="s">
        <v>24</v>
      </c>
      <c r="AA101" s="10" t="s">
        <v>57</v>
      </c>
      <c r="AB101" s="35">
        <v>13367.41759999999</v>
      </c>
      <c r="AC101" s="34">
        <v>4.8609118208818261E-2</v>
      </c>
      <c r="AD101" s="16">
        <v>9</v>
      </c>
      <c r="AE101" s="15">
        <v>1203.067583999999</v>
      </c>
    </row>
    <row r="102" spans="1:31" ht="19.5" x14ac:dyDescent="0.3">
      <c r="A102" s="37" t="s">
        <v>23</v>
      </c>
      <c r="B102" s="10" t="s">
        <v>41</v>
      </c>
      <c r="C102" s="35">
        <v>5333.1279999999988</v>
      </c>
      <c r="D102" s="34">
        <v>1.076294916428305E-2</v>
      </c>
      <c r="E102" s="16">
        <v>9</v>
      </c>
      <c r="F102" s="15">
        <v>479.98151999999988</v>
      </c>
      <c r="L102" s="10" t="s">
        <v>41</v>
      </c>
      <c r="M102" s="35">
        <v>527.69600000000003</v>
      </c>
      <c r="N102" s="34">
        <v>2.3930716508769627E-3</v>
      </c>
      <c r="O102" s="16">
        <v>9</v>
      </c>
      <c r="P102" s="15">
        <v>47.492640000000002</v>
      </c>
      <c r="Q102" s="22"/>
      <c r="R102"/>
      <c r="Z102" s="37" t="s">
        <v>27</v>
      </c>
      <c r="AA102" s="10" t="s">
        <v>27</v>
      </c>
      <c r="AB102" s="35">
        <v>0</v>
      </c>
      <c r="AC102" s="34">
        <v>0</v>
      </c>
      <c r="AD102" s="16">
        <v>10</v>
      </c>
      <c r="AE102" s="15">
        <v>0</v>
      </c>
    </row>
    <row r="103" spans="1:31" ht="19.5" x14ac:dyDescent="0.3">
      <c r="A103" s="37" t="s">
        <v>76</v>
      </c>
      <c r="B103" s="10" t="s">
        <v>33</v>
      </c>
      <c r="C103" s="35">
        <v>1875.2559999999999</v>
      </c>
      <c r="D103" s="34">
        <v>3.7845116408263177E-3</v>
      </c>
      <c r="E103" s="16">
        <v>10</v>
      </c>
      <c r="F103" s="15">
        <v>187.52559999999997</v>
      </c>
      <c r="L103" s="10" t="s">
        <v>31</v>
      </c>
      <c r="M103" s="35">
        <v>0</v>
      </c>
      <c r="N103" s="34">
        <v>0</v>
      </c>
      <c r="O103" s="16">
        <v>8</v>
      </c>
      <c r="P103" s="15">
        <v>0</v>
      </c>
      <c r="Q103" s="22"/>
      <c r="R103"/>
      <c r="Z103" s="37" t="s">
        <v>31</v>
      </c>
      <c r="AA103" s="10" t="s">
        <v>31</v>
      </c>
      <c r="AB103" s="35">
        <v>5800.880000000001</v>
      </c>
      <c r="AC103" s="34">
        <v>2.1094250967005769E-2</v>
      </c>
      <c r="AD103" s="16">
        <v>8</v>
      </c>
      <c r="AE103" s="15">
        <v>464.07040000000006</v>
      </c>
    </row>
    <row r="104" spans="1:31" ht="19.5" x14ac:dyDescent="0.3">
      <c r="A104" s="37" t="s">
        <v>20</v>
      </c>
      <c r="B104" s="10" t="s">
        <v>20</v>
      </c>
      <c r="C104" s="35">
        <v>2961.8</v>
      </c>
      <c r="D104" s="34">
        <v>5.9772994075472305E-3</v>
      </c>
      <c r="E104" s="16">
        <v>10</v>
      </c>
      <c r="F104" s="15">
        <v>296.18</v>
      </c>
      <c r="L104" s="10" t="s">
        <v>20</v>
      </c>
      <c r="M104" s="35">
        <v>373.35199999999998</v>
      </c>
      <c r="N104" s="34">
        <v>1.693130300396849E-3</v>
      </c>
      <c r="O104" s="16">
        <v>10</v>
      </c>
      <c r="P104" s="15">
        <v>37.335199999999993</v>
      </c>
      <c r="Q104" s="22"/>
      <c r="R104"/>
      <c r="Z104" s="37" t="s">
        <v>20</v>
      </c>
      <c r="AA104" s="10" t="s">
        <v>20</v>
      </c>
      <c r="AB104" s="35">
        <v>2588.4480000000003</v>
      </c>
      <c r="AC104" s="34">
        <v>9.4126014892644116E-3</v>
      </c>
      <c r="AD104" s="16">
        <v>10</v>
      </c>
      <c r="AE104" s="15">
        <v>258.84480000000002</v>
      </c>
    </row>
    <row r="105" spans="1:31" ht="19.5" x14ac:dyDescent="0.3">
      <c r="A105" s="37" t="s">
        <v>32</v>
      </c>
      <c r="B105" s="10" t="s">
        <v>63</v>
      </c>
      <c r="C105" s="35">
        <v>3851.52</v>
      </c>
      <c r="D105" s="34">
        <v>7.7728706239976724E-3</v>
      </c>
      <c r="E105" s="16">
        <v>9</v>
      </c>
      <c r="F105" s="15">
        <v>346.63679999999999</v>
      </c>
      <c r="L105" s="10" t="s">
        <v>63</v>
      </c>
      <c r="M105" s="35">
        <v>3662.72</v>
      </c>
      <c r="N105" s="34">
        <v>1.6610228989986788E-2</v>
      </c>
      <c r="O105" s="16">
        <v>9</v>
      </c>
      <c r="P105" s="15">
        <v>329.64479999999998</v>
      </c>
      <c r="Q105" s="22"/>
      <c r="R105"/>
      <c r="Z105" s="37" t="s">
        <v>76</v>
      </c>
      <c r="AA105" s="10" t="s">
        <v>76</v>
      </c>
      <c r="AB105" s="35">
        <v>1875.2559999999999</v>
      </c>
      <c r="AC105" s="34">
        <v>6.8191585916935636E-3</v>
      </c>
      <c r="AD105" s="16">
        <v>10</v>
      </c>
      <c r="AE105" s="15">
        <v>187.52559999999997</v>
      </c>
    </row>
    <row r="106" spans="1:31" ht="19.5" x14ac:dyDescent="0.3">
      <c r="A106" s="37" t="s">
        <v>45</v>
      </c>
      <c r="B106" s="10" t="s">
        <v>27</v>
      </c>
      <c r="C106" s="35">
        <v>0</v>
      </c>
      <c r="D106" s="34">
        <v>0</v>
      </c>
      <c r="E106" s="16">
        <v>10</v>
      </c>
      <c r="F106" s="15">
        <v>0</v>
      </c>
      <c r="L106" s="10" t="s">
        <v>4</v>
      </c>
      <c r="M106" s="35">
        <v>0</v>
      </c>
      <c r="N106" s="34">
        <v>0</v>
      </c>
      <c r="O106" s="16">
        <v>9</v>
      </c>
      <c r="P106" s="15">
        <v>0</v>
      </c>
      <c r="Q106" s="22"/>
      <c r="R106"/>
      <c r="Z106" s="37" t="s">
        <v>30</v>
      </c>
      <c r="AA106" s="10" t="s">
        <v>63</v>
      </c>
      <c r="AB106" s="35">
        <v>558.84799999999996</v>
      </c>
      <c r="AC106" s="34">
        <v>2.0321882135829797E-3</v>
      </c>
      <c r="AD106" s="16">
        <v>9</v>
      </c>
      <c r="AE106" s="15">
        <v>50.296319999999994</v>
      </c>
    </row>
    <row r="107" spans="1:31" ht="19.5" x14ac:dyDescent="0.3">
      <c r="A107" s="37" t="s">
        <v>36</v>
      </c>
      <c r="B107" s="10" t="s">
        <v>46</v>
      </c>
      <c r="C107" s="35">
        <v>14351.679199999999</v>
      </c>
      <c r="D107" s="34">
        <v>2.8963563906903873E-2</v>
      </c>
      <c r="E107" s="16">
        <v>8</v>
      </c>
      <c r="F107" s="15">
        <v>1148.1343359999998</v>
      </c>
      <c r="L107" s="10" t="s">
        <v>21</v>
      </c>
      <c r="M107" s="35">
        <v>1462.2560000000001</v>
      </c>
      <c r="N107" s="34">
        <v>6.6312486354354475E-3</v>
      </c>
      <c r="O107" s="16">
        <v>9</v>
      </c>
      <c r="P107" s="15">
        <v>131.60303999999999</v>
      </c>
      <c r="Q107" s="22"/>
      <c r="R107"/>
      <c r="Z107" s="37" t="s">
        <v>26</v>
      </c>
      <c r="AA107" s="10" t="s">
        <v>71</v>
      </c>
      <c r="AB107" s="35">
        <v>0</v>
      </c>
      <c r="AC107" s="34">
        <v>0</v>
      </c>
      <c r="AD107" s="16">
        <v>10</v>
      </c>
      <c r="AE107" s="15">
        <v>0</v>
      </c>
    </row>
    <row r="108" spans="1:31" ht="19.5" x14ac:dyDescent="0.3">
      <c r="A108" s="37" t="s">
        <v>30</v>
      </c>
      <c r="B108" s="10" t="s">
        <v>57</v>
      </c>
      <c r="C108" s="35">
        <v>558.84799999999996</v>
      </c>
      <c r="D108" s="34">
        <v>1.12782828661927E-3</v>
      </c>
      <c r="E108" s="16">
        <v>9</v>
      </c>
      <c r="F108" s="15">
        <v>50.296319999999994</v>
      </c>
      <c r="L108" s="10" t="s">
        <v>76</v>
      </c>
      <c r="M108" s="35">
        <v>0</v>
      </c>
      <c r="N108" s="34">
        <v>0</v>
      </c>
      <c r="O108" s="16">
        <v>10</v>
      </c>
      <c r="P108" s="15">
        <v>0</v>
      </c>
      <c r="Q108" s="22"/>
      <c r="R108"/>
      <c r="Z108" s="37" t="s">
        <v>28</v>
      </c>
      <c r="AA108" s="10" t="s">
        <v>4</v>
      </c>
      <c r="AB108" s="35">
        <v>110.44799999999987</v>
      </c>
      <c r="AC108" s="34">
        <v>4.0163179221150061E-4</v>
      </c>
      <c r="AD108" s="16">
        <v>9</v>
      </c>
      <c r="AE108" s="15">
        <v>9.9403199999999874</v>
      </c>
    </row>
    <row r="109" spans="1:31" ht="19.5" x14ac:dyDescent="0.3">
      <c r="A109" s="37" t="s">
        <v>28</v>
      </c>
      <c r="B109" s="10" t="s">
        <v>47</v>
      </c>
      <c r="C109" s="35">
        <v>705.16799999999989</v>
      </c>
      <c r="D109" s="34">
        <v>1.4231211657172208E-3</v>
      </c>
      <c r="E109" s="16">
        <v>9</v>
      </c>
      <c r="F109" s="15">
        <v>63.465119999999985</v>
      </c>
      <c r="L109" s="10" t="s">
        <v>71</v>
      </c>
      <c r="M109" s="35">
        <v>594.72</v>
      </c>
      <c r="N109" s="34">
        <v>2.6970217174463085E-3</v>
      </c>
      <c r="O109" s="16">
        <v>10</v>
      </c>
      <c r="P109" s="15">
        <v>59.472000000000008</v>
      </c>
      <c r="Q109" s="22"/>
      <c r="R109"/>
      <c r="Z109" s="37" t="s">
        <v>25</v>
      </c>
      <c r="AA109" s="10" t="s">
        <v>21</v>
      </c>
      <c r="AB109" s="35">
        <v>0</v>
      </c>
      <c r="AC109" s="34">
        <v>0</v>
      </c>
      <c r="AD109" s="16">
        <v>9</v>
      </c>
      <c r="AE109" s="15">
        <v>0</v>
      </c>
    </row>
    <row r="110" spans="1:31" ht="19.5" x14ac:dyDescent="0.3">
      <c r="A110" s="37" t="s">
        <v>27</v>
      </c>
      <c r="B110" s="10" t="s">
        <v>31</v>
      </c>
      <c r="C110" s="35">
        <v>0</v>
      </c>
      <c r="D110" s="34">
        <v>0</v>
      </c>
      <c r="E110" s="16">
        <v>8</v>
      </c>
      <c r="F110" s="15">
        <v>0</v>
      </c>
      <c r="L110" s="10" t="s">
        <v>43</v>
      </c>
      <c r="M110" s="35">
        <v>0</v>
      </c>
      <c r="N110" s="34">
        <v>0</v>
      </c>
      <c r="O110" s="16">
        <v>10</v>
      </c>
      <c r="P110" s="15">
        <v>0</v>
      </c>
      <c r="Q110" s="22"/>
      <c r="R110"/>
      <c r="Z110" s="37" t="s">
        <v>29</v>
      </c>
      <c r="AA110" s="10" t="s">
        <v>43</v>
      </c>
      <c r="AB110" s="35">
        <v>0</v>
      </c>
      <c r="AC110" s="34">
        <v>0</v>
      </c>
      <c r="AD110" s="16">
        <v>10</v>
      </c>
      <c r="AE110" s="15">
        <v>0</v>
      </c>
    </row>
    <row r="111" spans="1:31" ht="19.5" x14ac:dyDescent="0.3">
      <c r="A111" s="37" t="s">
        <v>25</v>
      </c>
      <c r="B111" s="10" t="s">
        <v>3</v>
      </c>
      <c r="C111" s="35">
        <v>0</v>
      </c>
      <c r="D111" s="34">
        <v>0</v>
      </c>
      <c r="E111" s="16">
        <v>6.5</v>
      </c>
      <c r="F111" s="15">
        <v>0</v>
      </c>
      <c r="L111" s="10" t="s">
        <v>3</v>
      </c>
      <c r="M111" s="35">
        <v>0</v>
      </c>
      <c r="N111" s="34">
        <v>0</v>
      </c>
      <c r="O111" s="16">
        <v>6.5</v>
      </c>
      <c r="P111" s="15">
        <v>0</v>
      </c>
      <c r="Q111" s="22"/>
      <c r="R111"/>
      <c r="Z111" s="37" t="s">
        <v>36</v>
      </c>
      <c r="AA111" s="10" t="s">
        <v>62</v>
      </c>
      <c r="AB111" s="35">
        <v>12889.423199999999</v>
      </c>
      <c r="AC111" s="34">
        <v>4.6870945063636295E-2</v>
      </c>
      <c r="AD111" s="16">
        <v>8</v>
      </c>
      <c r="AE111" s="15">
        <v>1031.1538559999999</v>
      </c>
    </row>
    <row r="112" spans="1:31" ht="19.5" x14ac:dyDescent="0.3">
      <c r="A112" s="37" t="s">
        <v>26</v>
      </c>
      <c r="B112" s="10" t="s">
        <v>71</v>
      </c>
      <c r="C112" s="35">
        <v>0</v>
      </c>
      <c r="D112" s="34">
        <v>0</v>
      </c>
      <c r="E112" s="16">
        <v>10</v>
      </c>
      <c r="F112" s="15">
        <v>0</v>
      </c>
      <c r="L112" s="10" t="s">
        <v>47</v>
      </c>
      <c r="M112" s="35">
        <v>0</v>
      </c>
      <c r="N112" s="34">
        <v>0</v>
      </c>
      <c r="O112" s="16">
        <v>9</v>
      </c>
      <c r="P112" s="15">
        <v>0</v>
      </c>
      <c r="Q112" s="22"/>
      <c r="R112"/>
      <c r="Z112" s="37" t="s">
        <v>32</v>
      </c>
      <c r="AA112" s="10" t="s">
        <v>3</v>
      </c>
      <c r="AB112" s="35">
        <v>188.80000000000018</v>
      </c>
      <c r="AC112" s="34">
        <v>6.8655007215641286E-4</v>
      </c>
      <c r="AD112" s="16">
        <v>6.5</v>
      </c>
      <c r="AE112" s="15">
        <v>12.272000000000013</v>
      </c>
    </row>
    <row r="113" spans="1:31" ht="19.5" x14ac:dyDescent="0.3">
      <c r="A113" s="37" t="s">
        <v>29</v>
      </c>
      <c r="B113" s="10" t="s">
        <v>43</v>
      </c>
      <c r="C113" s="35">
        <v>0</v>
      </c>
      <c r="D113" s="34">
        <v>0</v>
      </c>
      <c r="E113" s="16">
        <v>10</v>
      </c>
      <c r="F113" s="15">
        <v>0</v>
      </c>
      <c r="L113" s="10" t="s">
        <v>38</v>
      </c>
      <c r="M113" s="35">
        <v>0</v>
      </c>
      <c r="N113" s="34">
        <v>0</v>
      </c>
      <c r="O113" s="16">
        <v>5</v>
      </c>
      <c r="P113" s="15">
        <v>0</v>
      </c>
      <c r="Q113" s="22"/>
      <c r="R113"/>
      <c r="Z113" s="37" t="s">
        <v>44</v>
      </c>
      <c r="AA113" s="10" t="s">
        <v>46</v>
      </c>
      <c r="AB113" s="35">
        <v>0</v>
      </c>
      <c r="AC113" s="34">
        <v>0</v>
      </c>
      <c r="AD113" s="16">
        <v>8</v>
      </c>
      <c r="AE113" s="15">
        <v>0</v>
      </c>
    </row>
    <row r="114" spans="1:31" ht="19.5" x14ac:dyDescent="0.3">
      <c r="A114" s="37" t="s">
        <v>34</v>
      </c>
      <c r="B114" s="10" t="s">
        <v>4</v>
      </c>
      <c r="C114" s="35">
        <v>0</v>
      </c>
      <c r="D114" s="34">
        <v>0</v>
      </c>
      <c r="E114" s="16">
        <v>9</v>
      </c>
      <c r="F114" s="15">
        <v>0</v>
      </c>
      <c r="L114" s="10" t="s">
        <v>39</v>
      </c>
      <c r="M114" s="35">
        <v>0</v>
      </c>
      <c r="N114" s="34">
        <v>0</v>
      </c>
      <c r="O114" s="16">
        <v>8</v>
      </c>
      <c r="P114" s="15">
        <v>0</v>
      </c>
      <c r="Q114" s="22"/>
      <c r="R114"/>
      <c r="Z114" s="37" t="s">
        <v>45</v>
      </c>
      <c r="AA114" s="10" t="s">
        <v>47</v>
      </c>
      <c r="AB114" s="35">
        <v>0</v>
      </c>
      <c r="AC114" s="34">
        <v>0</v>
      </c>
      <c r="AD114" s="16">
        <v>9</v>
      </c>
      <c r="AE114" s="15">
        <v>0</v>
      </c>
    </row>
    <row r="115" spans="1:31" ht="19.5" x14ac:dyDescent="0.3">
      <c r="A115" s="37" t="s">
        <v>35</v>
      </c>
      <c r="B115" s="10" t="s">
        <v>21</v>
      </c>
      <c r="C115" s="35">
        <v>0</v>
      </c>
      <c r="D115" s="34">
        <v>0</v>
      </c>
      <c r="E115" s="16">
        <v>9</v>
      </c>
      <c r="F115" s="15">
        <v>0</v>
      </c>
      <c r="L115" s="10" t="s">
        <v>46</v>
      </c>
      <c r="M115" s="35">
        <v>0</v>
      </c>
      <c r="N115" s="34">
        <v>0</v>
      </c>
      <c r="O115" s="16">
        <v>8</v>
      </c>
      <c r="P115" s="15">
        <v>0</v>
      </c>
      <c r="Q115" s="22"/>
      <c r="R115"/>
      <c r="Z115" s="37" t="s">
        <v>34</v>
      </c>
      <c r="AA115" s="10" t="s">
        <v>38</v>
      </c>
      <c r="AB115" s="35">
        <v>0</v>
      </c>
      <c r="AC115" s="34">
        <v>0</v>
      </c>
      <c r="AD115" s="16">
        <v>5</v>
      </c>
      <c r="AE115" s="15">
        <v>0</v>
      </c>
    </row>
    <row r="116" spans="1:31" ht="19.5" x14ac:dyDescent="0.3">
      <c r="A116" s="37" t="s">
        <v>44</v>
      </c>
      <c r="B116" s="10" t="s">
        <v>38</v>
      </c>
      <c r="C116" s="35">
        <v>0</v>
      </c>
      <c r="D116" s="34">
        <v>0</v>
      </c>
      <c r="E116" s="16">
        <v>5</v>
      </c>
      <c r="F116" s="15">
        <v>0</v>
      </c>
      <c r="L116" s="10" t="s">
        <v>33</v>
      </c>
      <c r="M116" s="35">
        <v>0</v>
      </c>
      <c r="N116" s="34">
        <v>0</v>
      </c>
      <c r="O116" s="16">
        <v>10</v>
      </c>
      <c r="P116" s="15">
        <v>0</v>
      </c>
      <c r="Q116" s="14"/>
      <c r="R116"/>
      <c r="Z116" s="37" t="s">
        <v>35</v>
      </c>
      <c r="AA116" s="10" t="s">
        <v>39</v>
      </c>
      <c r="AB116" s="35">
        <v>0</v>
      </c>
      <c r="AC116" s="34">
        <v>0</v>
      </c>
      <c r="AD116" s="16">
        <v>8</v>
      </c>
      <c r="AE116" s="15">
        <v>0</v>
      </c>
    </row>
    <row r="117" spans="1:31" ht="19.5" x14ac:dyDescent="0.3">
      <c r="A117" s="37" t="s">
        <v>33</v>
      </c>
      <c r="B117" s="10" t="s">
        <v>39</v>
      </c>
      <c r="C117" s="35">
        <v>0</v>
      </c>
      <c r="D117" s="34">
        <v>0</v>
      </c>
      <c r="E117" s="16">
        <v>8</v>
      </c>
      <c r="F117" s="15">
        <v>0</v>
      </c>
      <c r="L117" s="10" t="s">
        <v>62</v>
      </c>
      <c r="M117" s="35">
        <v>0</v>
      </c>
      <c r="N117" s="34">
        <v>0</v>
      </c>
      <c r="O117" s="16">
        <v>8</v>
      </c>
      <c r="P117" s="15">
        <v>0</v>
      </c>
      <c r="Q117" s="17"/>
      <c r="R117"/>
      <c r="Z117" s="37" t="s">
        <v>33</v>
      </c>
      <c r="AA117" s="10" t="s">
        <v>33</v>
      </c>
      <c r="AB117" s="35">
        <v>0</v>
      </c>
      <c r="AC117" s="34">
        <v>0</v>
      </c>
      <c r="AD117" s="16">
        <v>10</v>
      </c>
      <c r="AE117" s="15">
        <v>0</v>
      </c>
    </row>
    <row r="118" spans="1:31" ht="19.5" x14ac:dyDescent="0.3">
      <c r="A118" s="37" t="s">
        <v>75</v>
      </c>
      <c r="B118" s="10" t="s">
        <v>5</v>
      </c>
      <c r="C118" s="35">
        <v>0</v>
      </c>
      <c r="D118" s="34">
        <v>0</v>
      </c>
      <c r="E118" s="16">
        <v>8</v>
      </c>
      <c r="F118" s="15"/>
      <c r="L118" s="10" t="s">
        <v>5</v>
      </c>
      <c r="M118" s="35">
        <v>0</v>
      </c>
      <c r="N118" s="34">
        <v>0</v>
      </c>
      <c r="O118" s="16">
        <v>8</v>
      </c>
      <c r="P118" s="15"/>
      <c r="Q118" s="3"/>
      <c r="R118"/>
      <c r="Z118" s="37" t="s">
        <v>75</v>
      </c>
      <c r="AA118" s="10" t="s">
        <v>5</v>
      </c>
      <c r="AB118" s="35">
        <v>0</v>
      </c>
      <c r="AC118" s="34">
        <v>0</v>
      </c>
      <c r="AD118" s="16">
        <v>8</v>
      </c>
      <c r="AE118" s="15"/>
    </row>
    <row r="119" spans="1:31" ht="19.5" x14ac:dyDescent="0.3">
      <c r="B119" s="8" t="s">
        <v>52</v>
      </c>
      <c r="C119" s="33">
        <v>495508.05439999991</v>
      </c>
      <c r="D119" s="34">
        <v>1</v>
      </c>
      <c r="E119" s="21"/>
      <c r="F119" s="20"/>
      <c r="L119" s="8" t="s">
        <v>52</v>
      </c>
      <c r="M119" s="33">
        <v>220509.90399999978</v>
      </c>
      <c r="N119" s="34">
        <v>1</v>
      </c>
      <c r="O119" s="21"/>
      <c r="P119" s="20"/>
      <c r="Q119" s="3"/>
      <c r="R119"/>
      <c r="Z119" s="37"/>
      <c r="AA119" s="8" t="s">
        <v>52</v>
      </c>
      <c r="AB119" s="33">
        <v>274998.15040000016</v>
      </c>
      <c r="AC119" s="34">
        <v>1</v>
      </c>
      <c r="AD119" s="21"/>
      <c r="AE119" s="20"/>
    </row>
    <row r="120" spans="1:31" ht="19.5" x14ac:dyDescent="0.3">
      <c r="L120" s="25"/>
      <c r="M120" s="20"/>
      <c r="N120" s="14"/>
      <c r="O120" s="21"/>
      <c r="P120" s="20"/>
      <c r="Q120" s="14"/>
      <c r="R120"/>
      <c r="Z120" s="37"/>
      <c r="AA120" s="25"/>
      <c r="AB120" s="20"/>
      <c r="AC120" s="14"/>
      <c r="AD120" s="14"/>
      <c r="AE120" s="14"/>
    </row>
    <row r="121" spans="1:31" ht="19.5" x14ac:dyDescent="0.3">
      <c r="B121" s="25"/>
      <c r="C121" s="20"/>
      <c r="D121" s="14"/>
      <c r="E121" s="21"/>
      <c r="F121" s="20"/>
      <c r="G121" s="14"/>
      <c r="Q121" s="25"/>
      <c r="R121" s="20"/>
      <c r="S121" s="14"/>
      <c r="T121" s="14"/>
      <c r="U121" s="14"/>
    </row>
    <row r="122" spans="1:31" ht="19.5" x14ac:dyDescent="0.3">
      <c r="B122" s="25"/>
      <c r="C122" s="20"/>
      <c r="D122" s="14"/>
      <c r="E122" s="21"/>
      <c r="F122" s="20"/>
      <c r="G122" s="14"/>
      <c r="Q122" s="25"/>
      <c r="R122" s="20"/>
      <c r="S122" s="14"/>
      <c r="T122" s="14"/>
      <c r="U122" s="14"/>
    </row>
    <row r="123" spans="1:31" ht="19.5" x14ac:dyDescent="0.3">
      <c r="B123" s="25"/>
      <c r="C123" s="20"/>
      <c r="D123" s="14"/>
      <c r="E123" s="21"/>
      <c r="F123" s="20"/>
      <c r="G123" s="14"/>
      <c r="Q123" s="25"/>
      <c r="R123" s="20"/>
      <c r="S123" s="14"/>
      <c r="T123" s="14"/>
      <c r="U123" s="14"/>
    </row>
    <row r="124" spans="1:31" x14ac:dyDescent="0.25">
      <c r="C124" s="18"/>
      <c r="D124" s="17"/>
      <c r="E124" s="19"/>
      <c r="F124" s="18"/>
      <c r="G124" s="17"/>
      <c r="R124" s="18"/>
      <c r="S124" s="17"/>
      <c r="T124" s="17"/>
      <c r="U124" s="17"/>
    </row>
    <row r="125" spans="1:31" x14ac:dyDescent="0.25">
      <c r="R125" s="4"/>
      <c r="S125" s="3"/>
      <c r="T125" s="3"/>
      <c r="U125" s="3"/>
    </row>
    <row r="126" spans="1:31" s="23" customFormat="1" ht="26.25" x14ac:dyDescent="0.4">
      <c r="A126" s="36"/>
      <c r="B126" s="13" t="s">
        <v>101</v>
      </c>
      <c r="C126" s="12"/>
      <c r="D126" s="11"/>
      <c r="E126" s="24"/>
      <c r="F126" s="12"/>
      <c r="L126" s="13" t="s">
        <v>61</v>
      </c>
      <c r="M126" s="12"/>
      <c r="N126" s="11"/>
      <c r="O126" s="24"/>
      <c r="P126" s="12"/>
      <c r="Q126" s="11"/>
      <c r="Z126" s="36"/>
      <c r="AA126" s="13" t="s">
        <v>60</v>
      </c>
      <c r="AB126" s="12"/>
      <c r="AC126" s="11"/>
      <c r="AD126" s="11"/>
      <c r="AE126" s="11"/>
    </row>
    <row r="127" spans="1:31" ht="19.5" x14ac:dyDescent="0.3">
      <c r="B127" s="8" t="s">
        <v>55</v>
      </c>
      <c r="C127" s="7" t="s">
        <v>54</v>
      </c>
      <c r="D127" s="6" t="s">
        <v>53</v>
      </c>
      <c r="E127" s="21" t="s">
        <v>68</v>
      </c>
      <c r="F127" s="20" t="s">
        <v>72</v>
      </c>
      <c r="L127" s="8" t="s">
        <v>55</v>
      </c>
      <c r="M127" s="7" t="s">
        <v>54</v>
      </c>
      <c r="N127" s="6" t="s">
        <v>53</v>
      </c>
      <c r="O127" s="21" t="s">
        <v>68</v>
      </c>
      <c r="P127" s="20" t="s">
        <v>72</v>
      </c>
      <c r="Q127" s="14"/>
      <c r="R127"/>
      <c r="Z127" s="37"/>
      <c r="AA127" s="8" t="s">
        <v>55</v>
      </c>
      <c r="AB127" s="7" t="s">
        <v>54</v>
      </c>
      <c r="AC127" s="6" t="s">
        <v>53</v>
      </c>
      <c r="AD127" s="21" t="s">
        <v>68</v>
      </c>
      <c r="AE127" s="20" t="s">
        <v>72</v>
      </c>
    </row>
    <row r="128" spans="1:31" ht="19.5" x14ac:dyDescent="0.3">
      <c r="B128" s="10" t="s">
        <v>2</v>
      </c>
      <c r="C128" s="35">
        <v>341183.68959999963</v>
      </c>
      <c r="D128" s="34">
        <v>0.86815252697337875</v>
      </c>
      <c r="E128" s="16">
        <v>8</v>
      </c>
      <c r="F128" s="15">
        <v>27294.695167999969</v>
      </c>
      <c r="L128" s="10" t="s">
        <v>2</v>
      </c>
      <c r="M128" s="35">
        <v>207798.0000000002</v>
      </c>
      <c r="N128" s="34">
        <v>0.88503136056609855</v>
      </c>
      <c r="O128" s="16">
        <v>8</v>
      </c>
      <c r="P128" s="15">
        <v>16623.840000000015</v>
      </c>
      <c r="Q128" s="22"/>
      <c r="R128"/>
      <c r="Z128" s="37"/>
      <c r="AA128" s="10" t="s">
        <v>2</v>
      </c>
      <c r="AB128" s="35">
        <v>133385.68959999946</v>
      </c>
      <c r="AC128" s="34">
        <v>0.84310316793784912</v>
      </c>
      <c r="AD128" s="16">
        <v>8</v>
      </c>
      <c r="AE128" s="15">
        <v>10670.855167999956</v>
      </c>
    </row>
    <row r="129" spans="1:31" ht="19.5" x14ac:dyDescent="0.3">
      <c r="B129" s="10" t="s">
        <v>19</v>
      </c>
      <c r="C129" s="35">
        <v>19153.759999999995</v>
      </c>
      <c r="D129" s="34">
        <v>4.8737339010949121E-2</v>
      </c>
      <c r="E129" s="16">
        <v>10</v>
      </c>
      <c r="F129" s="15">
        <v>1915.3759999999995</v>
      </c>
      <c r="L129" s="10" t="s">
        <v>19</v>
      </c>
      <c r="M129" s="35">
        <v>15207.839999999997</v>
      </c>
      <c r="N129" s="34">
        <v>6.4771630749437051E-2</v>
      </c>
      <c r="O129" s="16">
        <v>10</v>
      </c>
      <c r="P129" s="15">
        <v>1520.7839999999997</v>
      </c>
      <c r="Q129" s="22"/>
      <c r="R129"/>
      <c r="Z129" s="37"/>
      <c r="AA129" s="10" t="s">
        <v>19</v>
      </c>
      <c r="AB129" s="35">
        <v>3945.9199999999983</v>
      </c>
      <c r="AC129" s="34">
        <v>2.4941338627898279E-2</v>
      </c>
      <c r="AD129" s="16">
        <v>10</v>
      </c>
      <c r="AE129" s="15">
        <v>394.59199999999981</v>
      </c>
    </row>
    <row r="130" spans="1:31" ht="19.5" x14ac:dyDescent="0.3">
      <c r="A130" s="37" t="s">
        <v>31</v>
      </c>
      <c r="B130" s="10" t="s">
        <v>104</v>
      </c>
      <c r="C130" s="35">
        <v>2747.04</v>
      </c>
      <c r="D130" s="34">
        <v>6.9899288576570715E-3</v>
      </c>
      <c r="E130" s="16">
        <v>8</v>
      </c>
      <c r="F130" s="15">
        <v>219.76319999999998</v>
      </c>
      <c r="L130" s="10" t="s">
        <v>57</v>
      </c>
      <c r="M130" s="35">
        <v>0</v>
      </c>
      <c r="N130" s="34">
        <v>0</v>
      </c>
      <c r="O130" s="16">
        <v>9</v>
      </c>
      <c r="P130" s="15">
        <v>0</v>
      </c>
      <c r="Q130" s="22"/>
      <c r="R130"/>
      <c r="Z130" s="37" t="s">
        <v>23</v>
      </c>
      <c r="AA130" s="10" t="s">
        <v>41</v>
      </c>
      <c r="AB130" s="35">
        <v>443.67999999999984</v>
      </c>
      <c r="AC130" s="34">
        <v>2.8044088887828208E-3</v>
      </c>
      <c r="AD130" s="16">
        <v>9</v>
      </c>
      <c r="AE130" s="15">
        <v>39.931199999999983</v>
      </c>
    </row>
    <row r="131" spans="1:31" ht="19.5" x14ac:dyDescent="0.3">
      <c r="A131" s="37" t="s">
        <v>24</v>
      </c>
      <c r="B131" s="10" t="s">
        <v>57</v>
      </c>
      <c r="C131" s="35">
        <v>14839.68</v>
      </c>
      <c r="D131" s="34">
        <v>3.7760028055796965E-2</v>
      </c>
      <c r="E131" s="16">
        <v>9</v>
      </c>
      <c r="F131" s="15">
        <v>1335.5711999999999</v>
      </c>
      <c r="L131" s="10" t="s">
        <v>27</v>
      </c>
      <c r="M131" s="35">
        <v>6943.1200000000008</v>
      </c>
      <c r="N131" s="34">
        <v>2.9571405596654853E-2</v>
      </c>
      <c r="O131" s="16">
        <v>10</v>
      </c>
      <c r="P131" s="15">
        <v>694.31200000000013</v>
      </c>
      <c r="Q131" s="22"/>
      <c r="R131"/>
      <c r="Z131" s="37" t="s">
        <v>24</v>
      </c>
      <c r="AA131" s="10" t="s">
        <v>57</v>
      </c>
      <c r="AB131" s="35">
        <v>7896.5599999999995</v>
      </c>
      <c r="AC131" s="34">
        <v>4.9912511392911287E-2</v>
      </c>
      <c r="AD131" s="16">
        <v>9</v>
      </c>
      <c r="AE131" s="15">
        <v>710.69039999999995</v>
      </c>
    </row>
    <row r="132" spans="1:31" ht="19.5" x14ac:dyDescent="0.3">
      <c r="A132" s="37" t="s">
        <v>36</v>
      </c>
      <c r="B132" s="10" t="s">
        <v>62</v>
      </c>
      <c r="C132" s="35">
        <v>4946.4183999999996</v>
      </c>
      <c r="D132" s="34">
        <v>1.2586315712987767E-2</v>
      </c>
      <c r="E132" s="16">
        <v>8</v>
      </c>
      <c r="F132" s="15">
        <v>395.71347199999997</v>
      </c>
      <c r="L132" s="10" t="s">
        <v>41</v>
      </c>
      <c r="M132" s="35">
        <v>0</v>
      </c>
      <c r="N132" s="34">
        <v>0</v>
      </c>
      <c r="O132" s="16">
        <v>9</v>
      </c>
      <c r="P132" s="15">
        <v>0</v>
      </c>
      <c r="Q132" s="22"/>
      <c r="R132"/>
      <c r="Z132" s="37" t="s">
        <v>27</v>
      </c>
      <c r="AA132" s="10" t="s">
        <v>27</v>
      </c>
      <c r="AB132" s="35">
        <v>0</v>
      </c>
      <c r="AC132" s="34">
        <v>0</v>
      </c>
      <c r="AD132" s="16">
        <v>10</v>
      </c>
      <c r="AE132" s="15">
        <v>0</v>
      </c>
    </row>
    <row r="133" spans="1:31" ht="19.5" x14ac:dyDescent="0.3">
      <c r="A133" s="37" t="s">
        <v>23</v>
      </c>
      <c r="B133" s="10" t="s">
        <v>41</v>
      </c>
      <c r="C133" s="35">
        <v>1057.2799999999997</v>
      </c>
      <c r="D133" s="34">
        <v>2.6902818971051264E-3</v>
      </c>
      <c r="E133" s="16">
        <v>9</v>
      </c>
      <c r="F133" s="15">
        <v>95.155199999999965</v>
      </c>
      <c r="L133" s="10" t="s">
        <v>31</v>
      </c>
      <c r="M133" s="35">
        <v>613.59999999999991</v>
      </c>
      <c r="N133" s="34">
        <v>2.6133805082019916E-3</v>
      </c>
      <c r="O133" s="16">
        <v>8</v>
      </c>
      <c r="P133" s="15">
        <v>49.087999999999994</v>
      </c>
      <c r="Q133" s="22"/>
      <c r="R133"/>
      <c r="Z133" s="37" t="s">
        <v>31</v>
      </c>
      <c r="AA133" s="10" t="s">
        <v>31</v>
      </c>
      <c r="AB133" s="35">
        <v>2747.04</v>
      </c>
      <c r="AC133" s="34">
        <v>1.7363467800761728E-2</v>
      </c>
      <c r="AD133" s="16">
        <v>8</v>
      </c>
      <c r="AE133" s="15">
        <v>219.76319999999998</v>
      </c>
    </row>
    <row r="134" spans="1:31" ht="19.5" x14ac:dyDescent="0.3">
      <c r="A134" s="37" t="s">
        <v>76</v>
      </c>
      <c r="B134" s="10" t="s">
        <v>76</v>
      </c>
      <c r="C134" s="35">
        <v>1873.8399999999997</v>
      </c>
      <c r="D134" s="34">
        <v>4.7680442551372108E-3</v>
      </c>
      <c r="E134" s="16">
        <v>10</v>
      </c>
      <c r="F134" s="15">
        <v>187.38399999999999</v>
      </c>
      <c r="L134" s="10" t="s">
        <v>20</v>
      </c>
      <c r="M134" s="35">
        <v>580.55999999999995</v>
      </c>
      <c r="N134" s="34">
        <v>2.4726600192988076E-3</v>
      </c>
      <c r="O134" s="16">
        <v>10</v>
      </c>
      <c r="P134" s="15">
        <v>58.055999999999997</v>
      </c>
      <c r="Q134" s="22"/>
      <c r="R134"/>
      <c r="Z134" s="37" t="s">
        <v>20</v>
      </c>
      <c r="AA134" s="10" t="s">
        <v>20</v>
      </c>
      <c r="AB134" s="35">
        <v>1911.6</v>
      </c>
      <c r="AC134" s="34">
        <v>1.2082825531457902E-2</v>
      </c>
      <c r="AD134" s="16">
        <v>10</v>
      </c>
      <c r="AE134" s="15">
        <v>191.16</v>
      </c>
    </row>
    <row r="135" spans="1:31" ht="19.5" x14ac:dyDescent="0.3">
      <c r="A135" s="37" t="s">
        <v>20</v>
      </c>
      <c r="B135" s="10" t="s">
        <v>20</v>
      </c>
      <c r="C135" s="35">
        <v>4144.16</v>
      </c>
      <c r="D135" s="34">
        <v>1.0544944221688847E-2</v>
      </c>
      <c r="E135" s="16">
        <v>10</v>
      </c>
      <c r="F135" s="15">
        <v>414.416</v>
      </c>
      <c r="L135" s="10" t="s">
        <v>63</v>
      </c>
      <c r="M135" s="35">
        <v>2232.56</v>
      </c>
      <c r="N135" s="34">
        <v>9.5086844644580171E-3</v>
      </c>
      <c r="O135" s="16">
        <v>9</v>
      </c>
      <c r="P135" s="15">
        <v>200.93040000000002</v>
      </c>
      <c r="Q135" s="22"/>
      <c r="R135"/>
      <c r="Z135" s="37" t="s">
        <v>76</v>
      </c>
      <c r="AA135" s="10" t="s">
        <v>76</v>
      </c>
      <c r="AB135" s="35">
        <v>1293.2799999999997</v>
      </c>
      <c r="AC135" s="34">
        <v>8.1745535694307779E-3</v>
      </c>
      <c r="AD135" s="16">
        <v>10</v>
      </c>
      <c r="AE135" s="15">
        <v>129.32799999999997</v>
      </c>
    </row>
    <row r="136" spans="1:31" ht="19.5" x14ac:dyDescent="0.3">
      <c r="A136" s="37" t="s">
        <v>45</v>
      </c>
      <c r="B136" s="10" t="s">
        <v>47</v>
      </c>
      <c r="C136" s="35">
        <v>1279.1199999999999</v>
      </c>
      <c r="D136" s="34">
        <v>3.2547606880155774E-3</v>
      </c>
      <c r="E136" s="16">
        <v>9</v>
      </c>
      <c r="F136" s="15">
        <v>115.12079999999997</v>
      </c>
      <c r="L136" s="10" t="s">
        <v>4</v>
      </c>
      <c r="M136" s="35">
        <v>495.59999999999997</v>
      </c>
      <c r="N136" s="34">
        <v>2.1108073335477625E-3</v>
      </c>
      <c r="O136" s="16">
        <v>9</v>
      </c>
      <c r="P136" s="15">
        <v>44.603999999999999</v>
      </c>
      <c r="Q136" s="22"/>
      <c r="R136"/>
      <c r="Z136" s="37" t="s">
        <v>30</v>
      </c>
      <c r="AA136" s="10" t="s">
        <v>63</v>
      </c>
      <c r="AB136" s="35">
        <v>0</v>
      </c>
      <c r="AC136" s="34">
        <v>0</v>
      </c>
      <c r="AD136" s="16">
        <v>9</v>
      </c>
      <c r="AE136" s="15">
        <v>0</v>
      </c>
    </row>
    <row r="137" spans="1:31" ht="19.5" x14ac:dyDescent="0.3">
      <c r="A137" s="37" t="s">
        <v>28</v>
      </c>
      <c r="B137" s="10" t="s">
        <v>4</v>
      </c>
      <c r="C137" s="35">
        <v>722.16</v>
      </c>
      <c r="D137" s="34">
        <v>1.8375586172191269E-3</v>
      </c>
      <c r="E137" s="16">
        <v>9</v>
      </c>
      <c r="F137" s="15">
        <v>64.994399999999999</v>
      </c>
      <c r="L137" s="10" t="s">
        <v>21</v>
      </c>
      <c r="M137" s="35">
        <v>722.16</v>
      </c>
      <c r="N137" s="34">
        <v>3.0757478288838827E-3</v>
      </c>
      <c r="O137" s="16">
        <v>9</v>
      </c>
      <c r="P137" s="15">
        <v>64.994399999999999</v>
      </c>
      <c r="Q137" s="22"/>
      <c r="R137"/>
      <c r="Z137" s="37" t="s">
        <v>26</v>
      </c>
      <c r="AA137" s="10" t="s">
        <v>71</v>
      </c>
      <c r="AB137" s="35">
        <v>212.39999999999998</v>
      </c>
      <c r="AC137" s="34">
        <v>1.3425361701619892E-3</v>
      </c>
      <c r="AD137" s="16">
        <v>10</v>
      </c>
      <c r="AE137" s="15">
        <v>21.24</v>
      </c>
    </row>
    <row r="138" spans="1:31" ht="19.5" x14ac:dyDescent="0.3">
      <c r="A138" s="37" t="s">
        <v>34</v>
      </c>
      <c r="B138" s="10" t="s">
        <v>38</v>
      </c>
      <c r="C138" s="35">
        <v>0</v>
      </c>
      <c r="D138" s="34">
        <v>0</v>
      </c>
      <c r="E138" s="16">
        <v>5</v>
      </c>
      <c r="F138" s="15">
        <v>0</v>
      </c>
      <c r="L138" s="10" t="s">
        <v>76</v>
      </c>
      <c r="M138" s="35">
        <v>0</v>
      </c>
      <c r="N138" s="34">
        <v>0</v>
      </c>
      <c r="O138" s="16">
        <v>10</v>
      </c>
      <c r="P138" s="15">
        <v>0</v>
      </c>
      <c r="Q138" s="22"/>
      <c r="R138"/>
      <c r="Z138" s="37" t="s">
        <v>28</v>
      </c>
      <c r="AA138" s="10" t="s">
        <v>4</v>
      </c>
      <c r="AB138" s="35">
        <v>0</v>
      </c>
      <c r="AC138" s="34">
        <v>0</v>
      </c>
      <c r="AD138" s="16">
        <v>9</v>
      </c>
      <c r="AE138" s="15">
        <v>0</v>
      </c>
    </row>
    <row r="139" spans="1:31" ht="19.5" x14ac:dyDescent="0.3">
      <c r="A139" s="37" t="s">
        <v>44</v>
      </c>
      <c r="B139" s="10" t="s">
        <v>46</v>
      </c>
      <c r="C139" s="35">
        <v>641.91999999999996</v>
      </c>
      <c r="D139" s="34">
        <v>1.6333854375281127E-3</v>
      </c>
      <c r="E139" s="16">
        <v>8</v>
      </c>
      <c r="F139" s="15">
        <v>51.3536</v>
      </c>
      <c r="L139" s="10" t="s">
        <v>71</v>
      </c>
      <c r="M139" s="35">
        <v>0</v>
      </c>
      <c r="N139" s="34">
        <v>0</v>
      </c>
      <c r="O139" s="16">
        <v>10</v>
      </c>
      <c r="P139" s="15">
        <v>0</v>
      </c>
      <c r="Q139" s="22"/>
      <c r="R139"/>
      <c r="Z139" s="37" t="s">
        <v>25</v>
      </c>
      <c r="AA139" s="10" t="s">
        <v>21</v>
      </c>
      <c r="AB139" s="35">
        <v>0</v>
      </c>
      <c r="AC139" s="34">
        <v>0</v>
      </c>
      <c r="AD139" s="16">
        <v>9</v>
      </c>
      <c r="AE139" s="15">
        <v>0</v>
      </c>
    </row>
    <row r="140" spans="1:31" ht="19.5" x14ac:dyDescent="0.3">
      <c r="A140" s="37" t="s">
        <v>25</v>
      </c>
      <c r="B140" s="10" t="s">
        <v>21</v>
      </c>
      <c r="C140" s="35">
        <v>0</v>
      </c>
      <c r="D140" s="34">
        <v>0</v>
      </c>
      <c r="E140" s="16">
        <v>9</v>
      </c>
      <c r="F140" s="15">
        <v>0</v>
      </c>
      <c r="L140" s="10" t="s">
        <v>43</v>
      </c>
      <c r="M140" s="35">
        <v>0</v>
      </c>
      <c r="N140" s="34">
        <v>0</v>
      </c>
      <c r="O140" s="16">
        <v>10</v>
      </c>
      <c r="P140" s="15">
        <v>0</v>
      </c>
      <c r="Q140" s="22"/>
      <c r="R140"/>
      <c r="Z140" s="37" t="s">
        <v>29</v>
      </c>
      <c r="AA140" s="10" t="s">
        <v>43</v>
      </c>
      <c r="AB140" s="35">
        <v>0</v>
      </c>
      <c r="AC140" s="34">
        <v>0</v>
      </c>
      <c r="AD140" s="16">
        <v>10</v>
      </c>
      <c r="AE140" s="15">
        <v>0</v>
      </c>
    </row>
    <row r="141" spans="1:31" ht="19.5" x14ac:dyDescent="0.3">
      <c r="A141" s="37" t="s">
        <v>32</v>
      </c>
      <c r="B141" s="10" t="s">
        <v>3</v>
      </c>
      <c r="C141" s="35">
        <v>0</v>
      </c>
      <c r="D141" s="34">
        <v>0</v>
      </c>
      <c r="E141" s="16">
        <v>6.5</v>
      </c>
      <c r="F141" s="15">
        <v>0</v>
      </c>
      <c r="L141" s="10" t="s">
        <v>3</v>
      </c>
      <c r="M141" s="35">
        <v>0</v>
      </c>
      <c r="N141" s="34">
        <v>0</v>
      </c>
      <c r="O141" s="16">
        <v>6.5</v>
      </c>
      <c r="P141" s="15">
        <v>0</v>
      </c>
      <c r="Q141" s="22"/>
      <c r="R141"/>
      <c r="Z141" s="37" t="s">
        <v>36</v>
      </c>
      <c r="AA141" s="10" t="s">
        <v>62</v>
      </c>
      <c r="AB141" s="35">
        <v>4946.4183999999996</v>
      </c>
      <c r="AC141" s="34">
        <v>3.1265280672103546E-2</v>
      </c>
      <c r="AD141" s="16">
        <v>8</v>
      </c>
      <c r="AE141" s="15">
        <v>395.71347199999997</v>
      </c>
    </row>
    <row r="142" spans="1:31" ht="19.5" x14ac:dyDescent="0.3">
      <c r="A142" s="37" t="s">
        <v>30</v>
      </c>
      <c r="B142" s="10" t="s">
        <v>40</v>
      </c>
      <c r="C142" s="35">
        <v>198.23999999999998</v>
      </c>
      <c r="D142" s="34">
        <v>5.0442785570721125E-4</v>
      </c>
      <c r="E142" s="16">
        <v>9</v>
      </c>
      <c r="F142" s="15">
        <v>17.8416</v>
      </c>
      <c r="L142" s="10" t="s">
        <v>47</v>
      </c>
      <c r="M142" s="35">
        <v>198.23999999999998</v>
      </c>
      <c r="N142" s="34">
        <v>8.4432293341910503E-4</v>
      </c>
      <c r="O142" s="16">
        <v>9</v>
      </c>
      <c r="P142" s="15">
        <v>17.8416</v>
      </c>
      <c r="Q142" s="22"/>
      <c r="R142"/>
      <c r="Z142" s="37" t="s">
        <v>32</v>
      </c>
      <c r="AA142" s="10" t="s">
        <v>3</v>
      </c>
      <c r="AB142" s="35">
        <v>0</v>
      </c>
      <c r="AC142" s="34">
        <v>0</v>
      </c>
      <c r="AD142" s="16">
        <v>6.5</v>
      </c>
      <c r="AE142" s="15">
        <v>0</v>
      </c>
    </row>
    <row r="143" spans="1:31" ht="19.5" x14ac:dyDescent="0.3">
      <c r="A143" s="37" t="s">
        <v>27</v>
      </c>
      <c r="B143" s="10" t="s">
        <v>27</v>
      </c>
      <c r="C143" s="35">
        <v>0</v>
      </c>
      <c r="D143" s="34">
        <v>0</v>
      </c>
      <c r="E143" s="16">
        <v>10</v>
      </c>
      <c r="F143" s="15">
        <v>0</v>
      </c>
      <c r="L143" s="10" t="s">
        <v>38</v>
      </c>
      <c r="M143" s="35">
        <v>0</v>
      </c>
      <c r="N143" s="34">
        <v>0</v>
      </c>
      <c r="O143" s="16">
        <v>5</v>
      </c>
      <c r="P143" s="15">
        <v>0</v>
      </c>
      <c r="Q143" s="22"/>
      <c r="R143"/>
      <c r="Z143" s="37" t="s">
        <v>44</v>
      </c>
      <c r="AA143" s="10" t="s">
        <v>46</v>
      </c>
      <c r="AB143" s="35">
        <v>641.91999999999996</v>
      </c>
      <c r="AC143" s="34">
        <v>4.0574426476006785E-3</v>
      </c>
      <c r="AD143" s="16">
        <v>8</v>
      </c>
      <c r="AE143" s="15">
        <v>51.3536</v>
      </c>
    </row>
    <row r="144" spans="1:31" ht="19.5" x14ac:dyDescent="0.3">
      <c r="A144" s="37" t="s">
        <v>26</v>
      </c>
      <c r="B144" s="10" t="s">
        <v>42</v>
      </c>
      <c r="C144" s="35">
        <v>212.39999999999998</v>
      </c>
      <c r="D144" s="34">
        <v>5.4045841682915491E-4</v>
      </c>
      <c r="E144" s="16">
        <v>10</v>
      </c>
      <c r="F144" s="15">
        <v>21.24</v>
      </c>
      <c r="L144" s="10" t="s">
        <v>39</v>
      </c>
      <c r="M144" s="35">
        <v>0</v>
      </c>
      <c r="N144" s="34">
        <v>0</v>
      </c>
      <c r="O144" s="16">
        <v>8</v>
      </c>
      <c r="P144" s="15">
        <v>0</v>
      </c>
      <c r="Q144" s="14"/>
      <c r="R144"/>
      <c r="Z144" s="37" t="s">
        <v>45</v>
      </c>
      <c r="AA144" s="10" t="s">
        <v>47</v>
      </c>
      <c r="AB144" s="35">
        <v>783.52</v>
      </c>
      <c r="AC144" s="34">
        <v>4.9524667610420046E-3</v>
      </c>
      <c r="AD144" s="16">
        <v>9</v>
      </c>
      <c r="AE144" s="15">
        <v>70.516800000000003</v>
      </c>
    </row>
    <row r="145" spans="1:31" ht="19.5" x14ac:dyDescent="0.3">
      <c r="A145" s="37" t="s">
        <v>29</v>
      </c>
      <c r="B145" s="10" t="s">
        <v>43</v>
      </c>
      <c r="C145" s="35">
        <v>0</v>
      </c>
      <c r="D145" s="34">
        <v>0</v>
      </c>
      <c r="E145" s="16">
        <v>10</v>
      </c>
      <c r="F145" s="15">
        <v>0</v>
      </c>
      <c r="L145" s="10" t="s">
        <v>46</v>
      </c>
      <c r="M145" s="35">
        <v>0</v>
      </c>
      <c r="N145" s="34">
        <v>0</v>
      </c>
      <c r="O145" s="16">
        <v>8</v>
      </c>
      <c r="P145" s="15">
        <v>0</v>
      </c>
      <c r="Q145" s="14"/>
      <c r="R145"/>
      <c r="Z145" s="37" t="s">
        <v>34</v>
      </c>
      <c r="AA145" s="10" t="s">
        <v>38</v>
      </c>
      <c r="AB145" s="35">
        <v>0</v>
      </c>
      <c r="AC145" s="34">
        <v>0</v>
      </c>
      <c r="AD145" s="16">
        <v>5</v>
      </c>
      <c r="AE145" s="15">
        <v>0</v>
      </c>
    </row>
    <row r="146" spans="1:31" ht="19.5" x14ac:dyDescent="0.3">
      <c r="A146" s="37" t="s">
        <v>35</v>
      </c>
      <c r="B146" s="10" t="s">
        <v>39</v>
      </c>
      <c r="C146" s="35">
        <v>0</v>
      </c>
      <c r="D146" s="34">
        <v>0</v>
      </c>
      <c r="E146" s="16">
        <v>8</v>
      </c>
      <c r="F146" s="15">
        <v>0</v>
      </c>
      <c r="L146" s="10" t="s">
        <v>33</v>
      </c>
      <c r="M146" s="35">
        <v>0</v>
      </c>
      <c r="N146" s="34">
        <v>0</v>
      </c>
      <c r="O146" s="16">
        <v>10</v>
      </c>
      <c r="P146" s="15">
        <v>0</v>
      </c>
      <c r="Q146" s="14"/>
      <c r="R146"/>
      <c r="Z146" s="37" t="s">
        <v>35</v>
      </c>
      <c r="AA146" s="10" t="s">
        <v>39</v>
      </c>
      <c r="AB146" s="35">
        <v>0</v>
      </c>
      <c r="AC146" s="34">
        <v>0</v>
      </c>
      <c r="AD146" s="16">
        <v>8</v>
      </c>
      <c r="AE146" s="15">
        <v>0</v>
      </c>
    </row>
    <row r="147" spans="1:31" ht="19.5" x14ac:dyDescent="0.3">
      <c r="A147" s="37" t="s">
        <v>33</v>
      </c>
      <c r="B147" s="10" t="s">
        <v>33</v>
      </c>
      <c r="C147" s="35">
        <v>0</v>
      </c>
      <c r="D147" s="34">
        <v>0</v>
      </c>
      <c r="E147" s="16">
        <v>10</v>
      </c>
      <c r="F147" s="15">
        <v>0</v>
      </c>
      <c r="L147" s="10" t="s">
        <v>62</v>
      </c>
      <c r="M147" s="35">
        <v>0</v>
      </c>
      <c r="N147" s="34">
        <v>0</v>
      </c>
      <c r="O147" s="16">
        <v>8</v>
      </c>
      <c r="P147" s="15">
        <v>0</v>
      </c>
      <c r="Q147" s="14"/>
      <c r="R147"/>
      <c r="Z147" s="37" t="s">
        <v>33</v>
      </c>
      <c r="AA147" s="10" t="s">
        <v>33</v>
      </c>
      <c r="AB147" s="35">
        <v>0</v>
      </c>
      <c r="AC147" s="34">
        <v>0</v>
      </c>
      <c r="AD147" s="16">
        <v>10</v>
      </c>
      <c r="AE147" s="15">
        <v>0</v>
      </c>
    </row>
    <row r="148" spans="1:31" ht="19.5" x14ac:dyDescent="0.3">
      <c r="A148" s="37" t="s">
        <v>75</v>
      </c>
      <c r="B148" s="10" t="s">
        <v>5</v>
      </c>
      <c r="C148" s="35">
        <v>0</v>
      </c>
      <c r="D148" s="34">
        <v>0</v>
      </c>
      <c r="E148" s="16">
        <v>8</v>
      </c>
      <c r="F148" s="15"/>
      <c r="L148" s="10" t="s">
        <v>5</v>
      </c>
      <c r="M148" s="35">
        <v>0</v>
      </c>
      <c r="N148" s="34">
        <v>0</v>
      </c>
      <c r="O148" s="16">
        <v>8</v>
      </c>
      <c r="P148" s="15"/>
      <c r="Q148" s="14"/>
      <c r="R148"/>
      <c r="Z148" s="37" t="s">
        <v>75</v>
      </c>
      <c r="AA148" s="10" t="s">
        <v>5</v>
      </c>
      <c r="AB148" s="35">
        <v>0</v>
      </c>
      <c r="AC148" s="34">
        <v>0</v>
      </c>
      <c r="AD148" s="16">
        <v>8</v>
      </c>
      <c r="AE148" s="15"/>
    </row>
    <row r="149" spans="1:31" ht="19.5" x14ac:dyDescent="0.3">
      <c r="B149" s="8" t="s">
        <v>52</v>
      </c>
      <c r="C149" s="33">
        <v>392999.70799999963</v>
      </c>
      <c r="D149" s="34">
        <v>1</v>
      </c>
      <c r="E149" s="21"/>
      <c r="F149" s="20"/>
      <c r="L149" s="8" t="s">
        <v>52</v>
      </c>
      <c r="M149" s="33">
        <v>234791.6800000002</v>
      </c>
      <c r="N149" s="34">
        <v>1</v>
      </c>
      <c r="O149" s="21"/>
      <c r="P149" s="20"/>
      <c r="Q149" s="14"/>
      <c r="R149"/>
      <c r="Z149" s="37"/>
      <c r="AA149" s="8" t="s">
        <v>52</v>
      </c>
      <c r="AB149" s="33">
        <v>158208.02799999944</v>
      </c>
      <c r="AC149" s="34">
        <v>1</v>
      </c>
      <c r="AD149" s="21"/>
      <c r="AE149" s="20"/>
    </row>
    <row r="150" spans="1:31" ht="19.5" x14ac:dyDescent="0.3">
      <c r="B150" s="25"/>
      <c r="C150" s="20"/>
      <c r="D150" s="14"/>
      <c r="E150" s="21"/>
      <c r="F150" s="20"/>
      <c r="G150" s="14"/>
      <c r="Q150" s="25"/>
      <c r="R150" s="20"/>
      <c r="S150" s="14"/>
      <c r="T150" s="14"/>
      <c r="U150" s="14"/>
    </row>
    <row r="151" spans="1:31" ht="19.5" x14ac:dyDescent="0.3">
      <c r="B151" s="25"/>
      <c r="C151" s="20"/>
      <c r="D151" s="14"/>
      <c r="E151" s="21"/>
      <c r="F151" s="20"/>
      <c r="G151" s="14"/>
      <c r="Q151" s="25"/>
      <c r="R151" s="20"/>
      <c r="S151" s="14"/>
      <c r="T151" s="14"/>
      <c r="U151" s="14"/>
    </row>
    <row r="152" spans="1:31" ht="19.5" x14ac:dyDescent="0.3">
      <c r="B152" s="25"/>
      <c r="C152" s="20"/>
      <c r="D152" s="14"/>
      <c r="E152" s="21"/>
      <c r="F152" s="20"/>
      <c r="G152" s="14"/>
      <c r="Q152" s="25"/>
      <c r="R152" s="20"/>
      <c r="S152" s="14"/>
      <c r="T152" s="14"/>
      <c r="U152" s="14"/>
    </row>
    <row r="153" spans="1:31" x14ac:dyDescent="0.25">
      <c r="C153" s="18"/>
      <c r="D153" s="17"/>
      <c r="E153" s="19"/>
      <c r="F153" s="18"/>
      <c r="G153" s="17"/>
      <c r="R153" s="18"/>
      <c r="S153" s="17"/>
      <c r="T153" s="17"/>
      <c r="U153" s="17"/>
    </row>
    <row r="154" spans="1:31" ht="26.25" x14ac:dyDescent="0.4">
      <c r="B154" s="13" t="s">
        <v>59</v>
      </c>
      <c r="C154" s="12"/>
      <c r="D154" s="11"/>
      <c r="E154" s="24"/>
      <c r="F154" s="12"/>
      <c r="G154" s="11"/>
      <c r="H154" s="23"/>
      <c r="I154" s="23"/>
      <c r="J154" s="23"/>
      <c r="K154" s="23"/>
      <c r="L154" s="23"/>
      <c r="M154" s="23"/>
      <c r="N154" s="23"/>
      <c r="O154" s="23"/>
      <c r="P154" s="36"/>
      <c r="Q154" s="13" t="s">
        <v>58</v>
      </c>
      <c r="R154" s="12"/>
      <c r="S154" s="11"/>
      <c r="T154" s="24"/>
      <c r="U154" s="12"/>
      <c r="V154" s="11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9.5" x14ac:dyDescent="0.3">
      <c r="B155" s="8" t="s">
        <v>55</v>
      </c>
      <c r="C155" s="7" t="s">
        <v>54</v>
      </c>
      <c r="D155" s="6" t="s">
        <v>53</v>
      </c>
      <c r="E155" s="21" t="s">
        <v>68</v>
      </c>
      <c r="F155" s="20" t="s">
        <v>72</v>
      </c>
      <c r="G155" s="14"/>
      <c r="Q155" s="8" t="s">
        <v>55</v>
      </c>
      <c r="R155" s="7" t="s">
        <v>54</v>
      </c>
      <c r="S155" s="6" t="s">
        <v>53</v>
      </c>
      <c r="T155" s="21" t="s">
        <v>68</v>
      </c>
      <c r="U155" s="20" t="s">
        <v>72</v>
      </c>
      <c r="V155" s="14"/>
    </row>
    <row r="156" spans="1:31" ht="19.5" x14ac:dyDescent="0.3">
      <c r="B156" s="10" t="s">
        <v>2</v>
      </c>
      <c r="C156" s="35">
        <v>43507.260000000133</v>
      </c>
      <c r="D156" s="34">
        <v>0.51100773642320529</v>
      </c>
      <c r="E156" s="16">
        <v>8</v>
      </c>
      <c r="F156" s="15">
        <v>3480.5808000000106</v>
      </c>
      <c r="G156" s="22"/>
      <c r="Q156" s="10" t="s">
        <v>2</v>
      </c>
      <c r="R156" s="35">
        <v>60323.195999999989</v>
      </c>
      <c r="S156" s="34">
        <v>0.95519728687672167</v>
      </c>
      <c r="T156" s="16">
        <v>8</v>
      </c>
      <c r="U156" s="15">
        <v>4825.8556799999988</v>
      </c>
      <c r="V156" s="22"/>
    </row>
    <row r="157" spans="1:31" ht="19.5" x14ac:dyDescent="0.3">
      <c r="B157" s="10" t="s">
        <v>19</v>
      </c>
      <c r="C157" s="35">
        <v>0</v>
      </c>
      <c r="D157" s="34">
        <v>0</v>
      </c>
      <c r="E157" s="16">
        <v>10</v>
      </c>
      <c r="F157" s="15">
        <v>0</v>
      </c>
      <c r="G157" s="22"/>
      <c r="Q157" s="10" t="s">
        <v>19</v>
      </c>
      <c r="R157" s="35">
        <v>0</v>
      </c>
      <c r="S157" s="34">
        <v>0</v>
      </c>
      <c r="T157" s="16">
        <v>10</v>
      </c>
      <c r="U157" s="15">
        <v>0</v>
      </c>
      <c r="V157" s="22"/>
    </row>
    <row r="158" spans="1:31" ht="19.5" x14ac:dyDescent="0.3">
      <c r="A158" s="37" t="s">
        <v>23</v>
      </c>
      <c r="B158" s="10" t="s">
        <v>41</v>
      </c>
      <c r="C158" s="35">
        <v>0</v>
      </c>
      <c r="D158" s="34">
        <v>0</v>
      </c>
      <c r="E158" s="16">
        <v>9</v>
      </c>
      <c r="F158" s="15">
        <v>0</v>
      </c>
      <c r="G158" s="22"/>
      <c r="P158" s="37" t="s">
        <v>23</v>
      </c>
      <c r="Q158" s="10" t="s">
        <v>41</v>
      </c>
      <c r="R158" s="35">
        <v>0</v>
      </c>
      <c r="S158" s="34">
        <v>0</v>
      </c>
      <c r="T158" s="16">
        <v>9</v>
      </c>
      <c r="U158" s="15">
        <v>0</v>
      </c>
      <c r="V158" s="22"/>
    </row>
    <row r="159" spans="1:31" ht="19.5" x14ac:dyDescent="0.3">
      <c r="A159" s="37" t="s">
        <v>24</v>
      </c>
      <c r="B159" s="10" t="s">
        <v>57</v>
      </c>
      <c r="C159" s="35">
        <v>35495.279999999992</v>
      </c>
      <c r="D159" s="34">
        <v>0.4169042749763559</v>
      </c>
      <c r="E159" s="16">
        <v>9</v>
      </c>
      <c r="F159" s="15">
        <v>3194.5751999999989</v>
      </c>
      <c r="G159" s="22"/>
      <c r="P159" s="37" t="s">
        <v>24</v>
      </c>
      <c r="Q159" s="10" t="s">
        <v>57</v>
      </c>
      <c r="R159" s="35">
        <v>0</v>
      </c>
      <c r="S159" s="34">
        <v>0</v>
      </c>
      <c r="T159" s="16">
        <v>9</v>
      </c>
      <c r="U159" s="15">
        <v>0</v>
      </c>
      <c r="V159" s="22"/>
    </row>
    <row r="160" spans="1:31" ht="19.5" x14ac:dyDescent="0.3">
      <c r="A160" s="37" t="s">
        <v>27</v>
      </c>
      <c r="B160" s="10" t="s">
        <v>27</v>
      </c>
      <c r="C160" s="35">
        <v>0</v>
      </c>
      <c r="D160" s="34">
        <v>0</v>
      </c>
      <c r="E160" s="16">
        <v>10</v>
      </c>
      <c r="F160" s="15">
        <v>0</v>
      </c>
      <c r="G160" s="22"/>
      <c r="P160" s="37" t="s">
        <v>27</v>
      </c>
      <c r="Q160" s="10" t="s">
        <v>27</v>
      </c>
      <c r="R160" s="35">
        <v>0</v>
      </c>
      <c r="S160" s="34">
        <v>0</v>
      </c>
      <c r="T160" s="16">
        <v>10</v>
      </c>
      <c r="U160" s="15">
        <v>0</v>
      </c>
      <c r="V160" s="22"/>
    </row>
    <row r="161" spans="1:22" ht="19.5" x14ac:dyDescent="0.3">
      <c r="A161" s="37" t="s">
        <v>31</v>
      </c>
      <c r="B161" s="10" t="s">
        <v>31</v>
      </c>
      <c r="C161" s="35">
        <v>0</v>
      </c>
      <c r="D161" s="34">
        <v>0</v>
      </c>
      <c r="E161" s="16">
        <v>8</v>
      </c>
      <c r="F161" s="15">
        <v>0</v>
      </c>
      <c r="G161" s="22"/>
      <c r="P161" s="37" t="s">
        <v>31</v>
      </c>
      <c r="Q161" s="10" t="s">
        <v>31</v>
      </c>
      <c r="R161" s="35">
        <v>0</v>
      </c>
      <c r="S161" s="34">
        <v>0</v>
      </c>
      <c r="T161" s="16">
        <v>8</v>
      </c>
      <c r="U161" s="15">
        <v>0</v>
      </c>
      <c r="V161" s="22"/>
    </row>
    <row r="162" spans="1:22" ht="19.5" x14ac:dyDescent="0.3">
      <c r="A162" s="37" t="s">
        <v>20</v>
      </c>
      <c r="B162" s="10" t="s">
        <v>20</v>
      </c>
      <c r="C162" s="35">
        <v>1149.1200000000001</v>
      </c>
      <c r="D162" s="34">
        <v>1.3496809729655048E-2</v>
      </c>
      <c r="E162" s="16">
        <v>10</v>
      </c>
      <c r="F162" s="15">
        <v>114.91200000000001</v>
      </c>
      <c r="G162" s="22"/>
      <c r="P162" s="37" t="s">
        <v>20</v>
      </c>
      <c r="Q162" s="10" t="s">
        <v>20</v>
      </c>
      <c r="R162" s="35">
        <v>362.44800000000004</v>
      </c>
      <c r="S162" s="34">
        <v>5.7392407761998245E-3</v>
      </c>
      <c r="T162" s="16">
        <v>10</v>
      </c>
      <c r="U162" s="15">
        <v>36.244800000000005</v>
      </c>
      <c r="V162" s="22"/>
    </row>
    <row r="163" spans="1:22" ht="19.5" x14ac:dyDescent="0.3">
      <c r="A163" s="37" t="s">
        <v>76</v>
      </c>
      <c r="B163" s="10" t="s">
        <v>76</v>
      </c>
      <c r="C163" s="35">
        <v>0</v>
      </c>
      <c r="D163" s="34">
        <v>0</v>
      </c>
      <c r="E163" s="16">
        <v>10</v>
      </c>
      <c r="F163" s="15">
        <v>0</v>
      </c>
      <c r="G163" s="22"/>
      <c r="P163" s="37" t="s">
        <v>76</v>
      </c>
      <c r="Q163" s="10" t="s">
        <v>76</v>
      </c>
      <c r="R163" s="35">
        <v>0</v>
      </c>
      <c r="S163" s="34">
        <v>0</v>
      </c>
      <c r="T163" s="16">
        <v>10</v>
      </c>
      <c r="U163" s="15">
        <v>0</v>
      </c>
      <c r="V163" s="22"/>
    </row>
    <row r="164" spans="1:22" ht="19.5" x14ac:dyDescent="0.3">
      <c r="A164" s="37" t="s">
        <v>30</v>
      </c>
      <c r="B164" s="10" t="s">
        <v>63</v>
      </c>
      <c r="C164" s="35">
        <v>0</v>
      </c>
      <c r="D164" s="34">
        <v>0</v>
      </c>
      <c r="E164" s="16">
        <v>9</v>
      </c>
      <c r="F164" s="15">
        <v>0</v>
      </c>
      <c r="G164" s="22"/>
      <c r="P164" s="37" t="s">
        <v>30</v>
      </c>
      <c r="Q164" s="10" t="s">
        <v>63</v>
      </c>
      <c r="R164" s="35">
        <v>0</v>
      </c>
      <c r="S164" s="34">
        <v>0</v>
      </c>
      <c r="T164" s="16">
        <v>9</v>
      </c>
      <c r="U164" s="15">
        <v>0</v>
      </c>
      <c r="V164" s="22"/>
    </row>
    <row r="165" spans="1:22" ht="19.5" x14ac:dyDescent="0.3">
      <c r="A165" s="37" t="s">
        <v>26</v>
      </c>
      <c r="B165" s="10" t="s">
        <v>71</v>
      </c>
      <c r="C165" s="35">
        <v>0</v>
      </c>
      <c r="D165" s="34">
        <v>0</v>
      </c>
      <c r="E165" s="16">
        <v>10</v>
      </c>
      <c r="F165" s="15">
        <v>0</v>
      </c>
      <c r="G165" s="22"/>
      <c r="P165" s="37" t="s">
        <v>26</v>
      </c>
      <c r="Q165" s="10" t="s">
        <v>71</v>
      </c>
      <c r="R165" s="35">
        <v>0</v>
      </c>
      <c r="S165" s="34">
        <v>0</v>
      </c>
      <c r="T165" s="16">
        <v>10</v>
      </c>
      <c r="U165" s="15">
        <v>0</v>
      </c>
      <c r="V165" s="22"/>
    </row>
    <row r="166" spans="1:22" ht="19.5" x14ac:dyDescent="0.3">
      <c r="A166" s="37" t="s">
        <v>28</v>
      </c>
      <c r="B166" s="10" t="s">
        <v>4</v>
      </c>
      <c r="C166" s="35">
        <v>0</v>
      </c>
      <c r="D166" s="34">
        <v>0</v>
      </c>
      <c r="E166" s="16">
        <v>9</v>
      </c>
      <c r="F166" s="15">
        <v>0</v>
      </c>
      <c r="G166" s="22"/>
      <c r="P166" s="37" t="s">
        <v>28</v>
      </c>
      <c r="Q166" s="10" t="s">
        <v>4</v>
      </c>
      <c r="R166" s="35">
        <v>0</v>
      </c>
      <c r="S166" s="34">
        <v>0</v>
      </c>
      <c r="T166" s="16">
        <v>9</v>
      </c>
      <c r="U166" s="15">
        <v>0</v>
      </c>
      <c r="V166" s="22"/>
    </row>
    <row r="167" spans="1:22" ht="19.5" x14ac:dyDescent="0.3">
      <c r="A167" s="37" t="s">
        <v>25</v>
      </c>
      <c r="B167" s="10" t="s">
        <v>21</v>
      </c>
      <c r="C167" s="35">
        <v>0</v>
      </c>
      <c r="D167" s="34">
        <v>0</v>
      </c>
      <c r="E167" s="16">
        <v>9</v>
      </c>
      <c r="F167" s="15">
        <v>0</v>
      </c>
      <c r="G167" s="22"/>
      <c r="P167" s="37" t="s">
        <v>25</v>
      </c>
      <c r="Q167" s="10" t="s">
        <v>21</v>
      </c>
      <c r="R167" s="35">
        <v>0</v>
      </c>
      <c r="S167" s="34">
        <v>0</v>
      </c>
      <c r="T167" s="16">
        <v>9</v>
      </c>
      <c r="U167" s="15">
        <v>0</v>
      </c>
      <c r="V167" s="22"/>
    </row>
    <row r="168" spans="1:22" ht="19.5" x14ac:dyDescent="0.3">
      <c r="A168" s="37" t="s">
        <v>29</v>
      </c>
      <c r="B168" s="10" t="s">
        <v>43</v>
      </c>
      <c r="C168" s="35">
        <v>0</v>
      </c>
      <c r="D168" s="34">
        <v>0</v>
      </c>
      <c r="E168" s="16">
        <v>10</v>
      </c>
      <c r="F168" s="15">
        <v>0</v>
      </c>
      <c r="G168" s="14"/>
      <c r="P168" s="37" t="s">
        <v>29</v>
      </c>
      <c r="Q168" s="10" t="s">
        <v>43</v>
      </c>
      <c r="R168" s="35">
        <v>0</v>
      </c>
      <c r="S168" s="34">
        <v>0</v>
      </c>
      <c r="T168" s="16">
        <v>10</v>
      </c>
      <c r="U168" s="15">
        <v>0</v>
      </c>
      <c r="V168" s="14"/>
    </row>
    <row r="169" spans="1:22" ht="19.5" x14ac:dyDescent="0.3">
      <c r="A169" s="37" t="s">
        <v>36</v>
      </c>
      <c r="B169" s="10" t="s">
        <v>62</v>
      </c>
      <c r="C169" s="35">
        <v>0</v>
      </c>
      <c r="D169" s="34">
        <v>0</v>
      </c>
      <c r="E169" s="16">
        <v>8</v>
      </c>
      <c r="F169" s="15">
        <v>0</v>
      </c>
      <c r="G169" s="17"/>
      <c r="P169" s="37" t="s">
        <v>36</v>
      </c>
      <c r="Q169" s="10" t="s">
        <v>62</v>
      </c>
      <c r="R169" s="35">
        <v>0</v>
      </c>
      <c r="S169" s="34">
        <v>0</v>
      </c>
      <c r="T169" s="16">
        <v>8</v>
      </c>
      <c r="U169" s="15">
        <v>0</v>
      </c>
      <c r="V169" s="17"/>
    </row>
    <row r="170" spans="1:22" ht="19.5" x14ac:dyDescent="0.3">
      <c r="A170" s="37" t="s">
        <v>32</v>
      </c>
      <c r="B170" s="10" t="s">
        <v>3</v>
      </c>
      <c r="C170" s="35">
        <v>0</v>
      </c>
      <c r="D170" s="34">
        <v>0</v>
      </c>
      <c r="E170" s="16">
        <v>6.5</v>
      </c>
      <c r="F170" s="15">
        <v>0</v>
      </c>
      <c r="P170" s="37" t="s">
        <v>32</v>
      </c>
      <c r="Q170" s="10" t="s">
        <v>3</v>
      </c>
      <c r="R170" s="35">
        <v>2466.96</v>
      </c>
      <c r="S170" s="34">
        <v>3.9063472347078528E-2</v>
      </c>
      <c r="T170" s="16">
        <v>6.5</v>
      </c>
      <c r="U170" s="15">
        <v>160.35239999999999</v>
      </c>
      <c r="V170" s="3"/>
    </row>
    <row r="171" spans="1:22" ht="19.5" x14ac:dyDescent="0.3">
      <c r="A171" s="37" t="s">
        <v>44</v>
      </c>
      <c r="B171" s="10" t="s">
        <v>46</v>
      </c>
      <c r="C171" s="35">
        <v>0</v>
      </c>
      <c r="D171" s="34">
        <v>0</v>
      </c>
      <c r="E171" s="16">
        <v>8</v>
      </c>
      <c r="F171" s="15">
        <v>0</v>
      </c>
      <c r="P171" s="37" t="s">
        <v>44</v>
      </c>
      <c r="Q171" s="10" t="s">
        <v>46</v>
      </c>
      <c r="R171" s="35">
        <v>0</v>
      </c>
      <c r="S171" s="34">
        <v>0</v>
      </c>
      <c r="T171" s="16">
        <v>8</v>
      </c>
      <c r="U171" s="15">
        <v>0</v>
      </c>
    </row>
    <row r="172" spans="1:22" ht="19.5" x14ac:dyDescent="0.3">
      <c r="A172" s="37" t="s">
        <v>45</v>
      </c>
      <c r="B172" s="10" t="s">
        <v>47</v>
      </c>
      <c r="C172" s="35">
        <v>0</v>
      </c>
      <c r="D172" s="34">
        <v>0</v>
      </c>
      <c r="E172" s="16">
        <v>9</v>
      </c>
      <c r="F172" s="15">
        <v>0</v>
      </c>
      <c r="P172" s="37" t="s">
        <v>45</v>
      </c>
      <c r="Q172" s="10" t="s">
        <v>47</v>
      </c>
      <c r="R172" s="35">
        <v>0</v>
      </c>
      <c r="S172" s="34">
        <v>0</v>
      </c>
      <c r="T172" s="16">
        <v>9</v>
      </c>
      <c r="U172" s="15">
        <v>0</v>
      </c>
    </row>
    <row r="173" spans="1:22" ht="19.5" x14ac:dyDescent="0.3">
      <c r="A173" s="37" t="s">
        <v>34</v>
      </c>
      <c r="B173" s="10" t="s">
        <v>38</v>
      </c>
      <c r="C173" s="35">
        <v>0</v>
      </c>
      <c r="D173" s="34">
        <v>0</v>
      </c>
      <c r="E173" s="16">
        <v>5</v>
      </c>
      <c r="F173" s="15">
        <v>0</v>
      </c>
      <c r="P173" s="37" t="s">
        <v>34</v>
      </c>
      <c r="Q173" s="10" t="s">
        <v>38</v>
      </c>
      <c r="R173" s="35">
        <v>0</v>
      </c>
      <c r="S173" s="34">
        <v>0</v>
      </c>
      <c r="T173" s="16">
        <v>5</v>
      </c>
      <c r="U173" s="15">
        <v>0</v>
      </c>
    </row>
    <row r="174" spans="1:22" ht="19.5" x14ac:dyDescent="0.3">
      <c r="A174" s="37" t="s">
        <v>35</v>
      </c>
      <c r="B174" s="10" t="s">
        <v>39</v>
      </c>
      <c r="C174" s="35">
        <v>0</v>
      </c>
      <c r="D174" s="34">
        <v>0</v>
      </c>
      <c r="E174" s="16">
        <v>8</v>
      </c>
      <c r="F174" s="15">
        <v>0</v>
      </c>
      <c r="P174" s="37" t="s">
        <v>35</v>
      </c>
      <c r="Q174" s="10" t="s">
        <v>39</v>
      </c>
      <c r="R174" s="35">
        <v>0</v>
      </c>
      <c r="S174" s="34">
        <v>0</v>
      </c>
      <c r="T174" s="16">
        <v>8</v>
      </c>
      <c r="U174" s="15">
        <v>0</v>
      </c>
    </row>
    <row r="175" spans="1:22" ht="19.5" x14ac:dyDescent="0.3">
      <c r="A175" s="37" t="s">
        <v>33</v>
      </c>
      <c r="B175" s="10" t="s">
        <v>33</v>
      </c>
      <c r="C175" s="35">
        <v>4988.4600000000009</v>
      </c>
      <c r="D175" s="34">
        <v>5.8591178870783758E-2</v>
      </c>
      <c r="E175" s="16">
        <v>10</v>
      </c>
      <c r="F175" s="15">
        <v>498.84600000000006</v>
      </c>
      <c r="P175" s="37" t="s">
        <v>33</v>
      </c>
      <c r="Q175" s="10" t="s">
        <v>33</v>
      </c>
      <c r="R175" s="35">
        <v>0</v>
      </c>
      <c r="S175" s="34">
        <v>0</v>
      </c>
      <c r="T175" s="16">
        <v>10</v>
      </c>
      <c r="U175" s="15">
        <v>0</v>
      </c>
    </row>
    <row r="176" spans="1:22" ht="19.5" x14ac:dyDescent="0.3">
      <c r="A176" s="37" t="s">
        <v>75</v>
      </c>
      <c r="B176" s="10" t="s">
        <v>5</v>
      </c>
      <c r="C176" s="35">
        <v>0</v>
      </c>
      <c r="D176" s="34">
        <v>0</v>
      </c>
      <c r="E176" s="16">
        <v>8</v>
      </c>
      <c r="F176" s="15"/>
      <c r="P176" s="37" t="s">
        <v>75</v>
      </c>
      <c r="Q176" s="10" t="s">
        <v>5</v>
      </c>
      <c r="R176" s="35">
        <v>0</v>
      </c>
      <c r="S176" s="34">
        <v>0</v>
      </c>
      <c r="T176" s="16">
        <v>8</v>
      </c>
      <c r="U176" s="15"/>
    </row>
    <row r="177" spans="2:21" ht="19.5" x14ac:dyDescent="0.3">
      <c r="B177" s="8" t="s">
        <v>52</v>
      </c>
      <c r="C177" s="33">
        <v>85140.120000000126</v>
      </c>
      <c r="D177" s="34">
        <v>1</v>
      </c>
      <c r="E177" s="21"/>
      <c r="F177" s="20"/>
      <c r="Q177" s="8" t="s">
        <v>52</v>
      </c>
      <c r="R177" s="33">
        <v>63152.603999999985</v>
      </c>
      <c r="S177" s="34">
        <v>1</v>
      </c>
      <c r="T177" s="21"/>
      <c r="U177" s="20"/>
    </row>
    <row r="181" spans="2:21" ht="26.25" x14ac:dyDescent="0.4">
      <c r="B181" s="13" t="s">
        <v>77</v>
      </c>
      <c r="C181" s="12"/>
      <c r="D181" s="11"/>
      <c r="Q181" s="13" t="s">
        <v>78</v>
      </c>
      <c r="R181" s="12"/>
      <c r="S181" s="11"/>
    </row>
    <row r="182" spans="2:21" ht="19.5" x14ac:dyDescent="0.3">
      <c r="B182" s="8" t="s">
        <v>55</v>
      </c>
      <c r="C182" s="7" t="s">
        <v>54</v>
      </c>
      <c r="D182" s="6" t="s">
        <v>53</v>
      </c>
      <c r="Q182" s="8" t="s">
        <v>55</v>
      </c>
      <c r="R182" s="7" t="s">
        <v>54</v>
      </c>
      <c r="S182" s="6" t="s">
        <v>53</v>
      </c>
    </row>
    <row r="183" spans="2:21" ht="19.5" x14ac:dyDescent="0.3">
      <c r="B183" s="10" t="s">
        <v>2</v>
      </c>
      <c r="C183" s="39">
        <v>793923.00000000652</v>
      </c>
      <c r="D183" s="30">
        <v>0.87680688495426762</v>
      </c>
      <c r="Q183" s="10" t="s">
        <v>2</v>
      </c>
      <c r="R183" s="39">
        <v>130433.50799999997</v>
      </c>
      <c r="S183" s="30">
        <v>0.90877278604782352</v>
      </c>
    </row>
    <row r="184" spans="2:21" ht="19.5" x14ac:dyDescent="0.3">
      <c r="B184" s="10" t="s">
        <v>3</v>
      </c>
      <c r="C184" s="39">
        <v>45767.242000000013</v>
      </c>
      <c r="D184" s="30">
        <v>5.0545245434340365E-2</v>
      </c>
      <c r="Q184" s="10" t="s">
        <v>41</v>
      </c>
      <c r="R184" s="39">
        <v>4609.0459999999985</v>
      </c>
      <c r="S184" s="30">
        <v>3.2112726542956861E-2</v>
      </c>
    </row>
    <row r="185" spans="2:21" ht="19.5" x14ac:dyDescent="0.3">
      <c r="B185" s="10" t="s">
        <v>41</v>
      </c>
      <c r="C185" s="39">
        <v>26639.872000000021</v>
      </c>
      <c r="D185" s="30">
        <v>2.9421018390826621E-2</v>
      </c>
      <c r="Q185" s="10" t="s">
        <v>31</v>
      </c>
      <c r="R185" s="39">
        <v>6684.7400000000007</v>
      </c>
      <c r="S185" s="30">
        <v>4.6574763547763583E-2</v>
      </c>
    </row>
    <row r="186" spans="2:21" ht="19.5" x14ac:dyDescent="0.3">
      <c r="B186" s="10" t="s">
        <v>19</v>
      </c>
      <c r="C186" s="39">
        <v>23821.263999999988</v>
      </c>
      <c r="D186" s="30">
        <v>2.6308153666681853E-2</v>
      </c>
      <c r="Q186" s="10" t="s">
        <v>3</v>
      </c>
      <c r="R186" s="39">
        <v>1258.5100000000002</v>
      </c>
      <c r="S186" s="30">
        <v>8.7684495840520283E-3</v>
      </c>
    </row>
    <row r="187" spans="2:21" ht="19.5" x14ac:dyDescent="0.3">
      <c r="B187" s="10" t="s">
        <v>31</v>
      </c>
      <c r="C187" s="39">
        <v>9849.630000000001</v>
      </c>
      <c r="D187" s="30">
        <v>1.0877910576028195E-2</v>
      </c>
      <c r="Q187" s="10" t="s">
        <v>19</v>
      </c>
      <c r="R187" s="39">
        <v>541.28000000000009</v>
      </c>
      <c r="S187" s="30">
        <v>3.7712742774039789E-3</v>
      </c>
    </row>
    <row r="188" spans="2:21" ht="19.5" x14ac:dyDescent="0.3">
      <c r="B188" s="10" t="s">
        <v>5</v>
      </c>
      <c r="C188" s="39">
        <v>5404.4760000000006</v>
      </c>
      <c r="D188" s="30">
        <v>5.9686918836840122E-3</v>
      </c>
      <c r="Q188" s="10" t="s">
        <v>5</v>
      </c>
      <c r="R188" s="39">
        <v>0</v>
      </c>
      <c r="S188" s="30">
        <v>0</v>
      </c>
    </row>
    <row r="189" spans="2:21" ht="19.5" x14ac:dyDescent="0.3">
      <c r="B189" s="10" t="s">
        <v>4</v>
      </c>
      <c r="C189" s="39">
        <v>65.28</v>
      </c>
      <c r="D189" s="30">
        <v>7.2095094171366905E-5</v>
      </c>
      <c r="Q189" s="10" t="s">
        <v>4</v>
      </c>
      <c r="R189" s="39">
        <v>0</v>
      </c>
      <c r="S189" s="30">
        <v>0</v>
      </c>
    </row>
    <row r="190" spans="2:21" ht="19.5" x14ac:dyDescent="0.3">
      <c r="B190" s="10"/>
      <c r="C190" s="9"/>
      <c r="D190" s="30">
        <v>0</v>
      </c>
      <c r="Q190" s="10"/>
      <c r="R190" s="9"/>
      <c r="S190" s="30">
        <v>0</v>
      </c>
    </row>
    <row r="191" spans="2:21" ht="19.5" x14ac:dyDescent="0.3">
      <c r="B191" s="10"/>
      <c r="C191" s="9"/>
      <c r="D191" s="30">
        <v>0</v>
      </c>
      <c r="Q191" s="10"/>
      <c r="R191" s="9"/>
      <c r="S191" s="30">
        <v>0</v>
      </c>
    </row>
    <row r="192" spans="2:21" ht="19.5" x14ac:dyDescent="0.3">
      <c r="B192" s="10"/>
      <c r="C192" s="9"/>
      <c r="D192" s="30">
        <v>0</v>
      </c>
      <c r="Q192" s="10"/>
      <c r="R192" s="9"/>
      <c r="S192" s="30">
        <v>0</v>
      </c>
    </row>
    <row r="193" spans="1:19" ht="19.5" x14ac:dyDescent="0.3">
      <c r="B193" s="10"/>
      <c r="C193" s="9"/>
      <c r="D193" s="30">
        <v>0</v>
      </c>
      <c r="Q193" s="10"/>
      <c r="R193" s="9"/>
      <c r="S193" s="30">
        <v>0</v>
      </c>
    </row>
    <row r="194" spans="1:19" ht="19.5" x14ac:dyDescent="0.3">
      <c r="B194" s="10"/>
      <c r="C194" s="9"/>
      <c r="D194" s="30">
        <v>0</v>
      </c>
      <c r="Q194" s="10"/>
      <c r="R194" s="9"/>
      <c r="S194" s="30">
        <v>0</v>
      </c>
    </row>
    <row r="195" spans="1:19" ht="19.5" x14ac:dyDescent="0.3">
      <c r="B195" s="10"/>
      <c r="C195" s="9"/>
      <c r="D195" s="30">
        <v>0</v>
      </c>
      <c r="Q195" s="10"/>
      <c r="R195" s="9"/>
      <c r="S195" s="30">
        <v>0</v>
      </c>
    </row>
    <row r="196" spans="1:19" ht="19.5" x14ac:dyDescent="0.3">
      <c r="B196" s="10"/>
      <c r="C196" s="9"/>
      <c r="D196" s="30">
        <v>0</v>
      </c>
      <c r="Q196" s="10"/>
      <c r="R196" s="9"/>
      <c r="S196" s="30">
        <v>0</v>
      </c>
    </row>
    <row r="197" spans="1:19" ht="19.5" x14ac:dyDescent="0.3">
      <c r="B197" s="10"/>
      <c r="C197" s="9"/>
      <c r="D197" s="30">
        <v>0</v>
      </c>
      <c r="Q197" s="10"/>
      <c r="R197" s="9"/>
      <c r="S197" s="30">
        <v>0</v>
      </c>
    </row>
    <row r="198" spans="1:19" ht="19.5" x14ac:dyDescent="0.3">
      <c r="B198" s="10"/>
      <c r="C198" s="9"/>
      <c r="D198" s="30">
        <v>0</v>
      </c>
      <c r="Q198" s="10"/>
      <c r="R198" s="9"/>
      <c r="S198" s="30">
        <v>0</v>
      </c>
    </row>
    <row r="199" spans="1:19" ht="19.5" x14ac:dyDescent="0.3">
      <c r="B199" s="8" t="s">
        <v>52</v>
      </c>
      <c r="C199" s="7">
        <v>905470.76400000649</v>
      </c>
      <c r="D199" s="6">
        <v>1</v>
      </c>
      <c r="Q199" s="8" t="s">
        <v>52</v>
      </c>
      <c r="R199" s="7">
        <v>143527.08399999997</v>
      </c>
      <c r="S199" s="6">
        <v>1</v>
      </c>
    </row>
    <row r="204" spans="1:19" ht="26.25" x14ac:dyDescent="0.4">
      <c r="B204" s="13" t="s">
        <v>79</v>
      </c>
      <c r="C204" s="12"/>
      <c r="D204" s="11"/>
      <c r="Q204" s="13" t="s">
        <v>80</v>
      </c>
      <c r="R204" s="12"/>
      <c r="S204" s="11"/>
    </row>
    <row r="205" spans="1:19" ht="19.5" x14ac:dyDescent="0.3">
      <c r="B205" s="8" t="s">
        <v>55</v>
      </c>
      <c r="C205" s="7" t="s">
        <v>54</v>
      </c>
      <c r="D205" s="6" t="s">
        <v>53</v>
      </c>
      <c r="Q205" s="8" t="s">
        <v>55</v>
      </c>
      <c r="R205" s="7" t="s">
        <v>54</v>
      </c>
      <c r="S205" s="6" t="s">
        <v>53</v>
      </c>
    </row>
    <row r="206" spans="1:19" ht="19.5" x14ac:dyDescent="0.3">
      <c r="A206" s="37" t="s">
        <v>81</v>
      </c>
      <c r="B206" s="10" t="s">
        <v>81</v>
      </c>
      <c r="C206" s="39">
        <v>22542.599999999991</v>
      </c>
      <c r="D206" s="30">
        <v>0.41025482366900945</v>
      </c>
      <c r="P206" s="37" t="s">
        <v>81</v>
      </c>
      <c r="Q206" s="10" t="s">
        <v>81</v>
      </c>
      <c r="R206" s="39">
        <v>22450.208000000002</v>
      </c>
      <c r="S206" s="30">
        <v>0.40926886772158977</v>
      </c>
    </row>
    <row r="207" spans="1:19" ht="19.5" x14ac:dyDescent="0.3">
      <c r="A207" s="37" t="s">
        <v>83</v>
      </c>
      <c r="B207" s="10" t="s">
        <v>83</v>
      </c>
      <c r="C207" s="39">
        <v>22396.199999999993</v>
      </c>
      <c r="D207" s="30">
        <v>0.40759047677978005</v>
      </c>
      <c r="P207" s="37" t="s">
        <v>93</v>
      </c>
      <c r="Q207" s="10" t="s">
        <v>93</v>
      </c>
      <c r="R207" s="39">
        <v>15401.36</v>
      </c>
      <c r="S207" s="30">
        <v>0.28076787389108304</v>
      </c>
    </row>
    <row r="208" spans="1:19" ht="19.5" x14ac:dyDescent="0.3">
      <c r="A208" s="37" t="s">
        <v>93</v>
      </c>
      <c r="B208" s="10" t="s">
        <v>93</v>
      </c>
      <c r="C208" s="39">
        <v>4596.6000000000022</v>
      </c>
      <c r="D208" s="30">
        <v>8.3653940649125222E-2</v>
      </c>
      <c r="P208" s="37" t="s">
        <v>126</v>
      </c>
      <c r="Q208" s="10" t="s">
        <v>126</v>
      </c>
      <c r="R208" s="39">
        <v>10187.176000000001</v>
      </c>
      <c r="S208" s="30">
        <v>0.18571293356393642</v>
      </c>
    </row>
    <row r="209" spans="1:19" ht="19.5" x14ac:dyDescent="0.3">
      <c r="A209" s="37" t="s">
        <v>126</v>
      </c>
      <c r="B209" s="10" t="s">
        <v>126</v>
      </c>
      <c r="C209" s="39">
        <v>2904.4000000000005</v>
      </c>
      <c r="D209" s="30">
        <v>5.2857439242335477E-2</v>
      </c>
      <c r="P209" s="37" t="s">
        <v>84</v>
      </c>
      <c r="Q209" s="10" t="s">
        <v>84</v>
      </c>
      <c r="R209" s="39">
        <v>1751.12</v>
      </c>
      <c r="S209" s="30">
        <v>3.1923040519029049E-2</v>
      </c>
    </row>
    <row r="210" spans="1:19" ht="19.5" x14ac:dyDescent="0.3">
      <c r="A210" s="37" t="s">
        <v>102</v>
      </c>
      <c r="B210" s="10" t="s">
        <v>102</v>
      </c>
      <c r="C210" s="39">
        <v>1203.2</v>
      </c>
      <c r="D210" s="30">
        <v>2.1897146018584918E-2</v>
      </c>
      <c r="P210" s="37" t="s">
        <v>94</v>
      </c>
      <c r="Q210" s="10" t="s">
        <v>94</v>
      </c>
      <c r="R210" s="39">
        <v>1457.5359999999998</v>
      </c>
      <c r="S210" s="30">
        <v>2.6570983591040893E-2</v>
      </c>
    </row>
    <row r="211" spans="1:19" ht="19.5" x14ac:dyDescent="0.3">
      <c r="A211" s="37" t="s">
        <v>86</v>
      </c>
      <c r="B211" s="10" t="s">
        <v>86</v>
      </c>
      <c r="C211" s="39">
        <v>605.20000000000005</v>
      </c>
      <c r="D211" s="30">
        <v>1.1014089736076789E-2</v>
      </c>
      <c r="P211" s="37" t="s">
        <v>83</v>
      </c>
      <c r="Q211" s="10" t="s">
        <v>83</v>
      </c>
      <c r="R211" s="39">
        <v>1485.8560000000002</v>
      </c>
      <c r="S211" s="30">
        <v>2.7087259178949726E-2</v>
      </c>
    </row>
    <row r="212" spans="1:19" ht="19.5" x14ac:dyDescent="0.3">
      <c r="A212" s="37" t="s">
        <v>94</v>
      </c>
      <c r="B212" s="10" t="s">
        <v>94</v>
      </c>
      <c r="C212" s="39">
        <v>699.6</v>
      </c>
      <c r="D212" s="30">
        <v>1.2732083905088105E-2</v>
      </c>
      <c r="P212" s="37" t="s">
        <v>102</v>
      </c>
      <c r="Q212" s="10" t="s">
        <v>102</v>
      </c>
      <c r="R212" s="39">
        <v>514.00800000000004</v>
      </c>
      <c r="S212" s="30">
        <v>9.3704019205451874E-3</v>
      </c>
    </row>
    <row r="213" spans="1:19" ht="19.5" x14ac:dyDescent="0.3">
      <c r="A213" s="37" t="s">
        <v>84</v>
      </c>
      <c r="B213" s="10" t="s">
        <v>84</v>
      </c>
      <c r="C213" s="39">
        <v>0</v>
      </c>
      <c r="D213" s="30">
        <v>0</v>
      </c>
      <c r="P213" s="37" t="s">
        <v>88</v>
      </c>
      <c r="Q213" s="10" t="s">
        <v>88</v>
      </c>
      <c r="R213" s="39">
        <v>916.15200000000004</v>
      </c>
      <c r="S213" s="30">
        <v>1.6701515268850511E-2</v>
      </c>
    </row>
    <row r="214" spans="1:19" ht="19.5" x14ac:dyDescent="0.3">
      <c r="A214" s="37" t="s">
        <v>95</v>
      </c>
      <c r="B214" s="10" t="s">
        <v>95</v>
      </c>
      <c r="C214" s="39">
        <v>0</v>
      </c>
      <c r="D214" s="30">
        <v>0</v>
      </c>
      <c r="P214" s="37" t="s">
        <v>95</v>
      </c>
      <c r="Q214" s="10" t="s">
        <v>95</v>
      </c>
      <c r="R214" s="39">
        <v>691.00800000000004</v>
      </c>
      <c r="S214" s="30">
        <v>1.2597124344975346E-2</v>
      </c>
    </row>
    <row r="215" spans="1:19" ht="19.5" x14ac:dyDescent="0.3">
      <c r="A215" s="37" t="s">
        <v>88</v>
      </c>
      <c r="B215" s="10" t="s">
        <v>88</v>
      </c>
      <c r="C215" s="39">
        <v>0</v>
      </c>
      <c r="D215" s="30">
        <v>0</v>
      </c>
      <c r="P215" s="37" t="s">
        <v>86</v>
      </c>
      <c r="Q215" s="10" t="s">
        <v>86</v>
      </c>
      <c r="R215" s="39">
        <v>0</v>
      </c>
      <c r="S215" s="30">
        <v>0</v>
      </c>
    </row>
    <row r="216" spans="1:19" ht="19.5" x14ac:dyDescent="0.3">
      <c r="B216" s="10"/>
      <c r="C216" s="9"/>
      <c r="D216" s="30">
        <v>0</v>
      </c>
      <c r="Q216" s="10"/>
      <c r="R216" s="9"/>
      <c r="S216" s="30">
        <v>0</v>
      </c>
    </row>
    <row r="217" spans="1:19" ht="19.5" x14ac:dyDescent="0.3">
      <c r="B217" s="10"/>
      <c r="C217" s="9"/>
      <c r="D217" s="30">
        <v>0</v>
      </c>
      <c r="Q217" s="10"/>
      <c r="R217" s="9"/>
      <c r="S217" s="30">
        <v>0</v>
      </c>
    </row>
    <row r="218" spans="1:19" ht="19.5" x14ac:dyDescent="0.3">
      <c r="B218" s="10"/>
      <c r="C218" s="9"/>
      <c r="D218" s="30">
        <v>0</v>
      </c>
      <c r="Q218" s="10"/>
      <c r="R218" s="9"/>
      <c r="S218" s="30">
        <v>0</v>
      </c>
    </row>
    <row r="219" spans="1:19" ht="19.5" x14ac:dyDescent="0.3">
      <c r="B219" s="10"/>
      <c r="C219" s="9"/>
      <c r="D219" s="30">
        <v>0</v>
      </c>
      <c r="Q219" s="10"/>
      <c r="R219" s="9"/>
      <c r="S219" s="30">
        <v>0</v>
      </c>
    </row>
    <row r="220" spans="1:19" ht="19.5" x14ac:dyDescent="0.3">
      <c r="B220" s="10"/>
      <c r="C220" s="9"/>
      <c r="D220" s="30">
        <v>0</v>
      </c>
      <c r="Q220" s="10"/>
      <c r="R220" s="9"/>
      <c r="S220" s="30">
        <v>0</v>
      </c>
    </row>
    <row r="221" spans="1:19" ht="19.5" x14ac:dyDescent="0.3">
      <c r="B221" s="10"/>
      <c r="C221" s="9"/>
      <c r="D221" s="30">
        <v>0</v>
      </c>
      <c r="Q221" s="10"/>
      <c r="R221" s="9"/>
      <c r="S221" s="30">
        <v>0</v>
      </c>
    </row>
    <row r="222" spans="1:19" ht="19.5" x14ac:dyDescent="0.3">
      <c r="B222" s="8" t="s">
        <v>52</v>
      </c>
      <c r="C222" s="7">
        <v>54947.799999999988</v>
      </c>
      <c r="D222" s="30">
        <v>1</v>
      </c>
      <c r="Q222" s="8" t="s">
        <v>52</v>
      </c>
      <c r="R222" s="7">
        <v>54854.424000000006</v>
      </c>
      <c r="S222" s="30">
        <v>1</v>
      </c>
    </row>
  </sheetData>
  <pageMargins left="0.7" right="0.7" top="0.75" bottom="0.75" header="0.3" footer="0.3"/>
  <pageSetup paperSize="9" orientation="portrait" copies="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5505-8D23-4F2A-9596-E6916D9ED9B9}">
  <dimension ref="A2:AE210"/>
  <sheetViews>
    <sheetView zoomScale="60" zoomScaleNormal="60" workbookViewId="0">
      <selection activeCell="R32" sqref="R32:R51"/>
    </sheetView>
  </sheetViews>
  <sheetFormatPr defaultColWidth="8.7109375" defaultRowHeight="15" x14ac:dyDescent="0.25"/>
  <cols>
    <col min="1" max="1" width="10.85546875" style="37" bestFit="1" customWidth="1"/>
    <col min="2" max="2" width="34.85546875" bestFit="1" customWidth="1"/>
    <col min="3" max="3" width="21.5703125" style="4" bestFit="1" customWidth="1"/>
    <col min="4" max="4" width="11.85546875" style="3" bestFit="1" customWidth="1"/>
    <col min="5" max="5" width="9" style="5" bestFit="1" customWidth="1"/>
    <col min="6" max="6" width="19.140625" style="4" bestFit="1" customWidth="1"/>
    <col min="7" max="7" width="8" style="3" bestFit="1" customWidth="1"/>
    <col min="8" max="8" width="6" customWidth="1"/>
    <col min="12" max="12" width="29.140625" bestFit="1" customWidth="1"/>
    <col min="13" max="13" width="17.28515625" bestFit="1" customWidth="1"/>
    <col min="14" max="14" width="11.85546875" bestFit="1" customWidth="1"/>
    <col min="15" max="15" width="9" bestFit="1" customWidth="1"/>
    <col min="16" max="16" width="17.7109375" style="37" bestFit="1" customWidth="1"/>
    <col min="17" max="17" width="42.7109375" bestFit="1" customWidth="1"/>
    <col min="18" max="18" width="19.140625" style="2" bestFit="1" customWidth="1"/>
    <col min="19" max="19" width="11.85546875" bestFit="1" customWidth="1"/>
    <col min="20" max="20" width="9" bestFit="1" customWidth="1"/>
    <col min="21" max="21" width="17.7109375" bestFit="1" customWidth="1"/>
    <col min="22" max="22" width="9" bestFit="1" customWidth="1"/>
    <col min="23" max="23" width="17.7109375" bestFit="1" customWidth="1"/>
    <col min="25" max="25" width="19.140625" bestFit="1" customWidth="1"/>
    <col min="26" max="26" width="10.85546875" bestFit="1" customWidth="1"/>
    <col min="27" max="27" width="36.85546875" bestFit="1" customWidth="1"/>
    <col min="28" max="28" width="17.28515625" bestFit="1" customWidth="1"/>
    <col min="29" max="29" width="11.85546875" bestFit="1" customWidth="1"/>
    <col min="30" max="30" width="9" bestFit="1" customWidth="1"/>
    <col min="31" max="31" width="17.7109375" bestFit="1" customWidth="1"/>
    <col min="33" max="33" width="10.85546875" bestFit="1" customWidth="1"/>
    <col min="34" max="34" width="36.85546875" bestFit="1" customWidth="1"/>
    <col min="35" max="35" width="17.28515625" bestFit="1" customWidth="1"/>
    <col min="36" max="36" width="11.85546875" bestFit="1" customWidth="1"/>
    <col min="37" max="37" width="9" bestFit="1" customWidth="1"/>
    <col min="38" max="38" width="17.7109375" bestFit="1" customWidth="1"/>
  </cols>
  <sheetData>
    <row r="2" spans="1:26" s="23" customFormat="1" ht="26.25" x14ac:dyDescent="0.4">
      <c r="A2" s="36"/>
      <c r="B2" s="13" t="s">
        <v>73</v>
      </c>
      <c r="C2" s="12"/>
      <c r="D2" s="11"/>
      <c r="E2" s="24"/>
      <c r="F2" s="12"/>
      <c r="G2" s="11"/>
      <c r="P2" s="36"/>
      <c r="Q2"/>
      <c r="R2"/>
      <c r="S2"/>
      <c r="T2"/>
      <c r="U2"/>
    </row>
    <row r="3" spans="1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11</v>
      </c>
    </row>
    <row r="4" spans="1:26" ht="19.5" x14ac:dyDescent="0.3">
      <c r="B4" s="10" t="s">
        <v>2</v>
      </c>
      <c r="C4" s="9">
        <v>868535.34399999771</v>
      </c>
      <c r="D4" s="30">
        <v>0.77424852495852836</v>
      </c>
      <c r="E4" s="16">
        <v>11</v>
      </c>
      <c r="F4" s="15">
        <v>95538.887839999763</v>
      </c>
      <c r="G4" s="22"/>
      <c r="R4"/>
      <c r="Y4" s="10" t="s">
        <v>19</v>
      </c>
      <c r="Z4">
        <v>11</v>
      </c>
    </row>
    <row r="5" spans="1:26" ht="19.5" x14ac:dyDescent="0.3">
      <c r="B5" s="10" t="s">
        <v>19</v>
      </c>
      <c r="C5" s="9">
        <v>73913.397599999967</v>
      </c>
      <c r="D5" s="30">
        <v>6.5889476417753418E-2</v>
      </c>
      <c r="E5" s="16">
        <v>11</v>
      </c>
      <c r="F5" s="15">
        <v>8130.4737359999963</v>
      </c>
      <c r="G5" s="22"/>
      <c r="R5"/>
      <c r="Y5" s="10" t="s">
        <v>57</v>
      </c>
      <c r="Z5">
        <v>10.4</v>
      </c>
    </row>
    <row r="6" spans="1:26" ht="19.5" x14ac:dyDescent="0.3">
      <c r="B6" s="10" t="s">
        <v>57</v>
      </c>
      <c r="C6" s="9">
        <v>66224.475999999995</v>
      </c>
      <c r="D6" s="30">
        <v>5.9035251948424558E-2</v>
      </c>
      <c r="E6" s="16">
        <v>10.4</v>
      </c>
      <c r="F6" s="15">
        <v>6887.3455039999999</v>
      </c>
      <c r="G6" s="22"/>
      <c r="R6"/>
      <c r="Y6" s="10" t="s">
        <v>41</v>
      </c>
      <c r="Z6">
        <v>10.3</v>
      </c>
    </row>
    <row r="7" spans="1:26" ht="19.5" x14ac:dyDescent="0.3">
      <c r="B7" s="10" t="s">
        <v>31</v>
      </c>
      <c r="C7" s="9">
        <v>38869.839999999997</v>
      </c>
      <c r="D7" s="30">
        <v>3.4650191835341224E-2</v>
      </c>
      <c r="E7" s="16">
        <v>10.1</v>
      </c>
      <c r="F7" s="15">
        <v>3925.8538399999998</v>
      </c>
      <c r="G7" s="22"/>
      <c r="R7"/>
      <c r="Y7" s="10" t="s">
        <v>31</v>
      </c>
      <c r="Z7">
        <v>10.1</v>
      </c>
    </row>
    <row r="8" spans="1:26" ht="19.5" x14ac:dyDescent="0.3">
      <c r="B8" s="10" t="s">
        <v>41</v>
      </c>
      <c r="C8" s="9">
        <v>17282.080000000002</v>
      </c>
      <c r="D8" s="30">
        <v>1.5405964812659738E-2</v>
      </c>
      <c r="E8" s="16">
        <v>10.3</v>
      </c>
      <c r="F8" s="15">
        <v>1780.0542400000004</v>
      </c>
      <c r="G8" s="22"/>
      <c r="R8"/>
      <c r="Y8" s="10" t="s">
        <v>20</v>
      </c>
      <c r="Z8">
        <v>10</v>
      </c>
    </row>
    <row r="9" spans="1:26" ht="19.5" x14ac:dyDescent="0.3">
      <c r="B9" s="10" t="s">
        <v>76</v>
      </c>
      <c r="C9" s="9">
        <v>9713.3119999999999</v>
      </c>
      <c r="D9" s="30">
        <v>8.6588502591346383E-3</v>
      </c>
      <c r="E9" s="16">
        <v>10</v>
      </c>
      <c r="F9" s="15">
        <v>971.33119999999997</v>
      </c>
      <c r="G9" s="22"/>
      <c r="R9"/>
      <c r="Y9" s="10" t="s">
        <v>27</v>
      </c>
      <c r="Z9">
        <v>14.2</v>
      </c>
    </row>
    <row r="10" spans="1:26" ht="19.5" x14ac:dyDescent="0.3">
      <c r="B10" s="10" t="s">
        <v>20</v>
      </c>
      <c r="C10" s="9">
        <v>13843.72</v>
      </c>
      <c r="D10" s="30">
        <v>1.2340867719413047E-2</v>
      </c>
      <c r="E10" s="16">
        <v>10</v>
      </c>
      <c r="F10" s="15">
        <v>1384.3719999999998</v>
      </c>
      <c r="G10" s="22"/>
      <c r="R10"/>
      <c r="Y10" s="10" t="s">
        <v>76</v>
      </c>
      <c r="Z10">
        <v>10</v>
      </c>
    </row>
    <row r="11" spans="1:26" ht="19.5" x14ac:dyDescent="0.3">
      <c r="B11" s="10" t="s">
        <v>62</v>
      </c>
      <c r="C11" s="9">
        <v>6325.0527999999995</v>
      </c>
      <c r="D11" s="30">
        <v>5.638415102523245E-3</v>
      </c>
      <c r="E11" s="16">
        <v>10</v>
      </c>
      <c r="F11" s="15">
        <v>632.50527999999986</v>
      </c>
      <c r="G11" s="22"/>
      <c r="R11"/>
      <c r="Y11" s="10" t="s">
        <v>21</v>
      </c>
      <c r="Z11">
        <v>10</v>
      </c>
    </row>
    <row r="12" spans="1:26" ht="19.5" x14ac:dyDescent="0.3">
      <c r="B12" s="10" t="s">
        <v>27</v>
      </c>
      <c r="C12" s="9">
        <v>6434.2000000000007</v>
      </c>
      <c r="D12" s="30">
        <v>5.735713455649741E-3</v>
      </c>
      <c r="E12" s="16">
        <v>14.2</v>
      </c>
      <c r="F12" s="15">
        <v>913.65639999999996</v>
      </c>
      <c r="G12" s="22"/>
      <c r="R12"/>
      <c r="Y12" s="10" t="s">
        <v>4</v>
      </c>
      <c r="Z12">
        <v>10.63</v>
      </c>
    </row>
    <row r="13" spans="1:26" ht="19.5" x14ac:dyDescent="0.3">
      <c r="B13" s="10" t="s">
        <v>4</v>
      </c>
      <c r="C13" s="9">
        <v>4776.7592000000004</v>
      </c>
      <c r="D13" s="30">
        <v>4.2582017994216362E-3</v>
      </c>
      <c r="E13" s="16">
        <v>10.63</v>
      </c>
      <c r="F13" s="15">
        <v>507.76950296000012</v>
      </c>
      <c r="G13" s="22"/>
      <c r="R13"/>
      <c r="Y13" s="10" t="s">
        <v>63</v>
      </c>
      <c r="Z13">
        <v>10.68</v>
      </c>
    </row>
    <row r="14" spans="1:26" ht="19.5" x14ac:dyDescent="0.3">
      <c r="B14" s="10" t="s">
        <v>3</v>
      </c>
      <c r="C14" s="9">
        <v>8057.4000000000005</v>
      </c>
      <c r="D14" s="30">
        <v>7.182701438803926E-3</v>
      </c>
      <c r="E14" s="16">
        <v>5.3</v>
      </c>
      <c r="F14" s="15">
        <v>427.04220000000004</v>
      </c>
      <c r="G14" s="22"/>
      <c r="R14"/>
      <c r="Y14" s="10" t="s">
        <v>3</v>
      </c>
      <c r="Z14">
        <v>5.3</v>
      </c>
    </row>
    <row r="15" spans="1:26" ht="19.5" x14ac:dyDescent="0.3">
      <c r="B15" s="10" t="s">
        <v>47</v>
      </c>
      <c r="C15" s="9">
        <v>2784.1679999999997</v>
      </c>
      <c r="D15" s="30">
        <v>2.4819231389122853E-3</v>
      </c>
      <c r="E15" s="16">
        <v>10.6</v>
      </c>
      <c r="F15" s="15">
        <v>295.12180799999993</v>
      </c>
      <c r="G15" s="22"/>
      <c r="R15"/>
      <c r="Y15" s="10" t="s">
        <v>33</v>
      </c>
      <c r="Z15">
        <v>10</v>
      </c>
    </row>
    <row r="16" spans="1:26" ht="19.5" x14ac:dyDescent="0.3">
      <c r="B16" s="10" t="s">
        <v>43</v>
      </c>
      <c r="C16" s="9">
        <v>1344.2</v>
      </c>
      <c r="D16" s="30">
        <v>1.1982757805297289E-3</v>
      </c>
      <c r="E16" s="16">
        <v>9.9</v>
      </c>
      <c r="F16" s="15">
        <v>133.07580000000002</v>
      </c>
      <c r="G16" s="22"/>
      <c r="R16"/>
      <c r="Y16" s="10" t="s">
        <v>62</v>
      </c>
      <c r="Z16">
        <v>10</v>
      </c>
    </row>
    <row r="17" spans="1:26" ht="19.5" x14ac:dyDescent="0.3">
      <c r="B17" s="10" t="s">
        <v>42</v>
      </c>
      <c r="C17" s="9">
        <v>1401.4</v>
      </c>
      <c r="D17" s="30">
        <v>1.2492662392756748E-3</v>
      </c>
      <c r="E17" s="16">
        <v>10.57</v>
      </c>
      <c r="F17" s="15">
        <v>148.12798000000001</v>
      </c>
      <c r="G17" s="22"/>
      <c r="R17"/>
      <c r="Y17" s="10" t="s">
        <v>47</v>
      </c>
      <c r="Z17">
        <v>10.6</v>
      </c>
    </row>
    <row r="18" spans="1:26" ht="19.5" x14ac:dyDescent="0.3">
      <c r="B18" s="10" t="s">
        <v>21</v>
      </c>
      <c r="C18" s="9">
        <v>136.88</v>
      </c>
      <c r="D18" s="30">
        <v>1.2202052435568314E-4</v>
      </c>
      <c r="E18" s="16">
        <v>10</v>
      </c>
      <c r="F18" s="15">
        <v>13.687999999999999</v>
      </c>
      <c r="G18" s="22"/>
      <c r="R18"/>
      <c r="Y18" s="10" t="s">
        <v>43</v>
      </c>
      <c r="Z18">
        <v>9.9</v>
      </c>
    </row>
    <row r="19" spans="1:26" ht="19.5" x14ac:dyDescent="0.3">
      <c r="B19" s="10" t="s">
        <v>63</v>
      </c>
      <c r="C19" s="9">
        <v>1555.7040000000002</v>
      </c>
      <c r="D19" s="30">
        <v>1.3868192418339694E-3</v>
      </c>
      <c r="E19" s="16">
        <v>10.68</v>
      </c>
      <c r="F19" s="15">
        <v>166.14918720000003</v>
      </c>
      <c r="G19" s="22"/>
      <c r="R19"/>
      <c r="Y19" s="10" t="s">
        <v>71</v>
      </c>
      <c r="Z19">
        <v>10.57</v>
      </c>
    </row>
    <row r="20" spans="1:26" ht="19.5" x14ac:dyDescent="0.3">
      <c r="B20" s="10" t="s">
        <v>38</v>
      </c>
      <c r="C20" s="9">
        <v>438.96000000000004</v>
      </c>
      <c r="D20" s="30">
        <v>3.9130719879581149E-4</v>
      </c>
      <c r="E20" s="16">
        <v>5.51</v>
      </c>
      <c r="F20" s="15">
        <v>24.186696000000001</v>
      </c>
      <c r="G20" s="22"/>
      <c r="R20"/>
      <c r="Y20" s="10" t="s">
        <v>38</v>
      </c>
      <c r="Z20">
        <v>5.51</v>
      </c>
    </row>
    <row r="21" spans="1:26" ht="19.5" x14ac:dyDescent="0.3">
      <c r="B21" s="10" t="s">
        <v>46</v>
      </c>
      <c r="C21" s="9">
        <v>141.6</v>
      </c>
      <c r="D21" s="30">
        <v>1.2622812864381013E-4</v>
      </c>
      <c r="E21" s="16">
        <v>10.16</v>
      </c>
      <c r="F21" s="15">
        <v>14.386559999999999</v>
      </c>
      <c r="G21" s="22"/>
      <c r="R21"/>
      <c r="Y21" s="10" t="s">
        <v>46</v>
      </c>
      <c r="Z21">
        <v>10.16</v>
      </c>
    </row>
    <row r="22" spans="1:26" ht="19.5" x14ac:dyDescent="0.3">
      <c r="B22" s="10" t="s">
        <v>33</v>
      </c>
      <c r="C22" s="9">
        <v>0</v>
      </c>
      <c r="D22" s="30">
        <v>0</v>
      </c>
      <c r="E22" s="16">
        <v>10</v>
      </c>
      <c r="F22" s="15">
        <v>0</v>
      </c>
      <c r="G22" s="22"/>
      <c r="R22"/>
      <c r="Y22" s="10" t="s">
        <v>39</v>
      </c>
      <c r="Z22">
        <v>8.8000000000000007</v>
      </c>
    </row>
    <row r="23" spans="1:26" ht="19.5" x14ac:dyDescent="0.3">
      <c r="B23" s="10" t="s">
        <v>39</v>
      </c>
      <c r="C23" s="9">
        <v>0</v>
      </c>
      <c r="D23" s="30">
        <v>0</v>
      </c>
      <c r="E23" s="16">
        <v>8.8000000000000007</v>
      </c>
      <c r="F23" s="15">
        <v>0</v>
      </c>
      <c r="G23" s="22"/>
      <c r="R23"/>
      <c r="Y23" s="10" t="s">
        <v>5</v>
      </c>
      <c r="Z23">
        <v>10</v>
      </c>
    </row>
    <row r="24" spans="1:26" ht="19.5" x14ac:dyDescent="0.3">
      <c r="B24" s="10" t="s">
        <v>5</v>
      </c>
      <c r="C24" s="9">
        <v>0</v>
      </c>
      <c r="D24" s="30">
        <v>0</v>
      </c>
      <c r="E24" s="16">
        <v>10</v>
      </c>
      <c r="F24" s="15">
        <v>0</v>
      </c>
      <c r="G24" s="22"/>
      <c r="R24"/>
      <c r="Y24" s="31"/>
    </row>
    <row r="25" spans="1:26" ht="19.5" x14ac:dyDescent="0.3">
      <c r="B25" s="8" t="s">
        <v>52</v>
      </c>
      <c r="C25" s="7">
        <v>1121778.4935999971</v>
      </c>
      <c r="D25" s="6">
        <v>1</v>
      </c>
      <c r="E25" s="21"/>
      <c r="F25" s="20"/>
      <c r="G25" s="14"/>
      <c r="R25"/>
    </row>
    <row r="26" spans="1:26" x14ac:dyDescent="0.25">
      <c r="C26" s="18"/>
      <c r="D26" s="17"/>
      <c r="E26" s="19"/>
      <c r="F26" s="18"/>
      <c r="G26" s="17"/>
      <c r="R26" s="18"/>
      <c r="S26" s="17"/>
      <c r="T26" s="17"/>
      <c r="U26" s="17"/>
    </row>
    <row r="28" spans="1:26" s="26" customFormat="1" ht="26.25" x14ac:dyDescent="0.4">
      <c r="A28" s="38"/>
      <c r="B28" s="13"/>
      <c r="C28" s="28"/>
      <c r="D28" s="27"/>
      <c r="E28" s="29"/>
      <c r="F28" s="28"/>
      <c r="G28" s="27"/>
      <c r="P28" s="38"/>
      <c r="Q28" s="13"/>
      <c r="R28" s="28"/>
      <c r="S28" s="27"/>
      <c r="T28" s="27"/>
      <c r="U28" s="27"/>
    </row>
    <row r="29" spans="1:26" s="23" customFormat="1" ht="26.25" x14ac:dyDescent="0.4">
      <c r="A29" s="36"/>
      <c r="B29" s="13" t="s">
        <v>70</v>
      </c>
      <c r="C29" s="12"/>
      <c r="D29" s="11"/>
      <c r="E29" s="24"/>
      <c r="F29" s="12"/>
      <c r="G29" s="11"/>
      <c r="P29" s="36"/>
      <c r="Q29" s="13" t="s">
        <v>69</v>
      </c>
      <c r="R29" s="12"/>
      <c r="S29" s="11"/>
      <c r="T29" s="11"/>
      <c r="U29" s="11"/>
    </row>
    <row r="30" spans="1:26" ht="19.5" x14ac:dyDescent="0.3">
      <c r="B30" s="8" t="s">
        <v>55</v>
      </c>
      <c r="C30" s="7" t="s">
        <v>54</v>
      </c>
      <c r="D30" s="6" t="s">
        <v>53</v>
      </c>
      <c r="E30" s="21" t="s">
        <v>68</v>
      </c>
      <c r="F30" s="20" t="s">
        <v>72</v>
      </c>
      <c r="G30" s="14"/>
      <c r="Q30" s="8" t="s">
        <v>55</v>
      </c>
      <c r="R30" s="7" t="s">
        <v>54</v>
      </c>
      <c r="S30" s="6" t="s">
        <v>53</v>
      </c>
      <c r="T30" s="21" t="s">
        <v>68</v>
      </c>
      <c r="U30" s="20" t="s">
        <v>72</v>
      </c>
    </row>
    <row r="31" spans="1:26" ht="19.5" x14ac:dyDescent="0.3">
      <c r="B31" s="10" t="s">
        <v>2</v>
      </c>
      <c r="C31" s="35">
        <v>266552.96639999893</v>
      </c>
      <c r="D31" s="34">
        <v>0.76857031895252648</v>
      </c>
      <c r="E31" s="16">
        <v>11</v>
      </c>
      <c r="F31" s="15">
        <v>29320.826303999882</v>
      </c>
      <c r="G31" s="14"/>
      <c r="Q31" s="10" t="s">
        <v>2</v>
      </c>
      <c r="R31" s="35">
        <v>642284.30760000611</v>
      </c>
      <c r="S31" s="34">
        <v>0.8060906943922459</v>
      </c>
      <c r="T31" s="16">
        <v>11</v>
      </c>
      <c r="U31" s="15">
        <v>70651.273836000677</v>
      </c>
    </row>
    <row r="32" spans="1:26" ht="19.5" x14ac:dyDescent="0.3">
      <c r="A32" s="37" t="s">
        <v>31</v>
      </c>
      <c r="B32" s="10" t="s">
        <v>31</v>
      </c>
      <c r="C32" s="35">
        <v>21861.000000000004</v>
      </c>
      <c r="D32" s="34">
        <v>6.3033309925382433E-2</v>
      </c>
      <c r="E32" s="16">
        <v>10.1</v>
      </c>
      <c r="F32" s="15">
        <v>2207.9610000000002</v>
      </c>
      <c r="G32" s="14"/>
      <c r="Q32" s="10" t="s">
        <v>19</v>
      </c>
      <c r="R32" s="35">
        <v>55569.854000000036</v>
      </c>
      <c r="S32" s="34">
        <v>6.9742233568677217E-2</v>
      </c>
      <c r="T32" s="16">
        <v>11</v>
      </c>
      <c r="U32" s="15">
        <v>6112.6839400000044</v>
      </c>
    </row>
    <row r="33" spans="1:21" ht="19.5" x14ac:dyDescent="0.3">
      <c r="B33" s="10" t="s">
        <v>19</v>
      </c>
      <c r="C33" s="35">
        <v>19471.513599999995</v>
      </c>
      <c r="D33" s="34">
        <v>5.6143541076121795E-2</v>
      </c>
      <c r="E33" s="16">
        <v>11</v>
      </c>
      <c r="F33" s="15">
        <v>2141.8664959999996</v>
      </c>
      <c r="G33" s="32"/>
      <c r="P33" s="37" t="s">
        <v>24</v>
      </c>
      <c r="Q33" s="10" t="s">
        <v>57</v>
      </c>
      <c r="R33" s="35">
        <v>31714.678</v>
      </c>
      <c r="S33" s="34">
        <v>3.9803100447796523E-2</v>
      </c>
      <c r="T33" s="16">
        <v>10.4</v>
      </c>
      <c r="U33" s="15">
        <v>3298.3265120000001</v>
      </c>
    </row>
    <row r="34" spans="1:21" ht="19.5" x14ac:dyDescent="0.3">
      <c r="A34" s="37" t="s">
        <v>24</v>
      </c>
      <c r="B34" s="10" t="s">
        <v>57</v>
      </c>
      <c r="C34" s="35">
        <v>15118.688000000004</v>
      </c>
      <c r="D34" s="34">
        <v>4.3592742617865624E-2</v>
      </c>
      <c r="E34" s="16">
        <v>10.4</v>
      </c>
      <c r="F34" s="15">
        <v>1572.3435520000005</v>
      </c>
      <c r="G34" s="32"/>
      <c r="P34" s="37" t="s">
        <v>31</v>
      </c>
      <c r="Q34" s="10" t="s">
        <v>31</v>
      </c>
      <c r="R34" s="35">
        <v>17008.839999999993</v>
      </c>
      <c r="S34" s="34">
        <v>2.1346726806449026E-2</v>
      </c>
      <c r="T34" s="16">
        <v>10.1</v>
      </c>
      <c r="U34" s="15">
        <v>1717.8928399999993</v>
      </c>
    </row>
    <row r="35" spans="1:21" ht="19.5" x14ac:dyDescent="0.3">
      <c r="A35" s="37" t="s">
        <v>20</v>
      </c>
      <c r="B35" s="10" t="s">
        <v>20</v>
      </c>
      <c r="C35" s="35">
        <v>5914.9520000000011</v>
      </c>
      <c r="D35" s="34">
        <v>1.7054983880415382E-2</v>
      </c>
      <c r="E35" s="16">
        <v>10</v>
      </c>
      <c r="F35" s="15">
        <v>591.49520000000007</v>
      </c>
      <c r="G35" s="32"/>
      <c r="P35" s="37" t="s">
        <v>23</v>
      </c>
      <c r="Q35" s="10" t="s">
        <v>41</v>
      </c>
      <c r="R35" s="35">
        <v>11527.687999999996</v>
      </c>
      <c r="S35" s="34">
        <v>1.4467677187038081E-2</v>
      </c>
      <c r="T35" s="16">
        <v>10.3</v>
      </c>
      <c r="U35" s="15">
        <v>1187.3518639999998</v>
      </c>
    </row>
    <row r="36" spans="1:21" ht="19.5" x14ac:dyDescent="0.3">
      <c r="A36" s="37" t="s">
        <v>76</v>
      </c>
      <c r="B36" s="10" t="s">
        <v>76</v>
      </c>
      <c r="C36" s="35">
        <v>3682.8000000000006</v>
      </c>
      <c r="D36" s="34">
        <v>1.0618868020364962E-2</v>
      </c>
      <c r="E36" s="16">
        <v>10</v>
      </c>
      <c r="F36" s="15">
        <v>368.28000000000009</v>
      </c>
      <c r="G36" s="32"/>
      <c r="P36" s="37" t="s">
        <v>20</v>
      </c>
      <c r="Q36" s="10" t="s">
        <v>20</v>
      </c>
      <c r="R36" s="35">
        <v>7054.2080000000005</v>
      </c>
      <c r="S36" s="34">
        <v>8.8532934057741295E-3</v>
      </c>
      <c r="T36" s="16">
        <v>10</v>
      </c>
      <c r="U36" s="15">
        <v>705.42079999999999</v>
      </c>
    </row>
    <row r="37" spans="1:21" ht="19.5" x14ac:dyDescent="0.3">
      <c r="A37" s="37" t="s">
        <v>23</v>
      </c>
      <c r="B37" s="10" t="s">
        <v>41</v>
      </c>
      <c r="C37" s="35">
        <v>3418.4720000000002</v>
      </c>
      <c r="D37" s="34">
        <v>9.8567130985426979E-3</v>
      </c>
      <c r="E37" s="16">
        <v>10.3</v>
      </c>
      <c r="F37" s="15">
        <v>352.10261600000007</v>
      </c>
      <c r="G37" s="32"/>
      <c r="P37" s="37" t="s">
        <v>76</v>
      </c>
      <c r="Q37" s="10" t="s">
        <v>76</v>
      </c>
      <c r="R37" s="35">
        <v>6030.5119999999952</v>
      </c>
      <c r="S37" s="34">
        <v>7.5685168516496405E-3</v>
      </c>
      <c r="T37" s="16">
        <v>10</v>
      </c>
      <c r="U37" s="15">
        <v>603.05119999999954</v>
      </c>
    </row>
    <row r="38" spans="1:21" ht="19.5" x14ac:dyDescent="0.3">
      <c r="A38" s="37" t="s">
        <v>27</v>
      </c>
      <c r="B38" s="10" t="s">
        <v>27</v>
      </c>
      <c r="C38" s="35">
        <v>3473.2000000000003</v>
      </c>
      <c r="D38" s="34">
        <v>1.0014514067647329E-2</v>
      </c>
      <c r="E38" s="16">
        <v>14.2</v>
      </c>
      <c r="F38" s="15">
        <v>493.19440000000003</v>
      </c>
      <c r="G38" s="32"/>
      <c r="P38" s="37" t="s">
        <v>36</v>
      </c>
      <c r="Q38" s="10" t="s">
        <v>62</v>
      </c>
      <c r="R38" s="35">
        <v>4933.68</v>
      </c>
      <c r="S38" s="34">
        <v>6.1919518973922666E-3</v>
      </c>
      <c r="T38" s="16">
        <v>10</v>
      </c>
      <c r="U38" s="15">
        <v>493.36800000000005</v>
      </c>
    </row>
    <row r="39" spans="1:21" ht="19.5" x14ac:dyDescent="0.3">
      <c r="A39" s="37" t="s">
        <v>32</v>
      </c>
      <c r="B39" s="10" t="s">
        <v>3</v>
      </c>
      <c r="C39" s="35">
        <v>3119.4000000000005</v>
      </c>
      <c r="D39" s="34">
        <v>8.9943784356268236E-3</v>
      </c>
      <c r="E39" s="16">
        <v>5.3</v>
      </c>
      <c r="F39" s="15">
        <v>165.32820000000004</v>
      </c>
      <c r="G39" s="32"/>
      <c r="P39" s="37" t="s">
        <v>28</v>
      </c>
      <c r="Q39" s="10" t="s">
        <v>4</v>
      </c>
      <c r="R39" s="35">
        <v>5127.76</v>
      </c>
      <c r="S39" s="34">
        <v>6.4355295157716283E-3</v>
      </c>
      <c r="T39" s="16">
        <v>10.63</v>
      </c>
      <c r="U39" s="15">
        <v>545.08088800000007</v>
      </c>
    </row>
    <row r="40" spans="1:21" ht="19.5" x14ac:dyDescent="0.3">
      <c r="A40" s="37" t="s">
        <v>36</v>
      </c>
      <c r="B40" s="10" t="s">
        <v>62</v>
      </c>
      <c r="C40" s="35">
        <v>1391.3728000000001</v>
      </c>
      <c r="D40" s="34">
        <v>4.011839939808204E-3</v>
      </c>
      <c r="E40" s="16">
        <v>10</v>
      </c>
      <c r="F40" s="15">
        <v>139.13728</v>
      </c>
      <c r="G40" s="32"/>
      <c r="P40" s="37" t="s">
        <v>27</v>
      </c>
      <c r="Q40" s="10" t="s">
        <v>27</v>
      </c>
      <c r="R40" s="35">
        <v>2961.0000000000005</v>
      </c>
      <c r="S40" s="34">
        <v>3.7161651278920611E-3</v>
      </c>
      <c r="T40" s="16">
        <v>14.2</v>
      </c>
      <c r="U40" s="15">
        <v>420.46200000000005</v>
      </c>
    </row>
    <row r="41" spans="1:21" ht="19.5" x14ac:dyDescent="0.3">
      <c r="A41" s="37" t="s">
        <v>28</v>
      </c>
      <c r="B41" s="10" t="s">
        <v>4</v>
      </c>
      <c r="C41" s="35">
        <v>1105.9592</v>
      </c>
      <c r="D41" s="34">
        <v>3.1888874716814422E-3</v>
      </c>
      <c r="E41" s="16">
        <v>10.63</v>
      </c>
      <c r="F41" s="15">
        <v>117.56346296000001</v>
      </c>
      <c r="G41" s="32"/>
      <c r="P41" s="37" t="s">
        <v>45</v>
      </c>
      <c r="Q41" s="10" t="s">
        <v>47</v>
      </c>
      <c r="R41" s="35">
        <v>2092.5680000000002</v>
      </c>
      <c r="S41" s="34">
        <v>2.6262506684710685E-3</v>
      </c>
      <c r="T41" s="16">
        <v>10.6</v>
      </c>
      <c r="U41" s="15">
        <v>221.81220800000003</v>
      </c>
    </row>
    <row r="42" spans="1:21" ht="19.5" x14ac:dyDescent="0.3">
      <c r="A42" s="37" t="s">
        <v>45</v>
      </c>
      <c r="B42" s="10" t="s">
        <v>47</v>
      </c>
      <c r="C42" s="35">
        <v>691.59999999999991</v>
      </c>
      <c r="D42" s="34">
        <v>1.9941373745205838E-3</v>
      </c>
      <c r="E42" s="16">
        <v>10.6</v>
      </c>
      <c r="F42" s="15">
        <v>73.309599999999989</v>
      </c>
      <c r="G42" s="32"/>
      <c r="P42" s="37" t="s">
        <v>25</v>
      </c>
      <c r="Q42" s="10" t="s">
        <v>21</v>
      </c>
      <c r="R42" s="35">
        <v>1678.88</v>
      </c>
      <c r="S42" s="34">
        <v>2.1070568422544489E-3</v>
      </c>
      <c r="T42" s="16">
        <v>10</v>
      </c>
      <c r="U42" s="15">
        <v>167.88800000000003</v>
      </c>
    </row>
    <row r="43" spans="1:21" ht="19.5" x14ac:dyDescent="0.3">
      <c r="A43" s="37" t="s">
        <v>30</v>
      </c>
      <c r="B43" s="10" t="s">
        <v>63</v>
      </c>
      <c r="C43" s="35">
        <v>529.26400000000001</v>
      </c>
      <c r="D43" s="34">
        <v>1.5260629314463019E-3</v>
      </c>
      <c r="E43" s="16">
        <v>10.68</v>
      </c>
      <c r="F43" s="15">
        <v>56.525395200000006</v>
      </c>
      <c r="G43" s="32"/>
      <c r="P43" s="37" t="s">
        <v>32</v>
      </c>
      <c r="Q43" s="10" t="s">
        <v>3</v>
      </c>
      <c r="R43" s="35">
        <v>4938</v>
      </c>
      <c r="S43" s="34">
        <v>6.1973736580651787E-3</v>
      </c>
      <c r="T43" s="16">
        <v>5.3</v>
      </c>
      <c r="U43" s="15">
        <v>261.714</v>
      </c>
    </row>
    <row r="44" spans="1:21" ht="19.5" x14ac:dyDescent="0.3">
      <c r="A44" s="37" t="s">
        <v>34</v>
      </c>
      <c r="B44" s="10" t="s">
        <v>38</v>
      </c>
      <c r="C44" s="35">
        <v>316.24</v>
      </c>
      <c r="D44" s="34">
        <v>9.1183632637129768E-4</v>
      </c>
      <c r="E44" s="16">
        <v>5.51</v>
      </c>
      <c r="F44" s="15">
        <v>17.424823999999997</v>
      </c>
      <c r="G44" s="32"/>
      <c r="P44" s="37" t="s">
        <v>26</v>
      </c>
      <c r="Q44" s="10" t="s">
        <v>71</v>
      </c>
      <c r="R44" s="35">
        <v>1232.2</v>
      </c>
      <c r="S44" s="34">
        <v>1.546456828972846E-3</v>
      </c>
      <c r="T44" s="16">
        <v>10.57</v>
      </c>
      <c r="U44" s="15">
        <v>130.24354000000002</v>
      </c>
    </row>
    <row r="45" spans="1:21" ht="19.5" x14ac:dyDescent="0.3">
      <c r="A45" s="37" t="s">
        <v>26</v>
      </c>
      <c r="B45" s="10" t="s">
        <v>71</v>
      </c>
      <c r="C45" s="35">
        <v>169.20000000000002</v>
      </c>
      <c r="D45" s="34">
        <v>4.8786588167854661E-4</v>
      </c>
      <c r="E45" s="16">
        <v>10.57</v>
      </c>
      <c r="F45" s="15">
        <v>17.884440000000001</v>
      </c>
      <c r="G45" s="32"/>
      <c r="P45" s="37" t="s">
        <v>29</v>
      </c>
      <c r="Q45" s="10" t="s">
        <v>43</v>
      </c>
      <c r="R45" s="35">
        <v>1344.2</v>
      </c>
      <c r="S45" s="34">
        <v>1.6870209945668718E-3</v>
      </c>
      <c r="T45" s="16">
        <v>9.9</v>
      </c>
      <c r="U45" s="15">
        <v>133.07580000000002</v>
      </c>
    </row>
    <row r="46" spans="1:21" ht="19.5" x14ac:dyDescent="0.3">
      <c r="A46" s="37" t="s">
        <v>25</v>
      </c>
      <c r="B46" s="10" t="s">
        <v>21</v>
      </c>
      <c r="C46" s="35">
        <v>0</v>
      </c>
      <c r="D46" s="34">
        <v>0</v>
      </c>
      <c r="E46" s="16">
        <v>10</v>
      </c>
      <c r="F46" s="15">
        <v>0</v>
      </c>
      <c r="G46" s="32"/>
      <c r="P46" s="37" t="s">
        <v>30</v>
      </c>
      <c r="Q46" s="10" t="s">
        <v>63</v>
      </c>
      <c r="R46" s="35">
        <v>1026.44</v>
      </c>
      <c r="S46" s="34">
        <v>1.2882203761815354E-3</v>
      </c>
      <c r="T46" s="16">
        <v>10.68</v>
      </c>
      <c r="U46" s="15">
        <v>109.62379199999999</v>
      </c>
    </row>
    <row r="47" spans="1:21" ht="19.5" x14ac:dyDescent="0.3">
      <c r="A47" s="37" t="s">
        <v>29</v>
      </c>
      <c r="B47" s="10" t="s">
        <v>43</v>
      </c>
      <c r="C47" s="35">
        <v>0</v>
      </c>
      <c r="D47" s="34">
        <v>0</v>
      </c>
      <c r="E47" s="16">
        <v>9.9</v>
      </c>
      <c r="F47" s="15">
        <v>0</v>
      </c>
      <c r="G47" s="32"/>
      <c r="P47" s="37" t="s">
        <v>44</v>
      </c>
      <c r="Q47" s="10" t="s">
        <v>46</v>
      </c>
      <c r="R47" s="35">
        <v>141.6</v>
      </c>
      <c r="S47" s="34">
        <v>1.7771326650101849E-4</v>
      </c>
      <c r="T47" s="16">
        <v>10.16</v>
      </c>
      <c r="U47" s="15">
        <v>14.386559999999999</v>
      </c>
    </row>
    <row r="48" spans="1:21" ht="19.5" x14ac:dyDescent="0.3">
      <c r="A48" s="37" t="s">
        <v>35</v>
      </c>
      <c r="B48" s="10" t="s">
        <v>39</v>
      </c>
      <c r="C48" s="35">
        <v>0</v>
      </c>
      <c r="D48" s="34">
        <v>0</v>
      </c>
      <c r="E48" s="16">
        <v>8.8000000000000007</v>
      </c>
      <c r="F48" s="15">
        <v>0</v>
      </c>
      <c r="G48" s="32"/>
      <c r="P48" s="37" t="s">
        <v>34</v>
      </c>
      <c r="Q48" s="10" t="s">
        <v>38</v>
      </c>
      <c r="R48" s="35">
        <v>122.72000000000003</v>
      </c>
      <c r="S48" s="34">
        <v>1.5401816430088273E-4</v>
      </c>
      <c r="T48" s="16">
        <v>5.51</v>
      </c>
      <c r="U48" s="15">
        <v>6.7618720000000003</v>
      </c>
    </row>
    <row r="49" spans="1:31" ht="19.5" x14ac:dyDescent="0.3">
      <c r="A49" s="37" t="s">
        <v>44</v>
      </c>
      <c r="B49" s="10" t="s">
        <v>46</v>
      </c>
      <c r="C49" s="35">
        <v>0</v>
      </c>
      <c r="D49" s="34">
        <v>0</v>
      </c>
      <c r="E49" s="16">
        <v>10.16</v>
      </c>
      <c r="F49" s="15">
        <v>0</v>
      </c>
      <c r="G49" s="32"/>
      <c r="P49" s="37" t="s">
        <v>33</v>
      </c>
      <c r="Q49" s="10" t="s">
        <v>33</v>
      </c>
      <c r="R49" s="35">
        <v>0</v>
      </c>
      <c r="S49" s="34">
        <v>0</v>
      </c>
      <c r="T49" s="16">
        <v>10</v>
      </c>
      <c r="U49" s="15">
        <v>0</v>
      </c>
    </row>
    <row r="50" spans="1:31" ht="19.5" x14ac:dyDescent="0.3">
      <c r="A50" s="37" t="s">
        <v>33</v>
      </c>
      <c r="B50" s="10" t="s">
        <v>33</v>
      </c>
      <c r="C50" s="35">
        <v>0</v>
      </c>
      <c r="D50" s="34">
        <v>0</v>
      </c>
      <c r="E50" s="16">
        <v>10</v>
      </c>
      <c r="F50" s="15">
        <v>0</v>
      </c>
      <c r="G50" s="32"/>
      <c r="P50" s="37" t="s">
        <v>35</v>
      </c>
      <c r="Q50" s="10" t="s">
        <v>39</v>
      </c>
      <c r="R50" s="35">
        <v>0</v>
      </c>
      <c r="S50" s="34">
        <v>0</v>
      </c>
      <c r="T50" s="16">
        <v>8.8000000000000007</v>
      </c>
      <c r="U50" s="15">
        <v>0</v>
      </c>
    </row>
    <row r="51" spans="1:31" ht="19.5" x14ac:dyDescent="0.3">
      <c r="A51" s="37" t="s">
        <v>75</v>
      </c>
      <c r="B51" s="10" t="s">
        <v>5</v>
      </c>
      <c r="C51" s="35">
        <v>0</v>
      </c>
      <c r="D51" s="34">
        <v>0</v>
      </c>
      <c r="E51" s="16">
        <v>10</v>
      </c>
      <c r="F51" s="15"/>
      <c r="G51" s="32"/>
      <c r="P51" s="37" t="s">
        <v>75</v>
      </c>
      <c r="Q51" s="10" t="s">
        <v>5</v>
      </c>
      <c r="R51" s="35">
        <v>0</v>
      </c>
      <c r="S51" s="34">
        <v>0</v>
      </c>
      <c r="T51" s="16">
        <v>10</v>
      </c>
      <c r="U51" s="15"/>
    </row>
    <row r="52" spans="1:31" ht="19.5" x14ac:dyDescent="0.3">
      <c r="B52" s="8" t="s">
        <v>52</v>
      </c>
      <c r="C52" s="33">
        <v>346816.62799999898</v>
      </c>
      <c r="D52" s="6">
        <v>1</v>
      </c>
      <c r="E52" s="21"/>
      <c r="F52" s="20"/>
      <c r="G52" s="21"/>
      <c r="Q52" s="8" t="s">
        <v>52</v>
      </c>
      <c r="R52" s="33">
        <v>796789.13560000586</v>
      </c>
      <c r="S52" s="6">
        <v>1</v>
      </c>
      <c r="T52" s="21"/>
      <c r="U52" s="20"/>
    </row>
    <row r="53" spans="1:31" ht="19.5" x14ac:dyDescent="0.3">
      <c r="B53" s="25"/>
      <c r="C53" s="20"/>
      <c r="D53" s="14"/>
      <c r="E53" s="21"/>
      <c r="F53" s="20"/>
      <c r="G53" s="21"/>
      <c r="Q53" s="25"/>
      <c r="R53" s="20"/>
      <c r="S53" s="14"/>
      <c r="T53" s="14"/>
      <c r="U53" s="14"/>
    </row>
    <row r="54" spans="1:31" x14ac:dyDescent="0.25">
      <c r="C54" s="18"/>
      <c r="D54" s="17"/>
      <c r="E54" s="19"/>
      <c r="F54" s="18"/>
      <c r="G54" s="17"/>
      <c r="R54" s="18"/>
      <c r="S54" s="17"/>
      <c r="T54" s="17"/>
      <c r="U54" s="17"/>
    </row>
    <row r="55" spans="1:31" x14ac:dyDescent="0.25">
      <c r="R55" s="4"/>
      <c r="S55" s="3"/>
      <c r="T55" s="3"/>
      <c r="U55" s="3"/>
    </row>
    <row r="56" spans="1:31" s="23" customFormat="1" ht="26.25" x14ac:dyDescent="0.4">
      <c r="A56" s="36"/>
      <c r="B56" s="13" t="s">
        <v>99</v>
      </c>
      <c r="C56" s="12"/>
      <c r="D56" s="11"/>
      <c r="E56" s="24"/>
      <c r="F56" s="12"/>
      <c r="L56" s="13" t="s">
        <v>67</v>
      </c>
      <c r="M56" s="12"/>
      <c r="N56" s="11"/>
      <c r="O56" s="24"/>
      <c r="P56" s="12"/>
      <c r="Q56" s="11"/>
      <c r="Z56" s="36"/>
      <c r="AA56" s="13" t="s">
        <v>66</v>
      </c>
      <c r="AB56" s="12"/>
      <c r="AC56" s="11"/>
      <c r="AD56" s="11"/>
      <c r="AE56" s="11"/>
    </row>
    <row r="57" spans="1:31" ht="19.5" x14ac:dyDescent="0.3">
      <c r="B57" s="8" t="s">
        <v>55</v>
      </c>
      <c r="C57" s="7" t="s">
        <v>54</v>
      </c>
      <c r="D57" s="6" t="s">
        <v>53</v>
      </c>
      <c r="E57" s="21" t="s">
        <v>68</v>
      </c>
      <c r="F57" s="20" t="s">
        <v>72</v>
      </c>
      <c r="L57" s="8" t="s">
        <v>55</v>
      </c>
      <c r="M57" s="7" t="s">
        <v>54</v>
      </c>
      <c r="N57" s="6" t="s">
        <v>53</v>
      </c>
      <c r="O57" s="21" t="s">
        <v>68</v>
      </c>
      <c r="P57" s="20" t="s">
        <v>72</v>
      </c>
      <c r="Q57" s="14"/>
      <c r="R57"/>
      <c r="Z57" s="37"/>
      <c r="AA57" s="8" t="s">
        <v>55</v>
      </c>
      <c r="AB57" s="7" t="s">
        <v>54</v>
      </c>
      <c r="AC57" s="6" t="s">
        <v>53</v>
      </c>
      <c r="AD57" s="21" t="s">
        <v>68</v>
      </c>
      <c r="AE57" s="20" t="s">
        <v>72</v>
      </c>
    </row>
    <row r="58" spans="1:31" ht="19.5" x14ac:dyDescent="0.3">
      <c r="B58" s="10" t="s">
        <v>2</v>
      </c>
      <c r="C58" s="35">
        <v>463901.79999999801</v>
      </c>
      <c r="D58" s="34">
        <v>0.79542131275042138</v>
      </c>
      <c r="E58" s="16">
        <v>11</v>
      </c>
      <c r="F58" s="15">
        <v>51029.197999999786</v>
      </c>
      <c r="L58" s="10" t="s">
        <v>2</v>
      </c>
      <c r="M58" s="35">
        <v>86921.000000000349</v>
      </c>
      <c r="N58" s="34">
        <v>0.66071683759566402</v>
      </c>
      <c r="O58" s="16">
        <v>11</v>
      </c>
      <c r="P58" s="15">
        <v>9561.3100000000377</v>
      </c>
      <c r="Q58" s="22"/>
      <c r="R58"/>
      <c r="Z58" s="37"/>
      <c r="AA58" s="10" t="s">
        <v>2</v>
      </c>
      <c r="AB58" s="35">
        <v>376980.79999999766</v>
      </c>
      <c r="AC58" s="34">
        <v>0.83465689647690355</v>
      </c>
      <c r="AD58" s="16">
        <v>11</v>
      </c>
      <c r="AE58" s="15">
        <v>41467.887999999744</v>
      </c>
    </row>
    <row r="59" spans="1:31" ht="19.5" x14ac:dyDescent="0.3">
      <c r="B59" s="10" t="s">
        <v>19</v>
      </c>
      <c r="C59" s="35">
        <v>38299.399999999972</v>
      </c>
      <c r="D59" s="34">
        <v>6.5669413280038141E-2</v>
      </c>
      <c r="E59" s="16">
        <v>11</v>
      </c>
      <c r="F59" s="15">
        <v>4212.9339999999966</v>
      </c>
      <c r="L59" s="10" t="s">
        <v>19</v>
      </c>
      <c r="M59" s="35">
        <v>6343.4000000000005</v>
      </c>
      <c r="N59" s="34">
        <v>4.8218395872163443E-2</v>
      </c>
      <c r="O59" s="16">
        <v>11</v>
      </c>
      <c r="P59" s="15">
        <v>697.77400000000011</v>
      </c>
      <c r="Q59" s="22"/>
      <c r="R59"/>
      <c r="Z59" s="37"/>
      <c r="AA59" s="10" t="s">
        <v>19</v>
      </c>
      <c r="AB59" s="35">
        <v>31955.999999999971</v>
      </c>
      <c r="AC59" s="34">
        <v>7.0752398487710963E-2</v>
      </c>
      <c r="AD59" s="16">
        <v>11</v>
      </c>
      <c r="AE59" s="15">
        <v>3515.1599999999967</v>
      </c>
    </row>
    <row r="60" spans="1:31" ht="19.5" x14ac:dyDescent="0.3">
      <c r="A60" s="37" t="s">
        <v>31</v>
      </c>
      <c r="B60" s="10" t="s">
        <v>31</v>
      </c>
      <c r="C60" s="35">
        <v>17101.2</v>
      </c>
      <c r="D60" s="34">
        <v>2.9322281037942866E-2</v>
      </c>
      <c r="E60" s="16">
        <v>10.1</v>
      </c>
      <c r="F60" s="15">
        <v>1727.2212</v>
      </c>
      <c r="L60" s="10" t="s">
        <v>57</v>
      </c>
      <c r="M60" s="35">
        <v>13388.600000000002</v>
      </c>
      <c r="N60" s="34">
        <v>0.10177141832046654</v>
      </c>
      <c r="O60" s="16">
        <v>10.4</v>
      </c>
      <c r="P60" s="15">
        <v>1392.4144000000003</v>
      </c>
      <c r="Q60" s="22"/>
      <c r="R60"/>
      <c r="Z60" s="37" t="s">
        <v>23</v>
      </c>
      <c r="AA60" s="10" t="s">
        <v>41</v>
      </c>
      <c r="AB60" s="35">
        <v>5106.6000000000022</v>
      </c>
      <c r="AC60" s="34">
        <v>1.1306302356907789E-2</v>
      </c>
      <c r="AD60" s="16">
        <v>10.3</v>
      </c>
      <c r="AE60" s="15">
        <v>525.9798000000003</v>
      </c>
    </row>
    <row r="61" spans="1:31" ht="19.5" x14ac:dyDescent="0.3">
      <c r="A61" s="37" t="s">
        <v>24</v>
      </c>
      <c r="B61" s="10" t="s">
        <v>24</v>
      </c>
      <c r="C61" s="35">
        <v>17543.000000000004</v>
      </c>
      <c r="D61" s="34">
        <v>3.0079805876115816E-2</v>
      </c>
      <c r="E61" s="16" t="e">
        <v>#N/A</v>
      </c>
      <c r="F61" s="15" t="e">
        <v>#N/A</v>
      </c>
      <c r="L61" s="10" t="s">
        <v>27</v>
      </c>
      <c r="M61" s="35">
        <v>6396.5999999999985</v>
      </c>
      <c r="N61" s="34">
        <v>4.8622787627436478E-2</v>
      </c>
      <c r="O61" s="16">
        <v>14.2</v>
      </c>
      <c r="P61" s="15">
        <v>908.31719999999973</v>
      </c>
      <c r="Q61" s="22"/>
      <c r="R61"/>
      <c r="Z61" s="37" t="s">
        <v>24</v>
      </c>
      <c r="AA61" s="10" t="s">
        <v>57</v>
      </c>
      <c r="AB61" s="35">
        <v>11146.400000000005</v>
      </c>
      <c r="AC61" s="34">
        <v>2.4678762501671756E-2</v>
      </c>
      <c r="AD61" s="16">
        <v>10.4</v>
      </c>
      <c r="AE61" s="15">
        <v>1159.2256000000007</v>
      </c>
    </row>
    <row r="62" spans="1:31" ht="19.5" x14ac:dyDescent="0.3">
      <c r="A62" s="37" t="s">
        <v>20</v>
      </c>
      <c r="B62" s="10" t="s">
        <v>20</v>
      </c>
      <c r="C62" s="35">
        <v>9898.7999999999993</v>
      </c>
      <c r="D62" s="34">
        <v>1.6972808664794798E-2</v>
      </c>
      <c r="E62" s="16">
        <v>10</v>
      </c>
      <c r="F62" s="15">
        <v>989.88</v>
      </c>
      <c r="L62" s="10" t="s">
        <v>41</v>
      </c>
      <c r="M62" s="35">
        <v>5329.2000000000007</v>
      </c>
      <c r="N62" s="34">
        <v>4.0509107936112086E-2</v>
      </c>
      <c r="O62" s="16">
        <v>10.3</v>
      </c>
      <c r="P62" s="15">
        <v>548.90760000000012</v>
      </c>
      <c r="Q62" s="22"/>
      <c r="R62"/>
      <c r="Z62" s="37" t="s">
        <v>27</v>
      </c>
      <c r="AA62" s="10" t="s">
        <v>27</v>
      </c>
      <c r="AB62" s="35">
        <v>2961.0000000000005</v>
      </c>
      <c r="AC62" s="34">
        <v>6.5558221279920018E-3</v>
      </c>
      <c r="AD62" s="16">
        <v>14.2</v>
      </c>
      <c r="AE62" s="15">
        <v>420.46200000000005</v>
      </c>
    </row>
    <row r="63" spans="1:31" ht="19.5" x14ac:dyDescent="0.3">
      <c r="A63" s="37" t="s">
        <v>76</v>
      </c>
      <c r="B63" s="10" t="s">
        <v>76</v>
      </c>
      <c r="C63" s="35">
        <v>6305</v>
      </c>
      <c r="D63" s="34">
        <v>1.0810760762065221E-2</v>
      </c>
      <c r="E63" s="16">
        <v>10</v>
      </c>
      <c r="F63" s="15">
        <v>630.5</v>
      </c>
      <c r="L63" s="10" t="s">
        <v>31</v>
      </c>
      <c r="M63" s="35">
        <v>3682.8000000000006</v>
      </c>
      <c r="N63" s="34">
        <v>2.7994247299240712E-2</v>
      </c>
      <c r="O63" s="16">
        <v>10.1</v>
      </c>
      <c r="P63" s="15">
        <v>371.96280000000007</v>
      </c>
      <c r="Q63" s="22"/>
      <c r="R63"/>
      <c r="Z63" s="37" t="s">
        <v>31</v>
      </c>
      <c r="AA63" s="10" t="s">
        <v>31</v>
      </c>
      <c r="AB63" s="35">
        <v>3712.5999999999985</v>
      </c>
      <c r="AC63" s="34">
        <v>8.2199072044522436E-3</v>
      </c>
      <c r="AD63" s="16">
        <v>10.1</v>
      </c>
      <c r="AE63" s="15">
        <v>374.97259999999989</v>
      </c>
    </row>
    <row r="64" spans="1:31" ht="19.5" x14ac:dyDescent="0.3">
      <c r="A64" s="37" t="s">
        <v>23</v>
      </c>
      <c r="B64" s="10" t="s">
        <v>23</v>
      </c>
      <c r="C64" s="35">
        <v>6495.0000000000018</v>
      </c>
      <c r="D64" s="34">
        <v>1.1136541022936342E-2</v>
      </c>
      <c r="E64" s="16">
        <v>10.3</v>
      </c>
      <c r="F64" s="15">
        <v>668.98500000000024</v>
      </c>
      <c r="L64" s="10" t="s">
        <v>20</v>
      </c>
      <c r="M64" s="35">
        <v>1388.4</v>
      </c>
      <c r="N64" s="34">
        <v>1.0553712650772727E-2</v>
      </c>
      <c r="O64" s="16">
        <v>10</v>
      </c>
      <c r="P64" s="15">
        <v>138.84</v>
      </c>
      <c r="Q64" s="22"/>
      <c r="R64"/>
      <c r="Z64" s="37" t="s">
        <v>20</v>
      </c>
      <c r="AA64" s="10" t="s">
        <v>20</v>
      </c>
      <c r="AB64" s="35">
        <v>4569.5999999999985</v>
      </c>
      <c r="AC64" s="34">
        <v>1.0117353865610346E-2</v>
      </c>
      <c r="AD64" s="16">
        <v>10</v>
      </c>
      <c r="AE64" s="15">
        <v>456.95999999999987</v>
      </c>
    </row>
    <row r="65" spans="1:31" ht="19.5" x14ac:dyDescent="0.3">
      <c r="A65" s="37" t="s">
        <v>27</v>
      </c>
      <c r="B65" s="10" t="s">
        <v>27</v>
      </c>
      <c r="C65" s="35">
        <v>6434.2000000000007</v>
      </c>
      <c r="D65" s="34">
        <v>1.1032291339457583E-2</v>
      </c>
      <c r="E65" s="16">
        <v>14.2</v>
      </c>
      <c r="F65" s="15">
        <v>913.65639999999996</v>
      </c>
      <c r="L65" s="10" t="s">
        <v>63</v>
      </c>
      <c r="M65" s="35">
        <v>3473.2000000000003</v>
      </c>
      <c r="N65" s="34">
        <v>2.640100459425514E-2</v>
      </c>
      <c r="O65" s="16">
        <v>10.68</v>
      </c>
      <c r="P65" s="15">
        <v>370.93776000000003</v>
      </c>
      <c r="Q65" s="22"/>
      <c r="R65"/>
      <c r="Z65" s="37" t="s">
        <v>76</v>
      </c>
      <c r="AA65" s="10" t="s">
        <v>76</v>
      </c>
      <c r="AB65" s="35">
        <v>2622.1999999999994</v>
      </c>
      <c r="AC65" s="34">
        <v>5.8056996906520166E-3</v>
      </c>
      <c r="AD65" s="16">
        <v>10</v>
      </c>
      <c r="AE65" s="15">
        <v>262.21999999999991</v>
      </c>
    </row>
    <row r="66" spans="1:31" ht="19.5" x14ac:dyDescent="0.3">
      <c r="A66" s="37" t="s">
        <v>32</v>
      </c>
      <c r="B66" s="10" t="s">
        <v>32</v>
      </c>
      <c r="C66" s="35">
        <v>6818.4000000000005</v>
      </c>
      <c r="D66" s="34">
        <v>1.169105331959802E-2</v>
      </c>
      <c r="E66" s="16">
        <v>5.3</v>
      </c>
      <c r="F66" s="15">
        <v>361.37520000000006</v>
      </c>
      <c r="L66" s="10" t="s">
        <v>4</v>
      </c>
      <c r="M66" s="35">
        <v>2541.2000000000003</v>
      </c>
      <c r="N66" s="34">
        <v>1.9316547528193357E-2</v>
      </c>
      <c r="O66" s="16">
        <v>10.63</v>
      </c>
      <c r="P66" s="15">
        <v>270.12956000000008</v>
      </c>
      <c r="Q66" s="22"/>
      <c r="R66"/>
      <c r="Z66" s="37" t="s">
        <v>30</v>
      </c>
      <c r="AA66" s="10" t="s">
        <v>63</v>
      </c>
      <c r="AB66" s="35">
        <v>851.80000000000018</v>
      </c>
      <c r="AC66" s="34">
        <v>1.8859335658978681E-3</v>
      </c>
      <c r="AD66" s="16">
        <v>10.68</v>
      </c>
      <c r="AE66" s="15">
        <v>90.972240000000014</v>
      </c>
    </row>
    <row r="67" spans="1:31" ht="19.5" x14ac:dyDescent="0.3">
      <c r="A67" s="37" t="s">
        <v>28</v>
      </c>
      <c r="B67" s="10" t="s">
        <v>28</v>
      </c>
      <c r="C67" s="35">
        <v>3480.6</v>
      </c>
      <c r="D67" s="34">
        <v>5.9679514525684705E-3</v>
      </c>
      <c r="E67" s="16">
        <v>10.63</v>
      </c>
      <c r="F67" s="15">
        <v>369.98777999999999</v>
      </c>
      <c r="L67" s="10" t="s">
        <v>21</v>
      </c>
      <c r="M67" s="35">
        <v>281.8</v>
      </c>
      <c r="N67" s="34">
        <v>2.1420600871418574E-3</v>
      </c>
      <c r="O67" s="16">
        <v>10</v>
      </c>
      <c r="P67" s="15">
        <v>28.18</v>
      </c>
      <c r="Q67" s="22"/>
      <c r="R67"/>
      <c r="Z67" s="37" t="s">
        <v>26</v>
      </c>
      <c r="AA67" s="10" t="s">
        <v>71</v>
      </c>
      <c r="AB67" s="35">
        <v>1232.2</v>
      </c>
      <c r="AC67" s="34">
        <v>2.7281607653197376E-3</v>
      </c>
      <c r="AD67" s="16">
        <v>10.57</v>
      </c>
      <c r="AE67" s="15">
        <v>130.24354000000002</v>
      </c>
    </row>
    <row r="68" spans="1:31" ht="19.5" x14ac:dyDescent="0.3">
      <c r="A68" s="37" t="s">
        <v>36</v>
      </c>
      <c r="B68" s="10" t="s">
        <v>36</v>
      </c>
      <c r="C68" s="35">
        <v>2165.6</v>
      </c>
      <c r="D68" s="34">
        <v>3.7132091207499511E-3</v>
      </c>
      <c r="E68" s="16" t="e">
        <v>#N/A</v>
      </c>
      <c r="F68" s="15" t="e">
        <v>#N/A</v>
      </c>
      <c r="L68" s="10" t="s">
        <v>76</v>
      </c>
      <c r="M68" s="35">
        <v>1003.2</v>
      </c>
      <c r="N68" s="34">
        <v>7.6256730994347455E-3</v>
      </c>
      <c r="O68" s="16">
        <v>10</v>
      </c>
      <c r="P68" s="15">
        <v>100.32</v>
      </c>
      <c r="Q68" s="22"/>
      <c r="R68"/>
      <c r="Z68" s="37" t="s">
        <v>28</v>
      </c>
      <c r="AA68" s="10" t="s">
        <v>4</v>
      </c>
      <c r="AB68" s="35">
        <v>3198.7999999999997</v>
      </c>
      <c r="AC68" s="34">
        <v>7.0823248304697096E-3</v>
      </c>
      <c r="AD68" s="16">
        <v>10.63</v>
      </c>
      <c r="AE68" s="15">
        <v>340.03244000000001</v>
      </c>
    </row>
    <row r="69" spans="1:31" ht="19.5" x14ac:dyDescent="0.3">
      <c r="A69" s="37" t="s">
        <v>26</v>
      </c>
      <c r="B69" s="10" t="s">
        <v>26</v>
      </c>
      <c r="C69" s="35">
        <v>1401.4</v>
      </c>
      <c r="D69" s="34">
        <v>2.4028866188672802E-3</v>
      </c>
      <c r="E69" s="16" t="e">
        <v>#N/A</v>
      </c>
      <c r="F69" s="15" t="e">
        <v>#N/A</v>
      </c>
      <c r="L69" s="10" t="s">
        <v>71</v>
      </c>
      <c r="M69" s="35">
        <v>169.20000000000002</v>
      </c>
      <c r="N69" s="34">
        <v>1.2861482141391138E-3</v>
      </c>
      <c r="O69" s="16">
        <v>10.57</v>
      </c>
      <c r="P69" s="15">
        <v>17.884440000000001</v>
      </c>
      <c r="Q69" s="22"/>
      <c r="R69"/>
      <c r="Z69" s="37" t="s">
        <v>25</v>
      </c>
      <c r="AA69" s="10" t="s">
        <v>21</v>
      </c>
      <c r="AB69" s="35">
        <v>0</v>
      </c>
      <c r="AC69" s="34">
        <v>0</v>
      </c>
      <c r="AD69" s="16">
        <v>10</v>
      </c>
      <c r="AE69" s="15">
        <v>0</v>
      </c>
    </row>
    <row r="70" spans="1:31" ht="19.5" x14ac:dyDescent="0.3">
      <c r="A70" s="37" t="s">
        <v>29</v>
      </c>
      <c r="B70" s="10" t="s">
        <v>29</v>
      </c>
      <c r="C70" s="35">
        <v>1344.2</v>
      </c>
      <c r="D70" s="34">
        <v>2.3048096140155547E-3</v>
      </c>
      <c r="E70" s="16">
        <v>9.9</v>
      </c>
      <c r="F70" s="15">
        <v>133.07580000000002</v>
      </c>
      <c r="L70" s="10" t="s">
        <v>43</v>
      </c>
      <c r="M70" s="35">
        <v>0</v>
      </c>
      <c r="N70" s="34">
        <v>0</v>
      </c>
      <c r="O70" s="16">
        <v>9.9</v>
      </c>
      <c r="P70" s="15">
        <v>0</v>
      </c>
      <c r="Q70" s="22"/>
      <c r="R70"/>
      <c r="Z70" s="37" t="s">
        <v>29</v>
      </c>
      <c r="AA70" s="10" t="s">
        <v>43</v>
      </c>
      <c r="AB70" s="35">
        <v>1344.2</v>
      </c>
      <c r="AC70" s="34">
        <v>2.9761351247709717E-3</v>
      </c>
      <c r="AD70" s="16">
        <v>9.9</v>
      </c>
      <c r="AE70" s="15">
        <v>133.07580000000002</v>
      </c>
    </row>
    <row r="71" spans="1:31" ht="19.5" x14ac:dyDescent="0.3">
      <c r="A71" s="37" t="s">
        <v>45</v>
      </c>
      <c r="B71" s="10" t="s">
        <v>45</v>
      </c>
      <c r="C71" s="35">
        <v>969.8</v>
      </c>
      <c r="D71" s="34">
        <v>1.6628510368042588E-3</v>
      </c>
      <c r="E71" s="16">
        <v>10.6</v>
      </c>
      <c r="F71" s="15">
        <v>102.79879999999999</v>
      </c>
      <c r="L71" s="10" t="s">
        <v>3</v>
      </c>
      <c r="M71" s="35">
        <v>432</v>
      </c>
      <c r="N71" s="34">
        <v>3.2837826743977372E-3</v>
      </c>
      <c r="O71" s="16">
        <v>5.3</v>
      </c>
      <c r="P71" s="15">
        <v>22.896000000000001</v>
      </c>
      <c r="Q71" s="22"/>
      <c r="R71"/>
      <c r="Z71" s="37" t="s">
        <v>36</v>
      </c>
      <c r="AA71" s="10" t="s">
        <v>62</v>
      </c>
      <c r="AB71" s="35">
        <v>1162.3999999999999</v>
      </c>
      <c r="AC71" s="34">
        <v>2.5736196020188788E-3</v>
      </c>
      <c r="AD71" s="16">
        <v>10</v>
      </c>
      <c r="AE71" s="15">
        <v>116.23999999999998</v>
      </c>
    </row>
    <row r="72" spans="1:31" ht="19.5" x14ac:dyDescent="0.3">
      <c r="A72" s="37" t="s">
        <v>30</v>
      </c>
      <c r="B72" s="10" t="s">
        <v>30</v>
      </c>
      <c r="C72" s="35">
        <v>1056.8000000000002</v>
      </c>
      <c r="D72" s="34">
        <v>1.8120241036241917E-3</v>
      </c>
      <c r="E72" s="16">
        <v>10.68</v>
      </c>
      <c r="F72" s="15">
        <v>112.86624000000002</v>
      </c>
      <c r="L72" s="10" t="s">
        <v>47</v>
      </c>
      <c r="M72" s="35">
        <v>205</v>
      </c>
      <c r="N72" s="34">
        <v>1.5582765005822594E-3</v>
      </c>
      <c r="O72" s="16">
        <v>10.6</v>
      </c>
      <c r="P72" s="15">
        <v>21.73</v>
      </c>
      <c r="Q72" s="22"/>
      <c r="R72"/>
      <c r="Z72" s="37" t="s">
        <v>32</v>
      </c>
      <c r="AA72" s="10" t="s">
        <v>3</v>
      </c>
      <c r="AB72" s="35">
        <v>4277.2000000000007</v>
      </c>
      <c r="AC72" s="34">
        <v>9.469963662900165E-3</v>
      </c>
      <c r="AD72" s="16">
        <v>5.3</v>
      </c>
      <c r="AE72" s="15">
        <v>226.69160000000002</v>
      </c>
    </row>
    <row r="73" spans="1:31" ht="19.5" x14ac:dyDescent="0.3">
      <c r="A73" s="37" t="s">
        <v>25</v>
      </c>
      <c r="B73" s="10" t="s">
        <v>25</v>
      </c>
      <c r="C73" s="35">
        <v>0</v>
      </c>
      <c r="D73" s="34">
        <v>0</v>
      </c>
      <c r="E73" s="16">
        <v>10</v>
      </c>
      <c r="F73" s="15">
        <v>0</v>
      </c>
      <c r="L73" s="10" t="s">
        <v>38</v>
      </c>
      <c r="M73" s="35">
        <v>0</v>
      </c>
      <c r="N73" s="34">
        <v>0</v>
      </c>
      <c r="O73" s="16">
        <v>5.51</v>
      </c>
      <c r="P73" s="15">
        <v>0</v>
      </c>
      <c r="Q73" s="22"/>
      <c r="R73"/>
      <c r="Z73" s="37" t="s">
        <v>44</v>
      </c>
      <c r="AA73" s="10" t="s">
        <v>46</v>
      </c>
      <c r="AB73" s="35">
        <v>0</v>
      </c>
      <c r="AC73" s="34">
        <v>0</v>
      </c>
      <c r="AD73" s="16">
        <v>10.16</v>
      </c>
      <c r="AE73" s="15">
        <v>0</v>
      </c>
    </row>
    <row r="74" spans="1:31" ht="19.5" x14ac:dyDescent="0.3">
      <c r="A74" s="37" t="s">
        <v>34</v>
      </c>
      <c r="B74" s="10" t="s">
        <v>34</v>
      </c>
      <c r="C74" s="35">
        <v>0</v>
      </c>
      <c r="D74" s="34">
        <v>0</v>
      </c>
      <c r="E74" s="16">
        <v>5.51</v>
      </c>
      <c r="F74" s="15">
        <v>0</v>
      </c>
      <c r="L74" s="10" t="s">
        <v>39</v>
      </c>
      <c r="M74" s="35">
        <v>0</v>
      </c>
      <c r="N74" s="34">
        <v>0</v>
      </c>
      <c r="O74" s="16">
        <v>8.8000000000000007</v>
      </c>
      <c r="P74" s="15">
        <v>0</v>
      </c>
      <c r="Q74" s="22"/>
      <c r="R74"/>
      <c r="Z74" s="37" t="s">
        <v>45</v>
      </c>
      <c r="AA74" s="10" t="s">
        <v>47</v>
      </c>
      <c r="AB74" s="35">
        <v>537.79999999999995</v>
      </c>
      <c r="AC74" s="34">
        <v>1.1907197367220864E-3</v>
      </c>
      <c r="AD74" s="16">
        <v>10.6</v>
      </c>
      <c r="AE74" s="15">
        <v>57.006799999999991</v>
      </c>
    </row>
    <row r="75" spans="1:31" ht="19.5" x14ac:dyDescent="0.3">
      <c r="A75" s="37" t="s">
        <v>35</v>
      </c>
      <c r="B75" s="10" t="s">
        <v>35</v>
      </c>
      <c r="C75" s="35">
        <v>0</v>
      </c>
      <c r="D75" s="34">
        <v>0</v>
      </c>
      <c r="E75" s="16" t="e">
        <v>#N/A</v>
      </c>
      <c r="F75" s="15" t="e">
        <v>#N/A</v>
      </c>
      <c r="L75" s="10" t="s">
        <v>46</v>
      </c>
      <c r="M75" s="35">
        <v>0</v>
      </c>
      <c r="N75" s="34">
        <v>0</v>
      </c>
      <c r="O75" s="16">
        <v>10.16</v>
      </c>
      <c r="P75" s="15">
        <v>0</v>
      </c>
      <c r="Q75" s="22"/>
      <c r="R75"/>
      <c r="Z75" s="37" t="s">
        <v>34</v>
      </c>
      <c r="AA75" s="10" t="s">
        <v>38</v>
      </c>
      <c r="AB75" s="35">
        <v>0</v>
      </c>
      <c r="AC75" s="34">
        <v>0</v>
      </c>
      <c r="AD75" s="16">
        <v>5.51</v>
      </c>
      <c r="AE75" s="15">
        <v>0</v>
      </c>
    </row>
    <row r="76" spans="1:31" ht="19.5" x14ac:dyDescent="0.3">
      <c r="A76" s="37" t="s">
        <v>44</v>
      </c>
      <c r="B76" s="10" t="s">
        <v>44</v>
      </c>
      <c r="C76" s="35">
        <v>0</v>
      </c>
      <c r="D76" s="34">
        <v>0</v>
      </c>
      <c r="E76" s="16" t="e">
        <v>#N/A</v>
      </c>
      <c r="F76" s="15" t="e">
        <v>#N/A</v>
      </c>
      <c r="L76" s="10" t="s">
        <v>33</v>
      </c>
      <c r="M76" s="35">
        <v>0</v>
      </c>
      <c r="N76" s="34">
        <v>0</v>
      </c>
      <c r="O76" s="16">
        <v>10</v>
      </c>
      <c r="P76" s="15">
        <v>0</v>
      </c>
      <c r="Q76" s="14"/>
      <c r="R76"/>
      <c r="Z76" s="37" t="s">
        <v>35</v>
      </c>
      <c r="AA76" s="10" t="s">
        <v>39</v>
      </c>
      <c r="AB76" s="35">
        <v>0</v>
      </c>
      <c r="AC76" s="34">
        <v>0</v>
      </c>
      <c r="AD76" s="16">
        <v>8.8000000000000007</v>
      </c>
      <c r="AE76" s="15">
        <v>0</v>
      </c>
    </row>
    <row r="77" spans="1:31" ht="19.5" x14ac:dyDescent="0.3">
      <c r="A77" s="37" t="s">
        <v>33</v>
      </c>
      <c r="B77" s="10" t="s">
        <v>33</v>
      </c>
      <c r="C77" s="35">
        <v>0</v>
      </c>
      <c r="D77" s="34">
        <v>0</v>
      </c>
      <c r="E77" s="16">
        <v>10</v>
      </c>
      <c r="F77" s="15">
        <v>0</v>
      </c>
      <c r="L77" s="10" t="s">
        <v>62</v>
      </c>
      <c r="M77" s="35">
        <v>0</v>
      </c>
      <c r="N77" s="34">
        <v>0</v>
      </c>
      <c r="O77" s="16">
        <v>10</v>
      </c>
      <c r="P77" s="15">
        <v>0</v>
      </c>
      <c r="Q77" s="17"/>
      <c r="R77"/>
      <c r="Z77" s="37" t="s">
        <v>33</v>
      </c>
      <c r="AA77" s="10" t="s">
        <v>33</v>
      </c>
      <c r="AB77" s="35">
        <v>0</v>
      </c>
      <c r="AC77" s="34">
        <v>0</v>
      </c>
      <c r="AD77" s="16">
        <v>10</v>
      </c>
      <c r="AE77" s="15">
        <v>0</v>
      </c>
    </row>
    <row r="78" spans="1:31" ht="19.5" x14ac:dyDescent="0.3">
      <c r="A78" s="37" t="s">
        <v>75</v>
      </c>
      <c r="B78" s="10" t="s">
        <v>75</v>
      </c>
      <c r="C78" s="35">
        <v>0</v>
      </c>
      <c r="D78" s="34">
        <v>0</v>
      </c>
      <c r="E78" s="16">
        <v>10</v>
      </c>
      <c r="F78" s="15"/>
      <c r="L78" s="10" t="s">
        <v>5</v>
      </c>
      <c r="M78" s="35">
        <v>0</v>
      </c>
      <c r="N78" s="34">
        <v>0</v>
      </c>
      <c r="O78" s="16">
        <v>10</v>
      </c>
      <c r="P78" s="15"/>
      <c r="Q78" s="3"/>
      <c r="R78"/>
      <c r="Z78" s="37" t="s">
        <v>75</v>
      </c>
      <c r="AA78" s="10" t="s">
        <v>5</v>
      </c>
      <c r="AB78" s="35">
        <v>0</v>
      </c>
      <c r="AC78" s="34">
        <v>0</v>
      </c>
      <c r="AD78" s="16">
        <v>10</v>
      </c>
      <c r="AE78" s="15"/>
    </row>
    <row r="79" spans="1:31" ht="19.5" x14ac:dyDescent="0.3">
      <c r="B79" s="8" t="s">
        <v>52</v>
      </c>
      <c r="C79" s="33">
        <v>583215.19999999809</v>
      </c>
      <c r="D79" s="34">
        <v>1</v>
      </c>
      <c r="E79" s="21"/>
      <c r="F79" s="20"/>
      <c r="L79" s="8" t="s">
        <v>52</v>
      </c>
      <c r="M79" s="33">
        <v>131555.60000000033</v>
      </c>
      <c r="N79" s="34">
        <v>1</v>
      </c>
      <c r="O79" s="21"/>
      <c r="P79" s="20"/>
      <c r="Q79" s="3"/>
      <c r="R79"/>
      <c r="Z79" s="37"/>
      <c r="AA79" s="8" t="s">
        <v>52</v>
      </c>
      <c r="AB79" s="33">
        <v>451659.59999999759</v>
      </c>
      <c r="AC79" s="34">
        <v>1</v>
      </c>
      <c r="AD79" s="21"/>
      <c r="AE79" s="20"/>
    </row>
    <row r="80" spans="1:31" x14ac:dyDescent="0.25">
      <c r="R80" s="4"/>
      <c r="S80" s="3"/>
      <c r="T80" s="3"/>
      <c r="U80" s="3"/>
    </row>
    <row r="81" spans="1:31" x14ac:dyDescent="0.25">
      <c r="R81" s="4"/>
      <c r="S81" s="3"/>
      <c r="T81" s="3"/>
      <c r="U81" s="3"/>
    </row>
    <row r="82" spans="1:31" x14ac:dyDescent="0.25">
      <c r="R82" s="4"/>
      <c r="S82" s="3"/>
      <c r="T82" s="3"/>
      <c r="U82" s="3"/>
    </row>
    <row r="83" spans="1:31" x14ac:dyDescent="0.25">
      <c r="R83" s="4"/>
      <c r="S83" s="3"/>
      <c r="T83" s="3"/>
      <c r="U83" s="3"/>
    </row>
    <row r="84" spans="1:31" s="23" customFormat="1" ht="26.25" x14ac:dyDescent="0.4">
      <c r="A84" s="36"/>
      <c r="B84" s="13" t="s">
        <v>100</v>
      </c>
      <c r="C84" s="12"/>
      <c r="D84" s="11"/>
      <c r="E84" s="24"/>
      <c r="F84" s="12"/>
      <c r="L84" s="13" t="s">
        <v>65</v>
      </c>
      <c r="M84" s="12"/>
      <c r="N84" s="11"/>
      <c r="O84" s="24"/>
      <c r="P84" s="12"/>
      <c r="Q84" s="11"/>
      <c r="Z84" s="36"/>
      <c r="AA84" s="13" t="s">
        <v>64</v>
      </c>
      <c r="AB84" s="12"/>
      <c r="AC84" s="11"/>
      <c r="AD84" s="11"/>
      <c r="AE84" s="11"/>
    </row>
    <row r="85" spans="1:31" ht="19.5" x14ac:dyDescent="0.3">
      <c r="B85" s="8" t="s">
        <v>55</v>
      </c>
      <c r="C85" s="7" t="s">
        <v>54</v>
      </c>
      <c r="D85" s="6" t="s">
        <v>53</v>
      </c>
      <c r="E85" s="21" t="s">
        <v>68</v>
      </c>
      <c r="F85" s="20" t="s">
        <v>72</v>
      </c>
      <c r="L85" s="8" t="s">
        <v>55</v>
      </c>
      <c r="M85" s="7" t="s">
        <v>54</v>
      </c>
      <c r="N85" s="6" t="s">
        <v>53</v>
      </c>
      <c r="O85" s="21" t="s">
        <v>68</v>
      </c>
      <c r="P85" s="20" t="s">
        <v>72</v>
      </c>
      <c r="Q85" s="14"/>
      <c r="R85"/>
      <c r="Z85" s="37"/>
      <c r="AA85" s="8" t="s">
        <v>55</v>
      </c>
      <c r="AB85" s="7" t="s">
        <v>54</v>
      </c>
      <c r="AC85" s="6" t="s">
        <v>53</v>
      </c>
      <c r="AD85" s="21" t="s">
        <v>68</v>
      </c>
      <c r="AE85" s="20" t="s">
        <v>72</v>
      </c>
    </row>
    <row r="86" spans="1:31" ht="19.5" x14ac:dyDescent="0.3">
      <c r="B86" s="10" t="s">
        <v>2</v>
      </c>
      <c r="C86" s="35">
        <v>195780.50239999997</v>
      </c>
      <c r="D86" s="34">
        <v>0.77016466318994248</v>
      </c>
      <c r="E86" s="16">
        <v>11</v>
      </c>
      <c r="F86" s="15">
        <v>21535.855263999998</v>
      </c>
      <c r="L86" s="10" t="s">
        <v>2</v>
      </c>
      <c r="M86" s="35">
        <v>75787.057599999986</v>
      </c>
      <c r="N86" s="34">
        <v>0.82124584878185747</v>
      </c>
      <c r="O86" s="16">
        <v>11</v>
      </c>
      <c r="P86" s="15">
        <v>8336.5763359999983</v>
      </c>
      <c r="Q86" s="22"/>
      <c r="R86"/>
      <c r="Z86" s="37"/>
      <c r="AA86" s="10" t="s">
        <v>2</v>
      </c>
      <c r="AB86" s="35">
        <v>119993.44479999998</v>
      </c>
      <c r="AC86" s="34">
        <v>0.74105251252560811</v>
      </c>
      <c r="AD86" s="16">
        <v>11</v>
      </c>
      <c r="AE86" s="15">
        <v>13199.278927999998</v>
      </c>
    </row>
    <row r="87" spans="1:31" ht="19.5" x14ac:dyDescent="0.3">
      <c r="B87" s="10" t="s">
        <v>19</v>
      </c>
      <c r="C87" s="35">
        <v>18696.864000000001</v>
      </c>
      <c r="D87" s="34">
        <v>7.355004093230974E-2</v>
      </c>
      <c r="E87" s="16">
        <v>11</v>
      </c>
      <c r="F87" s="15">
        <v>2056.6550400000001</v>
      </c>
      <c r="L87" s="10" t="s">
        <v>19</v>
      </c>
      <c r="M87" s="35">
        <v>2652.64</v>
      </c>
      <c r="N87" s="34">
        <v>2.874461230320554E-2</v>
      </c>
      <c r="O87" s="16">
        <v>11</v>
      </c>
      <c r="P87" s="15">
        <v>291.79039999999998</v>
      </c>
      <c r="Q87" s="22"/>
      <c r="R87"/>
      <c r="Z87" s="37"/>
      <c r="AA87" s="10" t="s">
        <v>19</v>
      </c>
      <c r="AB87" s="35">
        <v>16044.224000000002</v>
      </c>
      <c r="AC87" s="34">
        <v>9.908551693420227E-2</v>
      </c>
      <c r="AD87" s="16">
        <v>11</v>
      </c>
      <c r="AE87" s="15">
        <v>1764.8646400000005</v>
      </c>
    </row>
    <row r="88" spans="1:31" ht="19.5" x14ac:dyDescent="0.3">
      <c r="A88" s="37" t="s">
        <v>24</v>
      </c>
      <c r="B88" s="10" t="s">
        <v>76</v>
      </c>
      <c r="C88" s="35">
        <v>18159.256000000001</v>
      </c>
      <c r="D88" s="34">
        <v>7.1435189457456139E-2</v>
      </c>
      <c r="E88" s="16">
        <v>10</v>
      </c>
      <c r="F88" s="15">
        <v>1815.9256</v>
      </c>
      <c r="L88" s="10" t="s">
        <v>57</v>
      </c>
      <c r="M88" s="35">
        <v>4054.0079999999998</v>
      </c>
      <c r="N88" s="34">
        <v>4.3930155706802913E-2</v>
      </c>
      <c r="O88" s="16">
        <v>10.4</v>
      </c>
      <c r="P88" s="15">
        <v>421.61683199999999</v>
      </c>
      <c r="Q88" s="22"/>
      <c r="R88"/>
      <c r="Z88" s="37" t="s">
        <v>23</v>
      </c>
      <c r="AA88" s="10" t="s">
        <v>41</v>
      </c>
      <c r="AB88" s="35">
        <v>5274.1279999999988</v>
      </c>
      <c r="AC88" s="34">
        <v>3.2571827671886787E-2</v>
      </c>
      <c r="AD88" s="16">
        <v>10.3</v>
      </c>
      <c r="AE88" s="15">
        <v>543.23518399999989</v>
      </c>
    </row>
    <row r="89" spans="1:31" ht="19.5" x14ac:dyDescent="0.3">
      <c r="A89" s="37" t="s">
        <v>31</v>
      </c>
      <c r="B89" s="10" t="s">
        <v>62</v>
      </c>
      <c r="C89" s="35">
        <v>8703.68</v>
      </c>
      <c r="D89" s="34">
        <v>3.4238684105619296E-2</v>
      </c>
      <c r="E89" s="16">
        <v>10</v>
      </c>
      <c r="F89" s="15">
        <v>870.36800000000005</v>
      </c>
      <c r="L89" s="10" t="s">
        <v>27</v>
      </c>
      <c r="M89" s="35">
        <v>7202.72</v>
      </c>
      <c r="N89" s="34">
        <v>7.8050317392689778E-2</v>
      </c>
      <c r="O89" s="16">
        <v>14.2</v>
      </c>
      <c r="P89" s="15">
        <v>1022.7862399999999</v>
      </c>
      <c r="Q89" s="22"/>
      <c r="R89"/>
      <c r="Z89" s="37" t="s">
        <v>24</v>
      </c>
      <c r="AA89" s="10" t="s">
        <v>57</v>
      </c>
      <c r="AB89" s="35">
        <v>14105.248000000001</v>
      </c>
      <c r="AC89" s="34">
        <v>8.7110837492989535E-2</v>
      </c>
      <c r="AD89" s="16">
        <v>10.4</v>
      </c>
      <c r="AE89" s="15">
        <v>1466.945792</v>
      </c>
    </row>
    <row r="90" spans="1:31" ht="19.5" x14ac:dyDescent="0.3">
      <c r="A90" s="37" t="s">
        <v>23</v>
      </c>
      <c r="B90" s="10" t="s">
        <v>41</v>
      </c>
      <c r="C90" s="35">
        <v>6180.8399999999983</v>
      </c>
      <c r="D90" s="34">
        <v>2.4314293295178119E-2</v>
      </c>
      <c r="E90" s="16">
        <v>10.3</v>
      </c>
      <c r="F90" s="15">
        <v>636.62651999999991</v>
      </c>
      <c r="L90" s="10" t="s">
        <v>41</v>
      </c>
      <c r="M90" s="35">
        <v>906.71199999999999</v>
      </c>
      <c r="N90" s="34">
        <v>9.8253381200102928E-3</v>
      </c>
      <c r="O90" s="16">
        <v>10.3</v>
      </c>
      <c r="P90" s="15">
        <v>93.39133600000001</v>
      </c>
      <c r="Q90" s="22"/>
      <c r="R90"/>
      <c r="Z90" s="37" t="s">
        <v>27</v>
      </c>
      <c r="AA90" s="10" t="s">
        <v>27</v>
      </c>
      <c r="AB90" s="35">
        <v>0</v>
      </c>
      <c r="AC90" s="34">
        <v>0</v>
      </c>
      <c r="AD90" s="16">
        <v>14.2</v>
      </c>
      <c r="AE90" s="15">
        <v>0</v>
      </c>
    </row>
    <row r="91" spans="1:31" ht="19.5" x14ac:dyDescent="0.3">
      <c r="A91" s="37" t="s">
        <v>76</v>
      </c>
      <c r="B91" s="10" t="s">
        <v>33</v>
      </c>
      <c r="C91" s="35">
        <v>1605.2719999999997</v>
      </c>
      <c r="D91" s="34">
        <v>6.3148462387858564E-3</v>
      </c>
      <c r="E91" s="16">
        <v>10</v>
      </c>
      <c r="F91" s="15">
        <v>160.52719999999997</v>
      </c>
      <c r="L91" s="10" t="s">
        <v>31</v>
      </c>
      <c r="M91" s="35">
        <v>0</v>
      </c>
      <c r="N91" s="34">
        <v>0</v>
      </c>
      <c r="O91" s="16">
        <v>10.1</v>
      </c>
      <c r="P91" s="15">
        <v>0</v>
      </c>
      <c r="Q91" s="22"/>
      <c r="R91"/>
      <c r="Z91" s="37" t="s">
        <v>31</v>
      </c>
      <c r="AA91" s="10" t="s">
        <v>31</v>
      </c>
      <c r="AB91" s="35">
        <v>1500.96</v>
      </c>
      <c r="AC91" s="34">
        <v>9.269591193538573E-3</v>
      </c>
      <c r="AD91" s="16">
        <v>10.1</v>
      </c>
      <c r="AE91" s="15">
        <v>151.59696</v>
      </c>
    </row>
    <row r="92" spans="1:31" ht="19.5" x14ac:dyDescent="0.3">
      <c r="A92" s="37" t="s">
        <v>20</v>
      </c>
      <c r="B92" s="10" t="s">
        <v>20</v>
      </c>
      <c r="C92" s="35">
        <v>1394.7599999999998</v>
      </c>
      <c r="D92" s="34">
        <v>5.4867305603093818E-3</v>
      </c>
      <c r="E92" s="16">
        <v>10</v>
      </c>
      <c r="F92" s="15">
        <v>139.476</v>
      </c>
      <c r="L92" s="10" t="s">
        <v>20</v>
      </c>
      <c r="M92" s="35">
        <v>316.71199999999999</v>
      </c>
      <c r="N92" s="34">
        <v>3.4319634974111952E-3</v>
      </c>
      <c r="O92" s="16">
        <v>10</v>
      </c>
      <c r="P92" s="15">
        <v>31.671199999999999</v>
      </c>
      <c r="Q92" s="22"/>
      <c r="R92"/>
      <c r="Z92" s="37" t="s">
        <v>20</v>
      </c>
      <c r="AA92" s="10" t="s">
        <v>20</v>
      </c>
      <c r="AB92" s="35">
        <v>1078.0479999999998</v>
      </c>
      <c r="AC92" s="34">
        <v>6.6577818509566339E-3</v>
      </c>
      <c r="AD92" s="16">
        <v>10</v>
      </c>
      <c r="AE92" s="15">
        <v>107.80479999999997</v>
      </c>
    </row>
    <row r="93" spans="1:31" ht="19.5" x14ac:dyDescent="0.3">
      <c r="A93" s="37" t="s">
        <v>32</v>
      </c>
      <c r="B93" s="10" t="s">
        <v>63</v>
      </c>
      <c r="C93" s="35">
        <v>1239</v>
      </c>
      <c r="D93" s="34">
        <v>4.8739992287012276E-3</v>
      </c>
      <c r="E93" s="16">
        <v>10.68</v>
      </c>
      <c r="F93" s="15">
        <v>132.3252</v>
      </c>
      <c r="L93" s="10" t="s">
        <v>63</v>
      </c>
      <c r="M93" s="35">
        <v>578.19999999999993</v>
      </c>
      <c r="N93" s="34">
        <v>6.2655071301471145E-3</v>
      </c>
      <c r="O93" s="16">
        <v>10.68</v>
      </c>
      <c r="P93" s="15">
        <v>61.751759999999997</v>
      </c>
      <c r="Q93" s="22"/>
      <c r="R93"/>
      <c r="Z93" s="37" t="s">
        <v>76</v>
      </c>
      <c r="AA93" s="10" t="s">
        <v>76</v>
      </c>
      <c r="AB93" s="35">
        <v>1605.2719999999997</v>
      </c>
      <c r="AC93" s="34">
        <v>9.9137986318316614E-3</v>
      </c>
      <c r="AD93" s="16">
        <v>10</v>
      </c>
      <c r="AE93" s="15">
        <v>160.52719999999997</v>
      </c>
    </row>
    <row r="94" spans="1:31" ht="19.5" x14ac:dyDescent="0.3">
      <c r="A94" s="37" t="s">
        <v>45</v>
      </c>
      <c r="B94" s="10" t="s">
        <v>27</v>
      </c>
      <c r="C94" s="35">
        <v>889.24799999999982</v>
      </c>
      <c r="D94" s="34">
        <v>3.4981388749992805E-3</v>
      </c>
      <c r="E94" s="16">
        <v>14.2</v>
      </c>
      <c r="F94" s="15">
        <v>126.27321599999998</v>
      </c>
      <c r="L94" s="10" t="s">
        <v>4</v>
      </c>
      <c r="M94" s="35">
        <v>259.59999999999997</v>
      </c>
      <c r="N94" s="34">
        <v>2.8130848339436021E-3</v>
      </c>
      <c r="O94" s="16">
        <v>10.63</v>
      </c>
      <c r="P94" s="15">
        <v>27.595479999999998</v>
      </c>
      <c r="Q94" s="22"/>
      <c r="R94"/>
      <c r="Z94" s="37" t="s">
        <v>30</v>
      </c>
      <c r="AA94" s="10" t="s">
        <v>63</v>
      </c>
      <c r="AB94" s="35">
        <v>174.64</v>
      </c>
      <c r="AC94" s="34">
        <v>1.0785373401287018E-3</v>
      </c>
      <c r="AD94" s="16">
        <v>10.68</v>
      </c>
      <c r="AE94" s="15">
        <v>18.651551999999995</v>
      </c>
    </row>
    <row r="95" spans="1:31" ht="19.5" x14ac:dyDescent="0.3">
      <c r="A95" s="37" t="s">
        <v>36</v>
      </c>
      <c r="B95" s="10" t="s">
        <v>46</v>
      </c>
      <c r="C95" s="35">
        <v>856.58559999999989</v>
      </c>
      <c r="D95" s="34">
        <v>3.3696509715226619E-3</v>
      </c>
      <c r="E95" s="16">
        <v>10.16</v>
      </c>
      <c r="F95" s="15">
        <v>87.02909695999999</v>
      </c>
      <c r="L95" s="10" t="s">
        <v>21</v>
      </c>
      <c r="M95" s="35">
        <v>0</v>
      </c>
      <c r="N95" s="34">
        <v>0</v>
      </c>
      <c r="O95" s="16">
        <v>10</v>
      </c>
      <c r="P95" s="15">
        <v>0</v>
      </c>
      <c r="Q95" s="22"/>
      <c r="R95"/>
      <c r="Z95" s="37" t="s">
        <v>26</v>
      </c>
      <c r="AA95" s="10" t="s">
        <v>71</v>
      </c>
      <c r="AB95" s="35">
        <v>0</v>
      </c>
      <c r="AC95" s="34">
        <v>0</v>
      </c>
      <c r="AD95" s="16">
        <v>10.57</v>
      </c>
      <c r="AE95" s="15">
        <v>0</v>
      </c>
    </row>
    <row r="96" spans="1:31" ht="19.5" x14ac:dyDescent="0.3">
      <c r="A96" s="37" t="s">
        <v>30</v>
      </c>
      <c r="B96" s="10" t="s">
        <v>57</v>
      </c>
      <c r="C96" s="35">
        <v>498.904</v>
      </c>
      <c r="D96" s="34">
        <v>1.962597022757028E-3</v>
      </c>
      <c r="E96" s="16">
        <v>10.4</v>
      </c>
      <c r="F96" s="15">
        <v>51.886015999999998</v>
      </c>
      <c r="L96" s="10" t="s">
        <v>76</v>
      </c>
      <c r="M96" s="35">
        <v>324.26400000000001</v>
      </c>
      <c r="N96" s="34">
        <v>3.5137986925804637E-3</v>
      </c>
      <c r="O96" s="16">
        <v>10</v>
      </c>
      <c r="P96" s="15">
        <v>32.426400000000001</v>
      </c>
      <c r="Q96" s="22"/>
      <c r="R96"/>
      <c r="Z96" s="37" t="s">
        <v>28</v>
      </c>
      <c r="AA96" s="10" t="s">
        <v>4</v>
      </c>
      <c r="AB96" s="35">
        <v>0</v>
      </c>
      <c r="AC96" s="34">
        <v>0</v>
      </c>
      <c r="AD96" s="16">
        <v>10.63</v>
      </c>
      <c r="AE96" s="15">
        <v>0</v>
      </c>
    </row>
    <row r="97" spans="1:31" ht="19.5" x14ac:dyDescent="0.3">
      <c r="A97" s="37" t="s">
        <v>28</v>
      </c>
      <c r="B97" s="10" t="s">
        <v>47</v>
      </c>
      <c r="C97" s="35">
        <v>201.11919999999998</v>
      </c>
      <c r="D97" s="34">
        <v>7.9116612241889256E-4</v>
      </c>
      <c r="E97" s="16">
        <v>10.6</v>
      </c>
      <c r="F97" s="15">
        <v>21.318635199999999</v>
      </c>
      <c r="L97" s="10" t="s">
        <v>71</v>
      </c>
      <c r="M97" s="35">
        <v>201.11919999999998</v>
      </c>
      <c r="N97" s="34">
        <v>2.17937354135158E-3</v>
      </c>
      <c r="O97" s="16">
        <v>10.57</v>
      </c>
      <c r="P97" s="15">
        <v>21.258299439999995</v>
      </c>
      <c r="Q97" s="22"/>
      <c r="R97"/>
      <c r="Z97" s="37" t="s">
        <v>25</v>
      </c>
      <c r="AA97" s="10" t="s">
        <v>21</v>
      </c>
      <c r="AB97" s="35">
        <v>0</v>
      </c>
      <c r="AC97" s="34">
        <v>0</v>
      </c>
      <c r="AD97" s="16">
        <v>10</v>
      </c>
      <c r="AE97" s="15">
        <v>0</v>
      </c>
    </row>
    <row r="98" spans="1:31" ht="19.5" x14ac:dyDescent="0.3">
      <c r="A98" s="37" t="s">
        <v>27</v>
      </c>
      <c r="B98" s="10" t="s">
        <v>31</v>
      </c>
      <c r="C98" s="35">
        <v>0</v>
      </c>
      <c r="D98" s="34">
        <v>0</v>
      </c>
      <c r="E98" s="16">
        <v>10.1</v>
      </c>
      <c r="F98" s="15">
        <v>0</v>
      </c>
      <c r="L98" s="10" t="s">
        <v>43</v>
      </c>
      <c r="M98" s="35">
        <v>0</v>
      </c>
      <c r="N98" s="34">
        <v>0</v>
      </c>
      <c r="O98" s="16">
        <v>9.9</v>
      </c>
      <c r="P98" s="15">
        <v>0</v>
      </c>
      <c r="Q98" s="22"/>
      <c r="R98"/>
      <c r="Z98" s="37" t="s">
        <v>29</v>
      </c>
      <c r="AA98" s="10" t="s">
        <v>43</v>
      </c>
      <c r="AB98" s="35">
        <v>0</v>
      </c>
      <c r="AC98" s="34">
        <v>0</v>
      </c>
      <c r="AD98" s="16">
        <v>9.9</v>
      </c>
      <c r="AE98" s="15">
        <v>0</v>
      </c>
    </row>
    <row r="99" spans="1:31" ht="19.5" x14ac:dyDescent="0.3">
      <c r="A99" s="37" t="s">
        <v>25</v>
      </c>
      <c r="B99" s="10" t="s">
        <v>3</v>
      </c>
      <c r="C99" s="35">
        <v>0</v>
      </c>
      <c r="D99" s="34">
        <v>0</v>
      </c>
      <c r="E99" s="16">
        <v>5.3</v>
      </c>
      <c r="F99" s="15">
        <v>0</v>
      </c>
      <c r="L99" s="10" t="s">
        <v>3</v>
      </c>
      <c r="M99" s="35">
        <v>0</v>
      </c>
      <c r="N99" s="34">
        <v>0</v>
      </c>
      <c r="O99" s="16">
        <v>5.3</v>
      </c>
      <c r="P99" s="15">
        <v>0</v>
      </c>
      <c r="Q99" s="22"/>
      <c r="R99"/>
      <c r="Z99" s="37" t="s">
        <v>36</v>
      </c>
      <c r="AA99" s="10" t="s">
        <v>62</v>
      </c>
      <c r="AB99" s="35">
        <v>856.58559999999989</v>
      </c>
      <c r="AC99" s="34">
        <v>5.2900799050420756E-3</v>
      </c>
      <c r="AD99" s="16">
        <v>10</v>
      </c>
      <c r="AE99" s="15">
        <v>85.658559999999994</v>
      </c>
    </row>
    <row r="100" spans="1:31" ht="19.5" x14ac:dyDescent="0.3">
      <c r="A100" s="37" t="s">
        <v>26</v>
      </c>
      <c r="B100" s="10" t="s">
        <v>71</v>
      </c>
      <c r="C100" s="35">
        <v>0</v>
      </c>
      <c r="D100" s="34">
        <v>0</v>
      </c>
      <c r="E100" s="16">
        <v>10.57</v>
      </c>
      <c r="F100" s="15">
        <v>0</v>
      </c>
      <c r="L100" s="10" t="s">
        <v>47</v>
      </c>
      <c r="M100" s="35">
        <v>0</v>
      </c>
      <c r="N100" s="34">
        <v>0</v>
      </c>
      <c r="O100" s="16">
        <v>10.6</v>
      </c>
      <c r="P100" s="15">
        <v>0</v>
      </c>
      <c r="Q100" s="22"/>
      <c r="R100"/>
      <c r="Z100" s="37" t="s">
        <v>32</v>
      </c>
      <c r="AA100" s="10" t="s">
        <v>3</v>
      </c>
      <c r="AB100" s="35">
        <v>660.80000000000007</v>
      </c>
      <c r="AC100" s="34">
        <v>4.0809520977842777E-3</v>
      </c>
      <c r="AD100" s="16">
        <v>5.3</v>
      </c>
      <c r="AE100" s="15">
        <v>35.022400000000005</v>
      </c>
    </row>
    <row r="101" spans="1:31" ht="19.5" x14ac:dyDescent="0.3">
      <c r="A101" s="37" t="s">
        <v>29</v>
      </c>
      <c r="B101" s="10" t="s">
        <v>43</v>
      </c>
      <c r="C101" s="35">
        <v>0</v>
      </c>
      <c r="D101" s="34">
        <v>0</v>
      </c>
      <c r="E101" s="16">
        <v>9.9</v>
      </c>
      <c r="F101" s="15">
        <v>0</v>
      </c>
      <c r="L101" s="10" t="s">
        <v>38</v>
      </c>
      <c r="M101" s="35">
        <v>0</v>
      </c>
      <c r="N101" s="34">
        <v>0</v>
      </c>
      <c r="O101" s="16">
        <v>5.51</v>
      </c>
      <c r="P101" s="15">
        <v>0</v>
      </c>
      <c r="Q101" s="22"/>
      <c r="R101"/>
      <c r="Z101" s="37" t="s">
        <v>44</v>
      </c>
      <c r="AA101" s="10" t="s">
        <v>46</v>
      </c>
      <c r="AB101" s="35">
        <v>0</v>
      </c>
      <c r="AC101" s="34">
        <v>0</v>
      </c>
      <c r="AD101" s="16">
        <v>10.16</v>
      </c>
      <c r="AE101" s="15">
        <v>0</v>
      </c>
    </row>
    <row r="102" spans="1:31" ht="19.5" x14ac:dyDescent="0.3">
      <c r="A102" s="37" t="s">
        <v>34</v>
      </c>
      <c r="B102" s="10" t="s">
        <v>4</v>
      </c>
      <c r="C102" s="35">
        <v>0</v>
      </c>
      <c r="D102" s="34">
        <v>0</v>
      </c>
      <c r="E102" s="16">
        <v>10.63</v>
      </c>
      <c r="F102" s="15">
        <v>0</v>
      </c>
      <c r="L102" s="10" t="s">
        <v>39</v>
      </c>
      <c r="M102" s="35">
        <v>0</v>
      </c>
      <c r="N102" s="34">
        <v>0</v>
      </c>
      <c r="O102" s="16">
        <v>8.8000000000000007</v>
      </c>
      <c r="P102" s="15">
        <v>0</v>
      </c>
      <c r="Q102" s="22"/>
      <c r="R102"/>
      <c r="Z102" s="37" t="s">
        <v>45</v>
      </c>
      <c r="AA102" s="10" t="s">
        <v>47</v>
      </c>
      <c r="AB102" s="35">
        <v>629.64799999999991</v>
      </c>
      <c r="AC102" s="34">
        <v>3.8885643560315894E-3</v>
      </c>
      <c r="AD102" s="16">
        <v>10.6</v>
      </c>
      <c r="AE102" s="15">
        <v>66.742687999999987</v>
      </c>
    </row>
    <row r="103" spans="1:31" ht="19.5" x14ac:dyDescent="0.3">
      <c r="A103" s="37" t="s">
        <v>35</v>
      </c>
      <c r="B103" s="10" t="s">
        <v>21</v>
      </c>
      <c r="C103" s="35">
        <v>0</v>
      </c>
      <c r="D103" s="34">
        <v>0</v>
      </c>
      <c r="E103" s="16">
        <v>10</v>
      </c>
      <c r="F103" s="15">
        <v>0</v>
      </c>
      <c r="L103" s="10" t="s">
        <v>46</v>
      </c>
      <c r="M103" s="35">
        <v>0</v>
      </c>
      <c r="N103" s="34">
        <v>0</v>
      </c>
      <c r="O103" s="16">
        <v>10.16</v>
      </c>
      <c r="P103" s="15">
        <v>0</v>
      </c>
      <c r="Q103" s="22"/>
      <c r="R103"/>
      <c r="Z103" s="37" t="s">
        <v>34</v>
      </c>
      <c r="AA103" s="10" t="s">
        <v>38</v>
      </c>
      <c r="AB103" s="35">
        <v>0</v>
      </c>
      <c r="AC103" s="34">
        <v>0</v>
      </c>
      <c r="AD103" s="16">
        <v>5.51</v>
      </c>
      <c r="AE103" s="15">
        <v>0</v>
      </c>
    </row>
    <row r="104" spans="1:31" ht="19.5" x14ac:dyDescent="0.3">
      <c r="A104" s="37" t="s">
        <v>44</v>
      </c>
      <c r="B104" s="10" t="s">
        <v>38</v>
      </c>
      <c r="C104" s="35">
        <v>0</v>
      </c>
      <c r="D104" s="34">
        <v>0</v>
      </c>
      <c r="E104" s="16">
        <v>5.51</v>
      </c>
      <c r="F104" s="15">
        <v>0</v>
      </c>
      <c r="L104" s="10" t="s">
        <v>33</v>
      </c>
      <c r="M104" s="35">
        <v>0</v>
      </c>
      <c r="N104" s="34">
        <v>0</v>
      </c>
      <c r="O104" s="16">
        <v>10</v>
      </c>
      <c r="P104" s="15">
        <v>0</v>
      </c>
      <c r="Q104" s="14"/>
      <c r="R104"/>
      <c r="Z104" s="37" t="s">
        <v>35</v>
      </c>
      <c r="AA104" s="10" t="s">
        <v>39</v>
      </c>
      <c r="AB104" s="35">
        <v>0</v>
      </c>
      <c r="AC104" s="34">
        <v>0</v>
      </c>
      <c r="AD104" s="16">
        <v>8.8000000000000007</v>
      </c>
      <c r="AE104" s="15">
        <v>0</v>
      </c>
    </row>
    <row r="105" spans="1:31" ht="19.5" x14ac:dyDescent="0.3">
      <c r="A105" s="37" t="s">
        <v>33</v>
      </c>
      <c r="B105" s="10" t="s">
        <v>39</v>
      </c>
      <c r="C105" s="35">
        <v>0</v>
      </c>
      <c r="D105" s="34">
        <v>0</v>
      </c>
      <c r="E105" s="16">
        <v>8.8000000000000007</v>
      </c>
      <c r="F105" s="15">
        <v>0</v>
      </c>
      <c r="L105" s="10" t="s">
        <v>62</v>
      </c>
      <c r="M105" s="35">
        <v>0</v>
      </c>
      <c r="N105" s="34">
        <v>0</v>
      </c>
      <c r="O105" s="16">
        <v>10</v>
      </c>
      <c r="P105" s="15">
        <v>0</v>
      </c>
      <c r="Q105" s="17"/>
      <c r="R105"/>
      <c r="Z105" s="37" t="s">
        <v>33</v>
      </c>
      <c r="AA105" s="10" t="s">
        <v>33</v>
      </c>
      <c r="AB105" s="35">
        <v>0</v>
      </c>
      <c r="AC105" s="34">
        <v>0</v>
      </c>
      <c r="AD105" s="16">
        <v>10</v>
      </c>
      <c r="AE105" s="15">
        <v>0</v>
      </c>
    </row>
    <row r="106" spans="1:31" ht="19.5" x14ac:dyDescent="0.3">
      <c r="A106" s="37" t="s">
        <v>75</v>
      </c>
      <c r="B106" s="10" t="s">
        <v>5</v>
      </c>
      <c r="C106" s="35">
        <v>0</v>
      </c>
      <c r="D106" s="34">
        <v>0</v>
      </c>
      <c r="E106" s="16">
        <v>10</v>
      </c>
      <c r="F106" s="15"/>
      <c r="L106" s="10" t="s">
        <v>5</v>
      </c>
      <c r="M106" s="35">
        <v>0</v>
      </c>
      <c r="N106" s="34">
        <v>0</v>
      </c>
      <c r="O106" s="16">
        <v>10</v>
      </c>
      <c r="P106" s="15"/>
      <c r="Q106" s="3"/>
      <c r="R106"/>
      <c r="Z106" s="37" t="s">
        <v>75</v>
      </c>
      <c r="AA106" s="10" t="s">
        <v>5</v>
      </c>
      <c r="AB106" s="35">
        <v>0</v>
      </c>
      <c r="AC106" s="34">
        <v>0</v>
      </c>
      <c r="AD106" s="16">
        <v>10</v>
      </c>
      <c r="AE106" s="15"/>
    </row>
    <row r="107" spans="1:31" ht="19.5" x14ac:dyDescent="0.3">
      <c r="B107" s="8" t="s">
        <v>52</v>
      </c>
      <c r="C107" s="33">
        <v>254206.03119999994</v>
      </c>
      <c r="D107" s="34">
        <v>1</v>
      </c>
      <c r="E107" s="21"/>
      <c r="F107" s="20"/>
      <c r="L107" s="8" t="s">
        <v>52</v>
      </c>
      <c r="M107" s="33">
        <v>92283.032799999986</v>
      </c>
      <c r="N107" s="34">
        <v>1</v>
      </c>
      <c r="O107" s="21"/>
      <c r="P107" s="20"/>
      <c r="Q107" s="3"/>
      <c r="R107"/>
      <c r="Z107" s="37"/>
      <c r="AA107" s="8" t="s">
        <v>52</v>
      </c>
      <c r="AB107" s="33">
        <v>161922.99839999995</v>
      </c>
      <c r="AC107" s="34">
        <v>1</v>
      </c>
      <c r="AD107" s="21"/>
      <c r="AE107" s="20"/>
    </row>
    <row r="108" spans="1:31" ht="19.5" x14ac:dyDescent="0.3">
      <c r="L108" s="25"/>
      <c r="M108" s="20"/>
      <c r="N108" s="14"/>
      <c r="O108" s="21"/>
      <c r="P108" s="20"/>
      <c r="Q108" s="14"/>
      <c r="R108"/>
      <c r="Z108" s="37"/>
      <c r="AA108" s="25"/>
      <c r="AB108" s="20"/>
      <c r="AC108" s="14"/>
      <c r="AD108" s="14"/>
      <c r="AE108" s="14"/>
    </row>
    <row r="109" spans="1:31" ht="19.5" x14ac:dyDescent="0.3">
      <c r="B109" s="25"/>
      <c r="C109" s="20"/>
      <c r="D109" s="14"/>
      <c r="E109" s="21"/>
      <c r="F109" s="20"/>
      <c r="G109" s="14"/>
      <c r="Q109" s="25"/>
      <c r="R109" s="20"/>
      <c r="S109" s="14"/>
      <c r="T109" s="14"/>
      <c r="U109" s="14"/>
    </row>
    <row r="110" spans="1:31" ht="19.5" x14ac:dyDescent="0.3">
      <c r="B110" s="25"/>
      <c r="C110" s="20"/>
      <c r="D110" s="14"/>
      <c r="E110" s="21"/>
      <c r="F110" s="20"/>
      <c r="G110" s="14"/>
      <c r="Q110" s="25"/>
      <c r="R110" s="20"/>
      <c r="S110" s="14"/>
      <c r="T110" s="14"/>
      <c r="U110" s="14"/>
    </row>
    <row r="111" spans="1:31" ht="19.5" x14ac:dyDescent="0.3">
      <c r="B111" s="25"/>
      <c r="C111" s="20"/>
      <c r="D111" s="14"/>
      <c r="E111" s="21"/>
      <c r="F111" s="20"/>
      <c r="G111" s="14"/>
      <c r="Q111" s="25"/>
      <c r="R111" s="20"/>
      <c r="S111" s="14"/>
      <c r="T111" s="14"/>
      <c r="U111" s="14"/>
    </row>
    <row r="112" spans="1:31" x14ac:dyDescent="0.25">
      <c r="C112" s="18"/>
      <c r="D112" s="17"/>
      <c r="E112" s="19"/>
      <c r="F112" s="18"/>
      <c r="G112" s="17"/>
      <c r="R112" s="18"/>
      <c r="S112" s="17"/>
      <c r="T112" s="17"/>
      <c r="U112" s="17"/>
    </row>
    <row r="113" spans="1:31" x14ac:dyDescent="0.25">
      <c r="R113" s="4"/>
      <c r="S113" s="3"/>
      <c r="T113" s="3"/>
      <c r="U113" s="3"/>
    </row>
    <row r="114" spans="1:31" s="23" customFormat="1" ht="26.25" x14ac:dyDescent="0.4">
      <c r="A114" s="36"/>
      <c r="B114" s="13" t="s">
        <v>101</v>
      </c>
      <c r="C114" s="12"/>
      <c r="D114" s="11"/>
      <c r="E114" s="24"/>
      <c r="F114" s="12"/>
      <c r="L114" s="13" t="s">
        <v>61</v>
      </c>
      <c r="M114" s="12"/>
      <c r="N114" s="11"/>
      <c r="O114" s="24"/>
      <c r="P114" s="12"/>
      <c r="Q114" s="11"/>
      <c r="Z114" s="36"/>
      <c r="AA114" s="13" t="s">
        <v>60</v>
      </c>
      <c r="AB114" s="12"/>
      <c r="AC114" s="11"/>
      <c r="AD114" s="11"/>
      <c r="AE114" s="11"/>
    </row>
    <row r="115" spans="1:31" ht="19.5" x14ac:dyDescent="0.3">
      <c r="B115" s="8" t="s">
        <v>55</v>
      </c>
      <c r="C115" s="7" t="s">
        <v>54</v>
      </c>
      <c r="D115" s="6" t="s">
        <v>53</v>
      </c>
      <c r="E115" s="21" t="s">
        <v>68</v>
      </c>
      <c r="F115" s="20" t="s">
        <v>72</v>
      </c>
      <c r="L115" s="8" t="s">
        <v>55</v>
      </c>
      <c r="M115" s="7" t="s">
        <v>54</v>
      </c>
      <c r="N115" s="6" t="s">
        <v>53</v>
      </c>
      <c r="O115" s="21" t="s">
        <v>68</v>
      </c>
      <c r="P115" s="20" t="s">
        <v>72</v>
      </c>
      <c r="Q115" s="14"/>
      <c r="R115"/>
      <c r="Z115" s="37"/>
      <c r="AA115" s="8" t="s">
        <v>55</v>
      </c>
      <c r="AB115" s="7" t="s">
        <v>54</v>
      </c>
      <c r="AC115" s="6" t="s">
        <v>53</v>
      </c>
      <c r="AD115" s="21" t="s">
        <v>68</v>
      </c>
      <c r="AE115" s="20" t="s">
        <v>72</v>
      </c>
    </row>
    <row r="116" spans="1:31" ht="19.5" x14ac:dyDescent="0.3">
      <c r="B116" s="10" t="s">
        <v>2</v>
      </c>
      <c r="C116" s="35">
        <v>172139.48559999987</v>
      </c>
      <c r="D116" s="34">
        <v>0.76678748346644598</v>
      </c>
      <c r="E116" s="16">
        <v>11</v>
      </c>
      <c r="F116" s="15">
        <v>18935.343415999985</v>
      </c>
      <c r="L116" s="10" t="s">
        <v>2</v>
      </c>
      <c r="M116" s="35">
        <v>103844.90879999999</v>
      </c>
      <c r="N116" s="34">
        <v>0.84441861839686272</v>
      </c>
      <c r="O116" s="16">
        <v>11</v>
      </c>
      <c r="P116" s="15">
        <v>11422.939967999999</v>
      </c>
      <c r="Q116" s="22"/>
      <c r="R116"/>
      <c r="Z116" s="37"/>
      <c r="AA116" s="10" t="s">
        <v>2</v>
      </c>
      <c r="AB116" s="35">
        <v>68294.576799999879</v>
      </c>
      <c r="AC116" s="34">
        <v>0.67274433214879659</v>
      </c>
      <c r="AD116" s="16">
        <v>11</v>
      </c>
      <c r="AE116" s="15">
        <v>7512.4034479999864</v>
      </c>
    </row>
    <row r="117" spans="1:31" ht="19.5" x14ac:dyDescent="0.3">
      <c r="B117" s="10" t="s">
        <v>19</v>
      </c>
      <c r="C117" s="35">
        <v>16663.393599999999</v>
      </c>
      <c r="D117" s="34">
        <v>7.4226326400471665E-2</v>
      </c>
      <c r="E117" s="16">
        <v>11</v>
      </c>
      <c r="F117" s="15">
        <v>1832.9732959999999</v>
      </c>
      <c r="L117" s="10" t="s">
        <v>19</v>
      </c>
      <c r="M117" s="35">
        <v>10475.473599999999</v>
      </c>
      <c r="N117" s="34">
        <v>8.5181691106312657E-2</v>
      </c>
      <c r="O117" s="16">
        <v>11</v>
      </c>
      <c r="P117" s="15">
        <v>1152.3020959999999</v>
      </c>
      <c r="Q117" s="22"/>
      <c r="R117"/>
      <c r="Z117" s="37"/>
      <c r="AA117" s="10" t="s">
        <v>19</v>
      </c>
      <c r="AB117" s="35">
        <v>6187.92</v>
      </c>
      <c r="AC117" s="34">
        <v>6.0954885480602156E-2</v>
      </c>
      <c r="AD117" s="16">
        <v>11</v>
      </c>
      <c r="AE117" s="15">
        <v>680.6712</v>
      </c>
    </row>
    <row r="118" spans="1:31" ht="19.5" x14ac:dyDescent="0.3">
      <c r="A118" s="37" t="s">
        <v>31</v>
      </c>
      <c r="B118" s="10" t="s">
        <v>104</v>
      </c>
      <c r="C118" s="35">
        <v>13064.960000000001</v>
      </c>
      <c r="D118" s="34">
        <v>5.8197268134451696E-2</v>
      </c>
      <c r="E118" s="16">
        <v>10.1</v>
      </c>
      <c r="F118" s="15">
        <v>1319.5609599999998</v>
      </c>
      <c r="L118" s="10" t="s">
        <v>57</v>
      </c>
      <c r="M118" s="35">
        <v>1269.6799999999998</v>
      </c>
      <c r="N118" s="34">
        <v>1.0324448678278666E-2</v>
      </c>
      <c r="O118" s="16">
        <v>10.4</v>
      </c>
      <c r="P118" s="15">
        <v>132.04671999999999</v>
      </c>
      <c r="Q118" s="22"/>
      <c r="R118"/>
      <c r="Z118" s="37" t="s">
        <v>23</v>
      </c>
      <c r="AA118" s="10" t="s">
        <v>41</v>
      </c>
      <c r="AB118" s="35">
        <v>1146.9599999999998</v>
      </c>
      <c r="AC118" s="34">
        <v>1.1298273967800396E-2</v>
      </c>
      <c r="AD118" s="16">
        <v>10.3</v>
      </c>
      <c r="AE118" s="15">
        <v>118.13687999999998</v>
      </c>
    </row>
    <row r="119" spans="1:31" ht="19.5" x14ac:dyDescent="0.3">
      <c r="A119" s="37" t="s">
        <v>24</v>
      </c>
      <c r="B119" s="10" t="s">
        <v>57</v>
      </c>
      <c r="C119" s="35">
        <v>10837.119999999999</v>
      </c>
      <c r="D119" s="34">
        <v>4.8273456516149234E-2</v>
      </c>
      <c r="E119" s="16">
        <v>10.4</v>
      </c>
      <c r="F119" s="15">
        <v>1127.0604799999999</v>
      </c>
      <c r="L119" s="10" t="s">
        <v>27</v>
      </c>
      <c r="M119" s="35">
        <v>4668.079999999999</v>
      </c>
      <c r="N119" s="34">
        <v>3.7958660753968775E-2</v>
      </c>
      <c r="O119" s="16">
        <v>14.2</v>
      </c>
      <c r="P119" s="15">
        <v>662.86735999999985</v>
      </c>
      <c r="Q119" s="22"/>
      <c r="R119"/>
      <c r="Z119" s="37" t="s">
        <v>24</v>
      </c>
      <c r="AA119" s="10" t="s">
        <v>57</v>
      </c>
      <c r="AB119" s="35">
        <v>6169.04</v>
      </c>
      <c r="AC119" s="34">
        <v>6.0768905662202145E-2</v>
      </c>
      <c r="AD119" s="16">
        <v>10.4</v>
      </c>
      <c r="AE119" s="15">
        <v>641.58015999999998</v>
      </c>
    </row>
    <row r="120" spans="1:31" ht="19.5" x14ac:dyDescent="0.3">
      <c r="A120" s="37" t="s">
        <v>36</v>
      </c>
      <c r="B120" s="10" t="s">
        <v>62</v>
      </c>
      <c r="C120" s="35">
        <v>3302.8671999999997</v>
      </c>
      <c r="D120" s="34">
        <v>1.4712471224625691E-2</v>
      </c>
      <c r="E120" s="16">
        <v>10</v>
      </c>
      <c r="F120" s="15">
        <v>330.28672</v>
      </c>
      <c r="L120" s="10" t="s">
        <v>41</v>
      </c>
      <c r="M120" s="35">
        <v>388.17279999999994</v>
      </c>
      <c r="N120" s="34">
        <v>3.1564411126454922E-3</v>
      </c>
      <c r="O120" s="16">
        <v>10.3</v>
      </c>
      <c r="P120" s="15">
        <v>39.981798399999995</v>
      </c>
      <c r="Q120" s="22"/>
      <c r="R120"/>
      <c r="Z120" s="37" t="s">
        <v>27</v>
      </c>
      <c r="AA120" s="10" t="s">
        <v>27</v>
      </c>
      <c r="AB120" s="35">
        <v>0</v>
      </c>
      <c r="AC120" s="34">
        <v>0</v>
      </c>
      <c r="AD120" s="16">
        <v>14.2</v>
      </c>
      <c r="AE120" s="15">
        <v>0</v>
      </c>
    </row>
    <row r="121" spans="1:31" ht="19.5" x14ac:dyDescent="0.3">
      <c r="A121" s="37" t="s">
        <v>23</v>
      </c>
      <c r="B121" s="10" t="s">
        <v>41</v>
      </c>
      <c r="C121" s="35">
        <v>2270.3199999999997</v>
      </c>
      <c r="D121" s="34">
        <v>1.0113036839837884E-2</v>
      </c>
      <c r="E121" s="16">
        <v>10.3</v>
      </c>
      <c r="F121" s="15">
        <v>233.84295999999998</v>
      </c>
      <c r="L121" s="10" t="s">
        <v>31</v>
      </c>
      <c r="M121" s="35">
        <v>1123.3599999999999</v>
      </c>
      <c r="N121" s="34">
        <v>9.1346423250197855E-3</v>
      </c>
      <c r="O121" s="16">
        <v>10.1</v>
      </c>
      <c r="P121" s="15">
        <v>113.45935999999998</v>
      </c>
      <c r="Q121" s="22"/>
      <c r="R121"/>
      <c r="Z121" s="37" t="s">
        <v>31</v>
      </c>
      <c r="AA121" s="10" t="s">
        <v>31</v>
      </c>
      <c r="AB121" s="35">
        <v>11795.28</v>
      </c>
      <c r="AC121" s="34">
        <v>0.11619089154540412</v>
      </c>
      <c r="AD121" s="16">
        <v>10.1</v>
      </c>
      <c r="AE121" s="15">
        <v>1191.3232800000001</v>
      </c>
    </row>
    <row r="122" spans="1:31" ht="19.5" x14ac:dyDescent="0.3">
      <c r="A122" s="37" t="s">
        <v>76</v>
      </c>
      <c r="B122" s="10" t="s">
        <v>76</v>
      </c>
      <c r="C122" s="35">
        <v>1803.04</v>
      </c>
      <c r="D122" s="34">
        <v>8.0315594029481737E-3</v>
      </c>
      <c r="E122" s="16">
        <v>10</v>
      </c>
      <c r="F122" s="15">
        <v>180.304</v>
      </c>
      <c r="L122" s="10" t="s">
        <v>20</v>
      </c>
      <c r="M122" s="35">
        <v>0</v>
      </c>
      <c r="N122" s="34">
        <v>0</v>
      </c>
      <c r="O122" s="16">
        <v>10</v>
      </c>
      <c r="P122" s="15">
        <v>0</v>
      </c>
      <c r="Q122" s="22"/>
      <c r="R122"/>
      <c r="Z122" s="37" t="s">
        <v>20</v>
      </c>
      <c r="AA122" s="10" t="s">
        <v>20</v>
      </c>
      <c r="AB122" s="35">
        <v>1406.56</v>
      </c>
      <c r="AC122" s="34">
        <v>1.3855496470800489E-2</v>
      </c>
      <c r="AD122" s="16">
        <v>10</v>
      </c>
      <c r="AE122" s="15">
        <v>140.65599999999998</v>
      </c>
    </row>
    <row r="123" spans="1:31" ht="19.5" x14ac:dyDescent="0.3">
      <c r="A123" s="37" t="s">
        <v>20</v>
      </c>
      <c r="B123" s="10" t="s">
        <v>20</v>
      </c>
      <c r="C123" s="35">
        <v>1675.6</v>
      </c>
      <c r="D123" s="34">
        <v>7.4638837383418895E-3</v>
      </c>
      <c r="E123" s="16">
        <v>10</v>
      </c>
      <c r="F123" s="15">
        <v>167.56</v>
      </c>
      <c r="L123" s="10" t="s">
        <v>63</v>
      </c>
      <c r="M123" s="35">
        <v>269.03999999999996</v>
      </c>
      <c r="N123" s="34">
        <v>2.1877084559921334E-3</v>
      </c>
      <c r="O123" s="16">
        <v>10.68</v>
      </c>
      <c r="P123" s="15">
        <v>28.733471999999995</v>
      </c>
      <c r="Q123" s="22"/>
      <c r="R123"/>
      <c r="Z123" s="37" t="s">
        <v>76</v>
      </c>
      <c r="AA123" s="10" t="s">
        <v>76</v>
      </c>
      <c r="AB123" s="35">
        <v>1803.04</v>
      </c>
      <c r="AC123" s="34">
        <v>1.7761072657200627E-2</v>
      </c>
      <c r="AD123" s="16">
        <v>10</v>
      </c>
      <c r="AE123" s="15">
        <v>180.304</v>
      </c>
    </row>
    <row r="124" spans="1:31" ht="19.5" x14ac:dyDescent="0.3">
      <c r="A124" s="37" t="s">
        <v>45</v>
      </c>
      <c r="B124" s="10" t="s">
        <v>47</v>
      </c>
      <c r="C124" s="35">
        <v>925.11999999999989</v>
      </c>
      <c r="D124" s="34">
        <v>4.1209048245493245E-3</v>
      </c>
      <c r="E124" s="16">
        <v>10.6</v>
      </c>
      <c r="F124" s="15">
        <v>98.062719999999985</v>
      </c>
      <c r="L124" s="10" t="s">
        <v>4</v>
      </c>
      <c r="M124" s="35">
        <v>0</v>
      </c>
      <c r="N124" s="34">
        <v>0</v>
      </c>
      <c r="O124" s="16">
        <v>10.63</v>
      </c>
      <c r="P124" s="15">
        <v>0</v>
      </c>
      <c r="Q124" s="22"/>
      <c r="R124"/>
      <c r="Z124" s="37" t="s">
        <v>30</v>
      </c>
      <c r="AA124" s="10" t="s">
        <v>63</v>
      </c>
      <c r="AB124" s="35">
        <v>0</v>
      </c>
      <c r="AC124" s="34">
        <v>0</v>
      </c>
      <c r="AD124" s="16">
        <v>10.68</v>
      </c>
      <c r="AE124" s="15">
        <v>0</v>
      </c>
    </row>
    <row r="125" spans="1:31" ht="19.5" x14ac:dyDescent="0.3">
      <c r="A125" s="37" t="s">
        <v>28</v>
      </c>
      <c r="B125" s="10" t="s">
        <v>4</v>
      </c>
      <c r="C125" s="35">
        <v>1095.04</v>
      </c>
      <c r="D125" s="34">
        <v>4.877805710691038E-3</v>
      </c>
      <c r="E125" s="16">
        <v>10.63</v>
      </c>
      <c r="F125" s="15">
        <v>116.40275200000001</v>
      </c>
      <c r="L125" s="10" t="s">
        <v>21</v>
      </c>
      <c r="M125" s="35">
        <v>623.04</v>
      </c>
      <c r="N125" s="34">
        <v>5.0662722138765199E-3</v>
      </c>
      <c r="O125" s="16">
        <v>10</v>
      </c>
      <c r="P125" s="15">
        <v>62.303999999999995</v>
      </c>
      <c r="Q125" s="22"/>
      <c r="R125"/>
      <c r="Z125" s="37" t="s">
        <v>26</v>
      </c>
      <c r="AA125" s="10" t="s">
        <v>71</v>
      </c>
      <c r="AB125" s="35">
        <v>0</v>
      </c>
      <c r="AC125" s="34">
        <v>0</v>
      </c>
      <c r="AD125" s="16">
        <v>10.57</v>
      </c>
      <c r="AE125" s="15">
        <v>0</v>
      </c>
    </row>
    <row r="126" spans="1:31" ht="19.5" x14ac:dyDescent="0.3">
      <c r="A126" s="37" t="s">
        <v>34</v>
      </c>
      <c r="B126" s="10" t="s">
        <v>38</v>
      </c>
      <c r="C126" s="35">
        <v>438.96000000000004</v>
      </c>
      <c r="D126" s="34">
        <v>1.955327289199425E-3</v>
      </c>
      <c r="E126" s="16">
        <v>5.51</v>
      </c>
      <c r="F126" s="15">
        <v>24.186696000000001</v>
      </c>
      <c r="L126" s="10" t="s">
        <v>76</v>
      </c>
      <c r="M126" s="35">
        <v>316.24</v>
      </c>
      <c r="N126" s="34">
        <v>2.5715169570433853E-3</v>
      </c>
      <c r="O126" s="16">
        <v>10</v>
      </c>
      <c r="P126" s="15">
        <v>31.624000000000002</v>
      </c>
      <c r="Q126" s="22"/>
      <c r="R126"/>
      <c r="Z126" s="37" t="s">
        <v>28</v>
      </c>
      <c r="AA126" s="10" t="s">
        <v>4</v>
      </c>
      <c r="AB126" s="35">
        <v>472</v>
      </c>
      <c r="AC126" s="34">
        <v>4.6494954600001638E-3</v>
      </c>
      <c r="AD126" s="16">
        <v>10.63</v>
      </c>
      <c r="AE126" s="15">
        <v>50.173600000000008</v>
      </c>
    </row>
    <row r="127" spans="1:31" ht="19.5" x14ac:dyDescent="0.3">
      <c r="A127" s="37" t="s">
        <v>44</v>
      </c>
      <c r="B127" s="10" t="s">
        <v>46</v>
      </c>
      <c r="C127" s="35">
        <v>141.6</v>
      </c>
      <c r="D127" s="34">
        <v>6.307507384514273E-4</v>
      </c>
      <c r="E127" s="16">
        <v>10.16</v>
      </c>
      <c r="F127" s="15">
        <v>14.386559999999999</v>
      </c>
      <c r="L127" s="10" t="s">
        <v>71</v>
      </c>
      <c r="M127" s="35">
        <v>0</v>
      </c>
      <c r="N127" s="34">
        <v>0</v>
      </c>
      <c r="O127" s="16">
        <v>10.57</v>
      </c>
      <c r="P127" s="15">
        <v>0</v>
      </c>
      <c r="Q127" s="22"/>
      <c r="R127"/>
      <c r="Z127" s="37" t="s">
        <v>25</v>
      </c>
      <c r="AA127" s="10" t="s">
        <v>21</v>
      </c>
      <c r="AB127" s="35">
        <v>136.88</v>
      </c>
      <c r="AC127" s="34">
        <v>1.3483536834000475E-3</v>
      </c>
      <c r="AD127" s="16">
        <v>10</v>
      </c>
      <c r="AE127" s="15">
        <v>13.687999999999999</v>
      </c>
    </row>
    <row r="128" spans="1:31" ht="19.5" x14ac:dyDescent="0.3">
      <c r="A128" s="37" t="s">
        <v>25</v>
      </c>
      <c r="B128" s="10" t="s">
        <v>21</v>
      </c>
      <c r="C128" s="35">
        <v>136.88</v>
      </c>
      <c r="D128" s="34">
        <v>6.0972571383637974E-4</v>
      </c>
      <c r="E128" s="16">
        <v>10</v>
      </c>
      <c r="F128" s="15">
        <v>13.687999999999999</v>
      </c>
      <c r="L128" s="10" t="s">
        <v>43</v>
      </c>
      <c r="M128" s="35">
        <v>0</v>
      </c>
      <c r="N128" s="34">
        <v>0</v>
      </c>
      <c r="O128" s="16">
        <v>9.9</v>
      </c>
      <c r="P128" s="15">
        <v>0</v>
      </c>
      <c r="Q128" s="22"/>
      <c r="R128"/>
      <c r="Z128" s="37" t="s">
        <v>29</v>
      </c>
      <c r="AA128" s="10" t="s">
        <v>43</v>
      </c>
      <c r="AB128" s="35">
        <v>0</v>
      </c>
      <c r="AC128" s="34">
        <v>0</v>
      </c>
      <c r="AD128" s="16">
        <v>9.9</v>
      </c>
      <c r="AE128" s="15">
        <v>0</v>
      </c>
    </row>
    <row r="129" spans="1:31" ht="19.5" x14ac:dyDescent="0.3">
      <c r="A129" s="37" t="s">
        <v>32</v>
      </c>
      <c r="B129" s="10" t="s">
        <v>3</v>
      </c>
      <c r="C129" s="35">
        <v>0</v>
      </c>
      <c r="D129" s="34">
        <v>0</v>
      </c>
      <c r="E129" s="16">
        <v>5.3</v>
      </c>
      <c r="F129" s="15">
        <v>0</v>
      </c>
      <c r="L129" s="10" t="s">
        <v>3</v>
      </c>
      <c r="M129" s="35">
        <v>0</v>
      </c>
      <c r="N129" s="34">
        <v>0</v>
      </c>
      <c r="O129" s="16">
        <v>5.3</v>
      </c>
      <c r="P129" s="15">
        <v>0</v>
      </c>
      <c r="Q129" s="22"/>
      <c r="R129"/>
      <c r="Z129" s="37" t="s">
        <v>36</v>
      </c>
      <c r="AA129" s="10" t="s">
        <v>62</v>
      </c>
      <c r="AB129" s="35">
        <v>2914.6943999999999</v>
      </c>
      <c r="AC129" s="34">
        <v>2.8711564364593014E-2</v>
      </c>
      <c r="AD129" s="16">
        <v>10</v>
      </c>
      <c r="AE129" s="15">
        <v>291.46944000000002</v>
      </c>
    </row>
    <row r="130" spans="1:31" ht="19.5" x14ac:dyDescent="0.3">
      <c r="A130" s="37" t="s">
        <v>30</v>
      </c>
      <c r="B130" s="10" t="s">
        <v>40</v>
      </c>
      <c r="C130" s="35">
        <v>0</v>
      </c>
      <c r="D130" s="34">
        <v>0</v>
      </c>
      <c r="E130" s="16">
        <v>10.68</v>
      </c>
      <c r="F130" s="15">
        <v>0</v>
      </c>
      <c r="L130" s="10" t="s">
        <v>47</v>
      </c>
      <c r="M130" s="35">
        <v>0</v>
      </c>
      <c r="N130" s="34">
        <v>0</v>
      </c>
      <c r="O130" s="16">
        <v>10.6</v>
      </c>
      <c r="P130" s="15">
        <v>0</v>
      </c>
      <c r="Q130" s="22"/>
      <c r="R130"/>
      <c r="Z130" s="37" t="s">
        <v>32</v>
      </c>
      <c r="AA130" s="10" t="s">
        <v>3</v>
      </c>
      <c r="AB130" s="35">
        <v>0</v>
      </c>
      <c r="AC130" s="34">
        <v>0</v>
      </c>
      <c r="AD130" s="16">
        <v>5.3</v>
      </c>
      <c r="AE130" s="15">
        <v>0</v>
      </c>
    </row>
    <row r="131" spans="1:31" ht="19.5" x14ac:dyDescent="0.3">
      <c r="A131" s="37" t="s">
        <v>27</v>
      </c>
      <c r="B131" s="10" t="s">
        <v>27</v>
      </c>
      <c r="C131" s="35">
        <v>0</v>
      </c>
      <c r="D131" s="34">
        <v>0</v>
      </c>
      <c r="E131" s="16">
        <v>14.2</v>
      </c>
      <c r="F131" s="15">
        <v>0</v>
      </c>
      <c r="L131" s="10" t="s">
        <v>38</v>
      </c>
      <c r="M131" s="35">
        <v>0</v>
      </c>
      <c r="N131" s="34">
        <v>0</v>
      </c>
      <c r="O131" s="16">
        <v>5.51</v>
      </c>
      <c r="P131" s="15">
        <v>0</v>
      </c>
      <c r="Q131" s="22"/>
      <c r="R131"/>
      <c r="Z131" s="37" t="s">
        <v>44</v>
      </c>
      <c r="AA131" s="10" t="s">
        <v>46</v>
      </c>
      <c r="AB131" s="35">
        <v>141.6</v>
      </c>
      <c r="AC131" s="34">
        <v>1.3948486380000492E-3</v>
      </c>
      <c r="AD131" s="16">
        <v>10.16</v>
      </c>
      <c r="AE131" s="15">
        <v>14.386559999999999</v>
      </c>
    </row>
    <row r="132" spans="1:31" ht="19.5" x14ac:dyDescent="0.3">
      <c r="A132" s="37" t="s">
        <v>26</v>
      </c>
      <c r="B132" s="10" t="s">
        <v>42</v>
      </c>
      <c r="C132" s="35">
        <v>0</v>
      </c>
      <c r="D132" s="34">
        <v>0</v>
      </c>
      <c r="E132" s="16">
        <v>10.57</v>
      </c>
      <c r="F132" s="15">
        <v>0</v>
      </c>
      <c r="L132" s="10" t="s">
        <v>39</v>
      </c>
      <c r="M132" s="35">
        <v>0</v>
      </c>
      <c r="N132" s="34">
        <v>0</v>
      </c>
      <c r="O132" s="16">
        <v>8.8000000000000007</v>
      </c>
      <c r="P132" s="15">
        <v>0</v>
      </c>
      <c r="Q132" s="14"/>
      <c r="R132"/>
      <c r="Z132" s="37" t="s">
        <v>45</v>
      </c>
      <c r="AA132" s="10" t="s">
        <v>47</v>
      </c>
      <c r="AB132" s="35">
        <v>925.11999999999989</v>
      </c>
      <c r="AC132" s="34">
        <v>9.1130111016003209E-3</v>
      </c>
      <c r="AD132" s="16">
        <v>10.6</v>
      </c>
      <c r="AE132" s="15">
        <v>98.062719999999985</v>
      </c>
    </row>
    <row r="133" spans="1:31" ht="19.5" x14ac:dyDescent="0.3">
      <c r="A133" s="37" t="s">
        <v>29</v>
      </c>
      <c r="B133" s="10" t="s">
        <v>43</v>
      </c>
      <c r="C133" s="35">
        <v>0</v>
      </c>
      <c r="D133" s="34">
        <v>0</v>
      </c>
      <c r="E133" s="16">
        <v>9.9</v>
      </c>
      <c r="F133" s="15">
        <v>0</v>
      </c>
      <c r="L133" s="10" t="s">
        <v>46</v>
      </c>
      <c r="M133" s="35">
        <v>0</v>
      </c>
      <c r="N133" s="34">
        <v>0</v>
      </c>
      <c r="O133" s="16">
        <v>10.16</v>
      </c>
      <c r="P133" s="15">
        <v>0</v>
      </c>
      <c r="Q133" s="14"/>
      <c r="R133"/>
      <c r="Z133" s="37" t="s">
        <v>34</v>
      </c>
      <c r="AA133" s="10" t="s">
        <v>38</v>
      </c>
      <c r="AB133" s="35">
        <v>122.72000000000003</v>
      </c>
      <c r="AC133" s="34">
        <v>1.2088688196000429E-3</v>
      </c>
      <c r="AD133" s="16">
        <v>5.51</v>
      </c>
      <c r="AE133" s="15">
        <v>6.7618720000000003</v>
      </c>
    </row>
    <row r="134" spans="1:31" ht="19.5" x14ac:dyDescent="0.3">
      <c r="A134" s="37" t="s">
        <v>35</v>
      </c>
      <c r="B134" s="10" t="s">
        <v>39</v>
      </c>
      <c r="C134" s="35">
        <v>0</v>
      </c>
      <c r="D134" s="34">
        <v>0</v>
      </c>
      <c r="E134" s="16">
        <v>8.8000000000000007</v>
      </c>
      <c r="F134" s="15">
        <v>0</v>
      </c>
      <c r="L134" s="10" t="s">
        <v>33</v>
      </c>
      <c r="M134" s="35">
        <v>0</v>
      </c>
      <c r="N134" s="34">
        <v>0</v>
      </c>
      <c r="O134" s="16">
        <v>10</v>
      </c>
      <c r="P134" s="15">
        <v>0</v>
      </c>
      <c r="Q134" s="14"/>
      <c r="R134"/>
      <c r="Z134" s="37" t="s">
        <v>35</v>
      </c>
      <c r="AA134" s="10" t="s">
        <v>39</v>
      </c>
      <c r="AB134" s="35">
        <v>0</v>
      </c>
      <c r="AC134" s="34">
        <v>0</v>
      </c>
      <c r="AD134" s="16">
        <v>8.8000000000000007</v>
      </c>
      <c r="AE134" s="15">
        <v>0</v>
      </c>
    </row>
    <row r="135" spans="1:31" ht="19.5" x14ac:dyDescent="0.3">
      <c r="A135" s="37" t="s">
        <v>33</v>
      </c>
      <c r="B135" s="10" t="s">
        <v>33</v>
      </c>
      <c r="C135" s="35">
        <v>0</v>
      </c>
      <c r="D135" s="34">
        <v>0</v>
      </c>
      <c r="E135" s="16">
        <v>10</v>
      </c>
      <c r="F135" s="15">
        <v>0</v>
      </c>
      <c r="L135" s="10" t="s">
        <v>62</v>
      </c>
      <c r="M135" s="35">
        <v>0</v>
      </c>
      <c r="N135" s="34">
        <v>0</v>
      </c>
      <c r="O135" s="16">
        <v>10</v>
      </c>
      <c r="P135" s="15">
        <v>0</v>
      </c>
      <c r="Q135" s="14"/>
      <c r="R135"/>
      <c r="Z135" s="37" t="s">
        <v>33</v>
      </c>
      <c r="AA135" s="10" t="s">
        <v>33</v>
      </c>
      <c r="AB135" s="35">
        <v>0</v>
      </c>
      <c r="AC135" s="34">
        <v>0</v>
      </c>
      <c r="AD135" s="16">
        <v>10</v>
      </c>
      <c r="AE135" s="15">
        <v>0</v>
      </c>
    </row>
    <row r="136" spans="1:31" ht="19.5" x14ac:dyDescent="0.3">
      <c r="A136" s="37" t="s">
        <v>75</v>
      </c>
      <c r="B136" s="10" t="s">
        <v>5</v>
      </c>
      <c r="C136" s="35">
        <v>0</v>
      </c>
      <c r="D136" s="34">
        <v>0</v>
      </c>
      <c r="E136" s="16">
        <v>10</v>
      </c>
      <c r="F136" s="15"/>
      <c r="L136" s="10" t="s">
        <v>5</v>
      </c>
      <c r="M136" s="35">
        <v>0</v>
      </c>
      <c r="N136" s="34">
        <v>0</v>
      </c>
      <c r="O136" s="16">
        <v>10</v>
      </c>
      <c r="P136" s="15"/>
      <c r="Q136" s="14"/>
      <c r="R136"/>
      <c r="Z136" s="37" t="s">
        <v>75</v>
      </c>
      <c r="AA136" s="10" t="s">
        <v>5</v>
      </c>
      <c r="AB136" s="35">
        <v>0</v>
      </c>
      <c r="AC136" s="34">
        <v>0</v>
      </c>
      <c r="AD136" s="16">
        <v>10</v>
      </c>
      <c r="AE136" s="15"/>
    </row>
    <row r="137" spans="1:31" ht="19.5" x14ac:dyDescent="0.3">
      <c r="B137" s="8" t="s">
        <v>52</v>
      </c>
      <c r="C137" s="33">
        <v>224494.3863999999</v>
      </c>
      <c r="D137" s="34">
        <v>1</v>
      </c>
      <c r="E137" s="21"/>
      <c r="F137" s="20"/>
      <c r="L137" s="8" t="s">
        <v>52</v>
      </c>
      <c r="M137" s="33">
        <v>122977.99519999998</v>
      </c>
      <c r="N137" s="34">
        <v>1</v>
      </c>
      <c r="O137" s="21"/>
      <c r="P137" s="20"/>
      <c r="Q137" s="14"/>
      <c r="R137"/>
      <c r="Z137" s="37"/>
      <c r="AA137" s="8" t="s">
        <v>52</v>
      </c>
      <c r="AB137" s="33">
        <v>101516.39119999987</v>
      </c>
      <c r="AC137" s="34">
        <v>1</v>
      </c>
      <c r="AD137" s="21"/>
      <c r="AE137" s="20"/>
    </row>
    <row r="138" spans="1:31" ht="19.5" x14ac:dyDescent="0.3">
      <c r="B138" s="25"/>
      <c r="C138" s="20"/>
      <c r="D138" s="14"/>
      <c r="E138" s="21"/>
      <c r="F138" s="20"/>
      <c r="G138" s="14"/>
      <c r="Q138" s="25"/>
      <c r="R138" s="20"/>
      <c r="S138" s="14"/>
      <c r="T138" s="14"/>
      <c r="U138" s="14"/>
    </row>
    <row r="139" spans="1:31" ht="19.5" x14ac:dyDescent="0.3">
      <c r="B139" s="25"/>
      <c r="C139" s="20"/>
      <c r="D139" s="14"/>
      <c r="E139" s="21"/>
      <c r="F139" s="20"/>
      <c r="G139" s="14"/>
      <c r="Q139" s="25"/>
      <c r="R139" s="20"/>
      <c r="S139" s="14"/>
      <c r="T139" s="14"/>
      <c r="U139" s="14"/>
    </row>
    <row r="140" spans="1:31" ht="19.5" x14ac:dyDescent="0.3">
      <c r="B140" s="25"/>
      <c r="C140" s="20"/>
      <c r="D140" s="14"/>
      <c r="E140" s="21"/>
      <c r="F140" s="20"/>
      <c r="G140" s="14"/>
      <c r="Q140" s="25"/>
      <c r="R140" s="20"/>
      <c r="S140" s="14"/>
      <c r="T140" s="14"/>
      <c r="U140" s="14"/>
    </row>
    <row r="141" spans="1:31" x14ac:dyDescent="0.25">
      <c r="C141" s="18"/>
      <c r="D141" s="17"/>
      <c r="E141" s="19"/>
      <c r="F141" s="18"/>
      <c r="G141" s="17"/>
      <c r="R141" s="18"/>
      <c r="S141" s="17"/>
      <c r="T141" s="17"/>
      <c r="U141" s="17"/>
    </row>
    <row r="142" spans="1:31" ht="26.25" x14ac:dyDescent="0.4">
      <c r="B142" s="13" t="s">
        <v>59</v>
      </c>
      <c r="C142" s="12"/>
      <c r="D142" s="11"/>
      <c r="E142" s="24"/>
      <c r="F142" s="12"/>
      <c r="G142" s="11"/>
      <c r="H142" s="23"/>
      <c r="I142" s="23"/>
      <c r="J142" s="23"/>
      <c r="K142" s="23"/>
      <c r="L142" s="23"/>
      <c r="M142" s="23"/>
      <c r="N142" s="23"/>
      <c r="O142" s="23"/>
      <c r="P142" s="36"/>
      <c r="Q142" s="13" t="s">
        <v>58</v>
      </c>
      <c r="R142" s="12"/>
      <c r="S142" s="11"/>
      <c r="T142" s="24"/>
      <c r="U142" s="12"/>
      <c r="V142" s="11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9.5" x14ac:dyDescent="0.3">
      <c r="B143" s="8" t="s">
        <v>55</v>
      </c>
      <c r="C143" s="7" t="s">
        <v>54</v>
      </c>
      <c r="D143" s="6" t="s">
        <v>53</v>
      </c>
      <c r="E143" s="21" t="s">
        <v>68</v>
      </c>
      <c r="F143" s="20" t="s">
        <v>72</v>
      </c>
      <c r="G143" s="14"/>
      <c r="Q143" s="8" t="s">
        <v>55</v>
      </c>
      <c r="R143" s="7" t="s">
        <v>54</v>
      </c>
      <c r="S143" s="6" t="s">
        <v>53</v>
      </c>
      <c r="T143" s="21" t="s">
        <v>68</v>
      </c>
      <c r="U143" s="20" t="s">
        <v>72</v>
      </c>
      <c r="V143" s="14"/>
    </row>
    <row r="144" spans="1:31" ht="19.5" x14ac:dyDescent="0.3">
      <c r="B144" s="10" t="s">
        <v>2</v>
      </c>
      <c r="C144" s="35">
        <v>23912.279999999984</v>
      </c>
      <c r="D144" s="34">
        <v>0.52266387589457475</v>
      </c>
      <c r="E144" s="16">
        <v>11</v>
      </c>
      <c r="F144" s="15">
        <v>2630.3507999999983</v>
      </c>
      <c r="G144" s="22"/>
      <c r="Q144" s="10" t="s">
        <v>2</v>
      </c>
      <c r="R144" s="35">
        <v>13178.796000000004</v>
      </c>
      <c r="S144" s="34">
        <v>0.89451011119545709</v>
      </c>
      <c r="T144" s="16">
        <v>11</v>
      </c>
      <c r="U144" s="15">
        <v>1449.6675600000005</v>
      </c>
      <c r="V144" s="22"/>
    </row>
    <row r="145" spans="1:22" ht="19.5" x14ac:dyDescent="0.3">
      <c r="B145" s="10" t="s">
        <v>19</v>
      </c>
      <c r="C145" s="35">
        <v>241.56</v>
      </c>
      <c r="D145" s="34">
        <v>5.2799099818626061E-3</v>
      </c>
      <c r="E145" s="16">
        <v>11</v>
      </c>
      <c r="F145" s="15">
        <v>26.5716</v>
      </c>
      <c r="G145" s="22"/>
      <c r="Q145" s="10" t="s">
        <v>19</v>
      </c>
      <c r="R145" s="35">
        <v>12.18</v>
      </c>
      <c r="S145" s="34">
        <v>8.2671688326920486E-4</v>
      </c>
      <c r="T145" s="16">
        <v>11</v>
      </c>
      <c r="U145" s="15">
        <v>1.3397999999999999</v>
      </c>
      <c r="V145" s="22"/>
    </row>
    <row r="146" spans="1:22" ht="19.5" x14ac:dyDescent="0.3">
      <c r="A146" s="37" t="s">
        <v>23</v>
      </c>
      <c r="B146" s="10" t="s">
        <v>41</v>
      </c>
      <c r="C146" s="35">
        <v>243.36</v>
      </c>
      <c r="D146" s="34">
        <v>5.3192535733817018E-3</v>
      </c>
      <c r="E146" s="16">
        <v>10.3</v>
      </c>
      <c r="F146" s="15">
        <v>25.066080000000003</v>
      </c>
      <c r="G146" s="22"/>
      <c r="P146" s="37" t="s">
        <v>23</v>
      </c>
      <c r="Q146" s="10" t="s">
        <v>41</v>
      </c>
      <c r="R146" s="35">
        <v>0</v>
      </c>
      <c r="S146" s="34">
        <v>0</v>
      </c>
      <c r="T146" s="16">
        <v>10.3</v>
      </c>
      <c r="U146" s="15">
        <v>0</v>
      </c>
      <c r="V146" s="22"/>
    </row>
    <row r="147" spans="1:22" ht="19.5" x14ac:dyDescent="0.3">
      <c r="A147" s="37" t="s">
        <v>24</v>
      </c>
      <c r="B147" s="10" t="s">
        <v>57</v>
      </c>
      <c r="C147" s="35">
        <v>19685.100000000002</v>
      </c>
      <c r="D147" s="34">
        <v>0.43026807411808082</v>
      </c>
      <c r="E147" s="16">
        <v>10.4</v>
      </c>
      <c r="F147" s="15">
        <v>2047.2504000000004</v>
      </c>
      <c r="G147" s="22"/>
      <c r="P147" s="37" t="s">
        <v>24</v>
      </c>
      <c r="Q147" s="10" t="s">
        <v>57</v>
      </c>
      <c r="R147" s="35">
        <v>0</v>
      </c>
      <c r="S147" s="34">
        <v>0</v>
      </c>
      <c r="T147" s="16">
        <v>10.4</v>
      </c>
      <c r="U147" s="15">
        <v>0</v>
      </c>
      <c r="V147" s="22"/>
    </row>
    <row r="148" spans="1:22" ht="19.5" x14ac:dyDescent="0.3">
      <c r="A148" s="37" t="s">
        <v>27</v>
      </c>
      <c r="B148" s="10" t="s">
        <v>27</v>
      </c>
      <c r="C148" s="35">
        <v>0</v>
      </c>
      <c r="D148" s="34">
        <v>0</v>
      </c>
      <c r="E148" s="16">
        <v>14.2</v>
      </c>
      <c r="F148" s="15">
        <v>0</v>
      </c>
      <c r="G148" s="22"/>
      <c r="P148" s="37" t="s">
        <v>27</v>
      </c>
      <c r="Q148" s="10" t="s">
        <v>27</v>
      </c>
      <c r="R148" s="35">
        <v>0</v>
      </c>
      <c r="S148" s="34">
        <v>0</v>
      </c>
      <c r="T148" s="16">
        <v>14.2</v>
      </c>
      <c r="U148" s="15">
        <v>0</v>
      </c>
      <c r="V148" s="22"/>
    </row>
    <row r="149" spans="1:22" ht="19.5" x14ac:dyDescent="0.3">
      <c r="A149" s="37" t="s">
        <v>31</v>
      </c>
      <c r="B149" s="10" t="s">
        <v>31</v>
      </c>
      <c r="C149" s="35">
        <v>0</v>
      </c>
      <c r="D149" s="34">
        <v>0</v>
      </c>
      <c r="E149" s="16">
        <v>10.1</v>
      </c>
      <c r="F149" s="15">
        <v>0</v>
      </c>
      <c r="G149" s="22"/>
      <c r="P149" s="37" t="s">
        <v>31</v>
      </c>
      <c r="Q149" s="10" t="s">
        <v>31</v>
      </c>
      <c r="R149" s="35">
        <v>0</v>
      </c>
      <c r="S149" s="34">
        <v>0</v>
      </c>
      <c r="T149" s="16">
        <v>10.1</v>
      </c>
      <c r="U149" s="15">
        <v>0</v>
      </c>
      <c r="V149" s="22"/>
    </row>
    <row r="150" spans="1:22" ht="19.5" x14ac:dyDescent="0.3">
      <c r="A150" s="37" t="s">
        <v>20</v>
      </c>
      <c r="B150" s="10" t="s">
        <v>20</v>
      </c>
      <c r="C150" s="35">
        <v>874.56</v>
      </c>
      <c r="D150" s="34">
        <v>1.9115739666077828E-2</v>
      </c>
      <c r="E150" s="16">
        <v>10</v>
      </c>
      <c r="F150" s="15">
        <v>87.455999999999989</v>
      </c>
      <c r="G150" s="22"/>
      <c r="P150" s="37" t="s">
        <v>20</v>
      </c>
      <c r="Q150" s="10" t="s">
        <v>20</v>
      </c>
      <c r="R150" s="35">
        <v>0</v>
      </c>
      <c r="S150" s="34">
        <v>0</v>
      </c>
      <c r="T150" s="16">
        <v>10</v>
      </c>
      <c r="U150" s="15">
        <v>0</v>
      </c>
      <c r="V150" s="22"/>
    </row>
    <row r="151" spans="1:22" ht="19.5" x14ac:dyDescent="0.3">
      <c r="A151" s="37" t="s">
        <v>76</v>
      </c>
      <c r="B151" s="10" t="s">
        <v>76</v>
      </c>
      <c r="C151" s="35">
        <v>0</v>
      </c>
      <c r="D151" s="34">
        <v>0</v>
      </c>
      <c r="E151" s="16">
        <v>10</v>
      </c>
      <c r="F151" s="15">
        <v>0</v>
      </c>
      <c r="G151" s="22"/>
      <c r="P151" s="37" t="s">
        <v>76</v>
      </c>
      <c r="Q151" s="10" t="s">
        <v>76</v>
      </c>
      <c r="R151" s="35">
        <v>0</v>
      </c>
      <c r="S151" s="34">
        <v>0</v>
      </c>
      <c r="T151" s="16">
        <v>10</v>
      </c>
      <c r="U151" s="15">
        <v>0</v>
      </c>
      <c r="V151" s="22"/>
    </row>
    <row r="152" spans="1:22" ht="19.5" x14ac:dyDescent="0.3">
      <c r="A152" s="37" t="s">
        <v>30</v>
      </c>
      <c r="B152" s="10" t="s">
        <v>63</v>
      </c>
      <c r="C152" s="35">
        <v>0</v>
      </c>
      <c r="D152" s="34">
        <v>0</v>
      </c>
      <c r="E152" s="16">
        <v>10.68</v>
      </c>
      <c r="F152" s="15">
        <v>0</v>
      </c>
      <c r="G152" s="22"/>
      <c r="P152" s="37" t="s">
        <v>30</v>
      </c>
      <c r="Q152" s="10" t="s">
        <v>63</v>
      </c>
      <c r="R152" s="35">
        <v>0</v>
      </c>
      <c r="S152" s="34">
        <v>0</v>
      </c>
      <c r="T152" s="16">
        <v>10.68</v>
      </c>
      <c r="U152" s="15">
        <v>0</v>
      </c>
      <c r="V152" s="22"/>
    </row>
    <row r="153" spans="1:22" ht="19.5" x14ac:dyDescent="0.3">
      <c r="A153" s="37" t="s">
        <v>26</v>
      </c>
      <c r="B153" s="10" t="s">
        <v>71</v>
      </c>
      <c r="C153" s="35">
        <v>0</v>
      </c>
      <c r="D153" s="34">
        <v>0</v>
      </c>
      <c r="E153" s="16">
        <v>10.57</v>
      </c>
      <c r="F153" s="15">
        <v>0</v>
      </c>
      <c r="G153" s="22"/>
      <c r="P153" s="37" t="s">
        <v>26</v>
      </c>
      <c r="Q153" s="10" t="s">
        <v>71</v>
      </c>
      <c r="R153" s="35">
        <v>0</v>
      </c>
      <c r="S153" s="34">
        <v>0</v>
      </c>
      <c r="T153" s="16">
        <v>10.57</v>
      </c>
      <c r="U153" s="15">
        <v>0</v>
      </c>
      <c r="V153" s="22"/>
    </row>
    <row r="154" spans="1:22" ht="19.5" x14ac:dyDescent="0.3">
      <c r="A154" s="37" t="s">
        <v>28</v>
      </c>
      <c r="B154" s="10" t="s">
        <v>4</v>
      </c>
      <c r="C154" s="35">
        <v>0</v>
      </c>
      <c r="D154" s="34">
        <v>0</v>
      </c>
      <c r="E154" s="16">
        <v>10.63</v>
      </c>
      <c r="F154" s="15">
        <v>0</v>
      </c>
      <c r="G154" s="22"/>
      <c r="P154" s="37" t="s">
        <v>28</v>
      </c>
      <c r="Q154" s="10" t="s">
        <v>4</v>
      </c>
      <c r="R154" s="35">
        <v>0</v>
      </c>
      <c r="S154" s="34">
        <v>0</v>
      </c>
      <c r="T154" s="16">
        <v>10.63</v>
      </c>
      <c r="U154" s="15">
        <v>0</v>
      </c>
      <c r="V154" s="22"/>
    </row>
    <row r="155" spans="1:22" ht="19.5" x14ac:dyDescent="0.3">
      <c r="A155" s="37" t="s">
        <v>25</v>
      </c>
      <c r="B155" s="10" t="s">
        <v>21</v>
      </c>
      <c r="C155" s="35">
        <v>793.92000000000007</v>
      </c>
      <c r="D155" s="34">
        <v>1.7353146766022357E-2</v>
      </c>
      <c r="E155" s="16">
        <v>10</v>
      </c>
      <c r="F155" s="15">
        <v>79.39200000000001</v>
      </c>
      <c r="G155" s="22"/>
      <c r="P155" s="37" t="s">
        <v>25</v>
      </c>
      <c r="Q155" s="10" t="s">
        <v>21</v>
      </c>
      <c r="R155" s="35">
        <v>1542</v>
      </c>
      <c r="S155" s="34">
        <v>0.10466317192127372</v>
      </c>
      <c r="T155" s="16">
        <v>10</v>
      </c>
      <c r="U155" s="15">
        <v>154.19999999999999</v>
      </c>
      <c r="V155" s="22"/>
    </row>
    <row r="156" spans="1:22" ht="19.5" x14ac:dyDescent="0.3">
      <c r="A156" s="37" t="s">
        <v>29</v>
      </c>
      <c r="B156" s="10" t="s">
        <v>43</v>
      </c>
      <c r="C156" s="35">
        <v>0</v>
      </c>
      <c r="D156" s="34">
        <v>0</v>
      </c>
      <c r="E156" s="16">
        <v>9.9</v>
      </c>
      <c r="F156" s="15">
        <v>0</v>
      </c>
      <c r="G156" s="14"/>
      <c r="P156" s="37" t="s">
        <v>29</v>
      </c>
      <c r="Q156" s="10" t="s">
        <v>43</v>
      </c>
      <c r="R156" s="35">
        <v>0</v>
      </c>
      <c r="S156" s="34">
        <v>0</v>
      </c>
      <c r="T156" s="16">
        <v>9.9</v>
      </c>
      <c r="U156" s="15">
        <v>0</v>
      </c>
      <c r="V156" s="14"/>
    </row>
    <row r="157" spans="1:22" ht="19.5" x14ac:dyDescent="0.3">
      <c r="A157" s="37" t="s">
        <v>36</v>
      </c>
      <c r="B157" s="10" t="s">
        <v>62</v>
      </c>
      <c r="C157" s="35">
        <v>0</v>
      </c>
      <c r="D157" s="34">
        <v>0</v>
      </c>
      <c r="E157" s="16">
        <v>10</v>
      </c>
      <c r="F157" s="15">
        <v>0</v>
      </c>
      <c r="G157" s="17"/>
      <c r="P157" s="37" t="s">
        <v>36</v>
      </c>
      <c r="Q157" s="10" t="s">
        <v>62</v>
      </c>
      <c r="R157" s="35">
        <v>0</v>
      </c>
      <c r="S157" s="34">
        <v>0</v>
      </c>
      <c r="T157" s="16">
        <v>10</v>
      </c>
      <c r="U157" s="15">
        <v>0</v>
      </c>
      <c r="V157" s="17"/>
    </row>
    <row r="158" spans="1:22" ht="19.5" x14ac:dyDescent="0.3">
      <c r="A158" s="37" t="s">
        <v>32</v>
      </c>
      <c r="B158" s="10" t="s">
        <v>3</v>
      </c>
      <c r="C158" s="35">
        <v>0</v>
      </c>
      <c r="D158" s="34">
        <v>0</v>
      </c>
      <c r="E158" s="16">
        <v>5.3</v>
      </c>
      <c r="F158" s="15">
        <v>0</v>
      </c>
      <c r="P158" s="37" t="s">
        <v>32</v>
      </c>
      <c r="Q158" s="10" t="s">
        <v>3</v>
      </c>
      <c r="R158" s="35">
        <v>0</v>
      </c>
      <c r="S158" s="34">
        <v>0</v>
      </c>
      <c r="T158" s="16">
        <v>5.3</v>
      </c>
      <c r="U158" s="15">
        <v>0</v>
      </c>
      <c r="V158" s="3"/>
    </row>
    <row r="159" spans="1:22" ht="19.5" x14ac:dyDescent="0.3">
      <c r="A159" s="37" t="s">
        <v>44</v>
      </c>
      <c r="B159" s="10" t="s">
        <v>46</v>
      </c>
      <c r="C159" s="35">
        <v>0</v>
      </c>
      <c r="D159" s="34">
        <v>0</v>
      </c>
      <c r="E159" s="16">
        <v>10.16</v>
      </c>
      <c r="F159" s="15">
        <v>0</v>
      </c>
      <c r="P159" s="37" t="s">
        <v>44</v>
      </c>
      <c r="Q159" s="10" t="s">
        <v>46</v>
      </c>
      <c r="R159" s="35">
        <v>0</v>
      </c>
      <c r="S159" s="34">
        <v>0</v>
      </c>
      <c r="T159" s="16">
        <v>10.16</v>
      </c>
      <c r="U159" s="15">
        <v>0</v>
      </c>
    </row>
    <row r="160" spans="1:22" ht="19.5" x14ac:dyDescent="0.3">
      <c r="A160" s="37" t="s">
        <v>45</v>
      </c>
      <c r="B160" s="10" t="s">
        <v>47</v>
      </c>
      <c r="C160" s="35">
        <v>0</v>
      </c>
      <c r="D160" s="34">
        <v>0</v>
      </c>
      <c r="E160" s="16">
        <v>10.6</v>
      </c>
      <c r="F160" s="15">
        <v>0</v>
      </c>
      <c r="P160" s="37" t="s">
        <v>45</v>
      </c>
      <c r="Q160" s="10" t="s">
        <v>47</v>
      </c>
      <c r="R160" s="35">
        <v>0</v>
      </c>
      <c r="S160" s="34">
        <v>0</v>
      </c>
      <c r="T160" s="16">
        <v>10.6</v>
      </c>
      <c r="U160" s="15">
        <v>0</v>
      </c>
    </row>
    <row r="161" spans="1:21" ht="19.5" x14ac:dyDescent="0.3">
      <c r="A161" s="37" t="s">
        <v>34</v>
      </c>
      <c r="B161" s="10" t="s">
        <v>38</v>
      </c>
      <c r="C161" s="35">
        <v>0</v>
      </c>
      <c r="D161" s="34">
        <v>0</v>
      </c>
      <c r="E161" s="16">
        <v>5.51</v>
      </c>
      <c r="F161" s="15">
        <v>0</v>
      </c>
      <c r="P161" s="37" t="s">
        <v>34</v>
      </c>
      <c r="Q161" s="10" t="s">
        <v>38</v>
      </c>
      <c r="R161" s="35">
        <v>0</v>
      </c>
      <c r="S161" s="34">
        <v>0</v>
      </c>
      <c r="T161" s="16">
        <v>5.51</v>
      </c>
      <c r="U161" s="15">
        <v>0</v>
      </c>
    </row>
    <row r="162" spans="1:21" ht="19.5" x14ac:dyDescent="0.3">
      <c r="A162" s="37" t="s">
        <v>35</v>
      </c>
      <c r="B162" s="10" t="s">
        <v>39</v>
      </c>
      <c r="C162" s="35">
        <v>0</v>
      </c>
      <c r="D162" s="34">
        <v>0</v>
      </c>
      <c r="E162" s="16">
        <v>8.8000000000000007</v>
      </c>
      <c r="F162" s="15">
        <v>0</v>
      </c>
      <c r="P162" s="37" t="s">
        <v>35</v>
      </c>
      <c r="Q162" s="10" t="s">
        <v>39</v>
      </c>
      <c r="R162" s="35">
        <v>0</v>
      </c>
      <c r="S162" s="34">
        <v>0</v>
      </c>
      <c r="T162" s="16">
        <v>8.8000000000000007</v>
      </c>
      <c r="U162" s="15">
        <v>0</v>
      </c>
    </row>
    <row r="163" spans="1:21" ht="19.5" x14ac:dyDescent="0.3">
      <c r="A163" s="37" t="s">
        <v>33</v>
      </c>
      <c r="B163" s="10" t="s">
        <v>33</v>
      </c>
      <c r="C163" s="35">
        <v>0</v>
      </c>
      <c r="D163" s="34">
        <v>0</v>
      </c>
      <c r="E163" s="16">
        <v>10</v>
      </c>
      <c r="F163" s="15">
        <v>0</v>
      </c>
      <c r="P163" s="37" t="s">
        <v>33</v>
      </c>
      <c r="Q163" s="10" t="s">
        <v>33</v>
      </c>
      <c r="R163" s="35">
        <v>0</v>
      </c>
      <c r="S163" s="34">
        <v>0</v>
      </c>
      <c r="T163" s="16">
        <v>10</v>
      </c>
      <c r="U163" s="15">
        <v>0</v>
      </c>
    </row>
    <row r="164" spans="1:21" ht="19.5" x14ac:dyDescent="0.3">
      <c r="A164" s="37" t="s">
        <v>75</v>
      </c>
      <c r="B164" s="10" t="s">
        <v>5</v>
      </c>
      <c r="C164" s="35">
        <v>0</v>
      </c>
      <c r="D164" s="34">
        <v>0</v>
      </c>
      <c r="E164" s="16">
        <v>10</v>
      </c>
      <c r="F164" s="15"/>
      <c r="P164" s="37" t="s">
        <v>75</v>
      </c>
      <c r="Q164" s="10" t="s">
        <v>5</v>
      </c>
      <c r="R164" s="35">
        <v>0</v>
      </c>
      <c r="S164" s="34">
        <v>0</v>
      </c>
      <c r="T164" s="16">
        <v>10</v>
      </c>
      <c r="U164" s="15"/>
    </row>
    <row r="165" spans="1:21" ht="19.5" x14ac:dyDescent="0.3">
      <c r="B165" s="8" t="s">
        <v>52</v>
      </c>
      <c r="C165" s="33">
        <v>45750.779999999984</v>
      </c>
      <c r="D165" s="34">
        <v>1</v>
      </c>
      <c r="E165" s="21"/>
      <c r="F165" s="20"/>
      <c r="Q165" s="8" t="s">
        <v>52</v>
      </c>
      <c r="R165" s="33">
        <v>14732.976000000004</v>
      </c>
      <c r="S165" s="34">
        <v>1</v>
      </c>
      <c r="T165" s="21"/>
      <c r="U165" s="20"/>
    </row>
    <row r="169" spans="1:21" ht="26.25" x14ac:dyDescent="0.4">
      <c r="B169" s="13" t="s">
        <v>77</v>
      </c>
      <c r="C169" s="12"/>
      <c r="D169" s="11"/>
      <c r="Q169" s="13" t="s">
        <v>78</v>
      </c>
      <c r="R169" s="12"/>
      <c r="S169" s="11"/>
    </row>
    <row r="170" spans="1:21" ht="19.5" x14ac:dyDescent="0.3">
      <c r="B170" s="8" t="s">
        <v>55</v>
      </c>
      <c r="C170" s="7" t="s">
        <v>54</v>
      </c>
      <c r="D170" s="6" t="s">
        <v>53</v>
      </c>
      <c r="Q170" s="8" t="s">
        <v>55</v>
      </c>
      <c r="R170" s="7" t="s">
        <v>54</v>
      </c>
      <c r="S170" s="6" t="s">
        <v>53</v>
      </c>
    </row>
    <row r="171" spans="1:21" ht="19.5" x14ac:dyDescent="0.3">
      <c r="B171" s="10" t="s">
        <v>2</v>
      </c>
      <c r="C171" s="39">
        <v>642261.93400000466</v>
      </c>
      <c r="D171" s="30">
        <v>0.86373707646066122</v>
      </c>
      <c r="Q171" s="10" t="s">
        <v>2</v>
      </c>
      <c r="R171" s="39">
        <v>111536.34399999985</v>
      </c>
      <c r="S171" s="30">
        <v>0.87646124488859534</v>
      </c>
    </row>
    <row r="172" spans="1:21" ht="19.5" x14ac:dyDescent="0.3">
      <c r="B172" s="10" t="s">
        <v>3</v>
      </c>
      <c r="C172" s="39">
        <v>42851.396000000001</v>
      </c>
      <c r="D172" s="30">
        <v>5.7628107075855133E-2</v>
      </c>
      <c r="Q172" s="10" t="s">
        <v>41</v>
      </c>
      <c r="R172" s="39">
        <v>7405.1760000000022</v>
      </c>
      <c r="S172" s="30">
        <v>5.8190447551151214E-2</v>
      </c>
    </row>
    <row r="173" spans="1:21" ht="19.5" x14ac:dyDescent="0.3">
      <c r="B173" s="10" t="s">
        <v>41</v>
      </c>
      <c r="C173" s="39">
        <v>32761.713999999978</v>
      </c>
      <c r="D173" s="30">
        <v>4.4059137825534105E-2</v>
      </c>
      <c r="Q173" s="10" t="s">
        <v>31</v>
      </c>
      <c r="R173" s="39">
        <v>5592.6639999999998</v>
      </c>
      <c r="S173" s="30">
        <v>4.3947587628330703E-2</v>
      </c>
    </row>
    <row r="174" spans="1:21" ht="19.5" x14ac:dyDescent="0.3">
      <c r="B174" s="10" t="s">
        <v>31</v>
      </c>
      <c r="C174" s="39">
        <v>20309.558000000001</v>
      </c>
      <c r="D174" s="30">
        <v>2.7313028100351508E-2</v>
      </c>
      <c r="Q174" s="10" t="s">
        <v>3</v>
      </c>
      <c r="R174" s="39">
        <v>2723.4040000000005</v>
      </c>
      <c r="S174" s="30">
        <v>2.1400719931922673E-2</v>
      </c>
    </row>
    <row r="175" spans="1:21" ht="19.5" x14ac:dyDescent="0.3">
      <c r="B175" s="10" t="s">
        <v>5</v>
      </c>
      <c r="C175" s="39">
        <v>5295.84</v>
      </c>
      <c r="D175" s="30">
        <v>7.1220371578232045E-3</v>
      </c>
      <c r="Q175" s="10" t="s">
        <v>5</v>
      </c>
      <c r="R175" s="39">
        <v>0</v>
      </c>
      <c r="S175" s="30">
        <v>0</v>
      </c>
    </row>
    <row r="176" spans="1:21" ht="19.5" x14ac:dyDescent="0.3">
      <c r="B176" s="10" t="s">
        <v>4</v>
      </c>
      <c r="C176" s="39">
        <v>104.55800000000002</v>
      </c>
      <c r="D176" s="30">
        <v>1.4061337977500809E-4</v>
      </c>
      <c r="Q176" s="10" t="s">
        <v>4</v>
      </c>
      <c r="R176" s="39">
        <v>0</v>
      </c>
      <c r="S176" s="30">
        <v>0</v>
      </c>
    </row>
    <row r="177" spans="2:19" ht="19.5" x14ac:dyDescent="0.3">
      <c r="B177" s="10"/>
      <c r="C177" s="9"/>
      <c r="D177" s="30">
        <v>0</v>
      </c>
      <c r="Q177" s="10"/>
      <c r="R177" s="9"/>
      <c r="S177" s="30">
        <v>0</v>
      </c>
    </row>
    <row r="178" spans="2:19" ht="19.5" x14ac:dyDescent="0.3">
      <c r="B178" s="10"/>
      <c r="C178" s="9"/>
      <c r="D178" s="30">
        <v>0</v>
      </c>
      <c r="Q178" s="10"/>
      <c r="R178" s="9"/>
      <c r="S178" s="30">
        <v>0</v>
      </c>
    </row>
    <row r="179" spans="2:19" ht="19.5" x14ac:dyDescent="0.3">
      <c r="B179" s="10"/>
      <c r="C179" s="9"/>
      <c r="D179" s="30">
        <v>0</v>
      </c>
      <c r="Q179" s="10"/>
      <c r="R179" s="9"/>
      <c r="S179" s="30">
        <v>0</v>
      </c>
    </row>
    <row r="180" spans="2:19" ht="19.5" x14ac:dyDescent="0.3">
      <c r="B180" s="10"/>
      <c r="C180" s="9"/>
      <c r="D180" s="30">
        <v>0</v>
      </c>
      <c r="Q180" s="10"/>
      <c r="R180" s="9"/>
      <c r="S180" s="30">
        <v>0</v>
      </c>
    </row>
    <row r="181" spans="2:19" ht="19.5" x14ac:dyDescent="0.3">
      <c r="B181" s="10"/>
      <c r="C181" s="9"/>
      <c r="D181" s="30">
        <v>0</v>
      </c>
      <c r="Q181" s="10"/>
      <c r="R181" s="9"/>
      <c r="S181" s="30">
        <v>0</v>
      </c>
    </row>
    <row r="182" spans="2:19" ht="19.5" x14ac:dyDescent="0.3">
      <c r="B182" s="10"/>
      <c r="C182" s="9"/>
      <c r="D182" s="30">
        <v>0</v>
      </c>
      <c r="Q182" s="10"/>
      <c r="R182" s="9"/>
      <c r="S182" s="30">
        <v>0</v>
      </c>
    </row>
    <row r="183" spans="2:19" ht="19.5" x14ac:dyDescent="0.3">
      <c r="B183" s="10"/>
      <c r="C183" s="9"/>
      <c r="D183" s="30">
        <v>0</v>
      </c>
      <c r="Q183" s="10"/>
      <c r="R183" s="9"/>
      <c r="S183" s="30">
        <v>0</v>
      </c>
    </row>
    <row r="184" spans="2:19" ht="19.5" x14ac:dyDescent="0.3">
      <c r="B184" s="10"/>
      <c r="C184" s="9"/>
      <c r="D184" s="30">
        <v>0</v>
      </c>
      <c r="Q184" s="10"/>
      <c r="R184" s="9"/>
      <c r="S184" s="30">
        <v>0</v>
      </c>
    </row>
    <row r="185" spans="2:19" ht="19.5" x14ac:dyDescent="0.3">
      <c r="B185" s="10"/>
      <c r="C185" s="9"/>
      <c r="D185" s="30">
        <v>0</v>
      </c>
      <c r="Q185" s="10"/>
      <c r="R185" s="9"/>
      <c r="S185" s="30">
        <v>0</v>
      </c>
    </row>
    <row r="186" spans="2:19" ht="19.5" x14ac:dyDescent="0.3">
      <c r="B186" s="10"/>
      <c r="C186" s="9"/>
      <c r="D186" s="30">
        <v>0</v>
      </c>
      <c r="Q186" s="10"/>
      <c r="R186" s="9"/>
      <c r="S186" s="30">
        <v>0</v>
      </c>
    </row>
    <row r="187" spans="2:19" ht="19.5" x14ac:dyDescent="0.3">
      <c r="B187" s="8" t="s">
        <v>52</v>
      </c>
      <c r="C187" s="7">
        <v>743585.00000000454</v>
      </c>
      <c r="D187" s="6">
        <v>1</v>
      </c>
      <c r="Q187" s="8" t="s">
        <v>52</v>
      </c>
      <c r="R187" s="7">
        <v>127257.58799999986</v>
      </c>
      <c r="S187" s="6">
        <v>1</v>
      </c>
    </row>
    <row r="192" spans="2:19" ht="26.25" x14ac:dyDescent="0.4">
      <c r="B192" s="13" t="s">
        <v>79</v>
      </c>
      <c r="C192" s="12"/>
      <c r="D192" s="11"/>
      <c r="Q192" s="13" t="s">
        <v>80</v>
      </c>
      <c r="R192" s="12"/>
      <c r="S192" s="11"/>
    </row>
    <row r="193" spans="1:19" ht="19.5" x14ac:dyDescent="0.3">
      <c r="B193" s="8" t="s">
        <v>55</v>
      </c>
      <c r="C193" s="7" t="s">
        <v>54</v>
      </c>
      <c r="D193" s="6" t="s">
        <v>53</v>
      </c>
      <c r="Q193" s="8" t="s">
        <v>55</v>
      </c>
      <c r="R193" s="7" t="s">
        <v>54</v>
      </c>
      <c r="S193" s="6" t="s">
        <v>53</v>
      </c>
    </row>
    <row r="194" spans="1:19" ht="19.5" x14ac:dyDescent="0.3">
      <c r="A194" s="37" t="s">
        <v>81</v>
      </c>
      <c r="B194" s="10" t="s">
        <v>82</v>
      </c>
      <c r="C194" s="39">
        <v>20527.199999999993</v>
      </c>
      <c r="D194" s="30">
        <v>0.436307059233627</v>
      </c>
      <c r="P194" s="37" t="s">
        <v>81</v>
      </c>
      <c r="Q194" s="10" t="s">
        <v>82</v>
      </c>
      <c r="R194" s="39">
        <v>25881.647999999994</v>
      </c>
      <c r="S194" s="30">
        <v>0.56257887123085282</v>
      </c>
    </row>
    <row r="195" spans="1:19" ht="19.5" x14ac:dyDescent="0.3">
      <c r="A195" s="37" t="s">
        <v>83</v>
      </c>
      <c r="B195" s="10" t="s">
        <v>90</v>
      </c>
      <c r="C195" s="39">
        <v>16356.400000000003</v>
      </c>
      <c r="D195" s="30">
        <v>0.34765641605522918</v>
      </c>
      <c r="P195" s="37" t="s">
        <v>83</v>
      </c>
      <c r="Q195" s="10" t="s">
        <v>92</v>
      </c>
      <c r="R195" s="39">
        <v>7564.2719999999999</v>
      </c>
      <c r="S195" s="30">
        <v>0.16442150837702246</v>
      </c>
    </row>
    <row r="196" spans="1:19" ht="19.5" x14ac:dyDescent="0.3">
      <c r="A196" s="37" t="s">
        <v>93</v>
      </c>
      <c r="B196" s="10" t="s">
        <v>96</v>
      </c>
      <c r="C196" s="39">
        <v>6700.4000000000015</v>
      </c>
      <c r="D196" s="30">
        <v>0.14241746656577595</v>
      </c>
      <c r="P196" s="37" t="s">
        <v>93</v>
      </c>
      <c r="Q196" s="10" t="s">
        <v>96</v>
      </c>
      <c r="R196" s="39">
        <v>6129.3919999999989</v>
      </c>
      <c r="S196" s="30">
        <v>0.13323210456658013</v>
      </c>
    </row>
    <row r="197" spans="1:19" ht="19.5" x14ac:dyDescent="0.3">
      <c r="A197" s="37" t="s">
        <v>88</v>
      </c>
      <c r="B197" s="10" t="s">
        <v>89</v>
      </c>
      <c r="C197" s="39">
        <v>1145.2000000000003</v>
      </c>
      <c r="D197" s="30">
        <v>2.4341305401338224E-2</v>
      </c>
      <c r="P197" s="37" t="s">
        <v>95</v>
      </c>
      <c r="Q197" s="10" t="s">
        <v>98</v>
      </c>
      <c r="R197" s="39">
        <v>2402.48</v>
      </c>
      <c r="S197" s="30">
        <v>5.2221732037878714E-2</v>
      </c>
    </row>
    <row r="198" spans="1:19" ht="19.5" x14ac:dyDescent="0.3">
      <c r="A198" s="37" t="s">
        <v>86</v>
      </c>
      <c r="B198" s="10" t="s">
        <v>91</v>
      </c>
      <c r="C198" s="39">
        <v>752.80000000000007</v>
      </c>
      <c r="D198" s="30">
        <v>1.6000816194662426E-2</v>
      </c>
      <c r="P198" s="37" t="s">
        <v>88</v>
      </c>
      <c r="Q198" s="10" t="s">
        <v>89</v>
      </c>
      <c r="R198" s="39">
        <v>1224.3679999999999</v>
      </c>
      <c r="S198" s="30">
        <v>2.6613589961936617E-2</v>
      </c>
    </row>
    <row r="199" spans="1:19" ht="19.5" x14ac:dyDescent="0.3">
      <c r="A199" s="37" t="s">
        <v>94</v>
      </c>
      <c r="B199" s="10" t="s">
        <v>97</v>
      </c>
      <c r="C199" s="39">
        <v>616</v>
      </c>
      <c r="D199" s="30">
        <v>1.3093122709766277E-2</v>
      </c>
      <c r="P199" s="37" t="s">
        <v>94</v>
      </c>
      <c r="Q199" s="10" t="s">
        <v>97</v>
      </c>
      <c r="R199" s="39">
        <v>1720.44</v>
      </c>
      <c r="S199" s="30">
        <v>3.7396505555612559E-2</v>
      </c>
    </row>
    <row r="200" spans="1:19" ht="19.5" x14ac:dyDescent="0.3">
      <c r="A200" s="37" t="s">
        <v>102</v>
      </c>
      <c r="B200" s="10" t="s">
        <v>103</v>
      </c>
      <c r="C200" s="39">
        <v>501.8</v>
      </c>
      <c r="D200" s="30">
        <v>1.0665793791819348E-2</v>
      </c>
      <c r="P200" s="37" t="s">
        <v>84</v>
      </c>
      <c r="Q200" s="10" t="s">
        <v>85</v>
      </c>
      <c r="R200" s="39">
        <v>1082.7679999999998</v>
      </c>
      <c r="S200" s="30">
        <v>2.353568827011665E-2</v>
      </c>
    </row>
    <row r="201" spans="1:19" ht="19.5" x14ac:dyDescent="0.3">
      <c r="A201" s="37" t="s">
        <v>95</v>
      </c>
      <c r="B201" s="10" t="s">
        <v>95</v>
      </c>
      <c r="C201" s="39">
        <v>447.8</v>
      </c>
      <c r="D201" s="30">
        <v>9.5180200477813955E-3</v>
      </c>
      <c r="Q201" s="10"/>
      <c r="R201" s="9"/>
      <c r="S201" s="30">
        <v>0</v>
      </c>
    </row>
    <row r="202" spans="1:19" ht="19.5" x14ac:dyDescent="0.3">
      <c r="A202" s="37" t="s">
        <v>102</v>
      </c>
      <c r="B202" s="10"/>
      <c r="C202" s="39"/>
      <c r="D202" s="30">
        <v>0</v>
      </c>
      <c r="Q202" s="10"/>
      <c r="R202" s="9"/>
      <c r="S202" s="30">
        <v>0</v>
      </c>
    </row>
    <row r="203" spans="1:19" ht="19.5" x14ac:dyDescent="0.3">
      <c r="B203" s="10"/>
      <c r="C203" s="39"/>
      <c r="D203" s="30">
        <v>0</v>
      </c>
      <c r="Q203" s="10"/>
      <c r="R203" s="9"/>
      <c r="S203" s="30">
        <v>0</v>
      </c>
    </row>
    <row r="204" spans="1:19" ht="19.5" x14ac:dyDescent="0.3">
      <c r="B204" s="10"/>
      <c r="C204" s="9"/>
      <c r="D204" s="30">
        <v>0</v>
      </c>
      <c r="Q204" s="10"/>
      <c r="R204" s="9"/>
      <c r="S204" s="30">
        <v>0</v>
      </c>
    </row>
    <row r="205" spans="1:19" ht="19.5" x14ac:dyDescent="0.3">
      <c r="B205" s="10"/>
      <c r="C205" s="9"/>
      <c r="D205" s="30">
        <v>0</v>
      </c>
      <c r="Q205" s="10"/>
      <c r="R205" s="9"/>
      <c r="S205" s="30">
        <v>0</v>
      </c>
    </row>
    <row r="206" spans="1:19" ht="19.5" x14ac:dyDescent="0.3">
      <c r="B206" s="10"/>
      <c r="C206" s="9"/>
      <c r="D206" s="30">
        <v>0</v>
      </c>
      <c r="Q206" s="10"/>
      <c r="R206" s="9"/>
      <c r="S206" s="30">
        <v>0</v>
      </c>
    </row>
    <row r="207" spans="1:19" ht="19.5" x14ac:dyDescent="0.3">
      <c r="B207" s="10"/>
      <c r="C207" s="9"/>
      <c r="D207" s="30">
        <v>0</v>
      </c>
      <c r="Q207" s="10"/>
      <c r="R207" s="9"/>
      <c r="S207" s="30">
        <v>0</v>
      </c>
    </row>
    <row r="208" spans="1:19" ht="19.5" x14ac:dyDescent="0.3">
      <c r="B208" s="10"/>
      <c r="C208" s="9"/>
      <c r="D208" s="30">
        <v>0</v>
      </c>
      <c r="Q208" s="10"/>
      <c r="R208" s="9"/>
      <c r="S208" s="30">
        <v>0</v>
      </c>
    </row>
    <row r="209" spans="2:19" ht="19.5" x14ac:dyDescent="0.3">
      <c r="B209" s="10"/>
      <c r="C209" s="9"/>
      <c r="D209" s="30">
        <v>0</v>
      </c>
      <c r="Q209" s="10"/>
      <c r="R209" s="9"/>
      <c r="S209" s="30">
        <v>0</v>
      </c>
    </row>
    <row r="210" spans="2:19" ht="19.5" x14ac:dyDescent="0.3">
      <c r="B210" s="8" t="s">
        <v>52</v>
      </c>
      <c r="C210" s="7">
        <v>47047.600000000006</v>
      </c>
      <c r="D210" s="30">
        <v>1</v>
      </c>
      <c r="Q210" s="8" t="s">
        <v>52</v>
      </c>
      <c r="R210" s="7">
        <v>46005.367999999995</v>
      </c>
      <c r="S210" s="30">
        <v>1</v>
      </c>
    </row>
  </sheetData>
  <pageMargins left="0.7" right="0.7" top="0.75" bottom="0.75" header="0.3" footer="0.3"/>
  <pageSetup paperSize="0" orientation="portrait" copies="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4626-5F10-4B79-A148-E977A2E25D8E}">
  <dimension ref="A2:AE210"/>
  <sheetViews>
    <sheetView zoomScale="60" zoomScaleNormal="60" workbookViewId="0">
      <selection activeCell="C32" sqref="C32"/>
    </sheetView>
  </sheetViews>
  <sheetFormatPr defaultColWidth="8.7109375" defaultRowHeight="15" x14ac:dyDescent="0.25"/>
  <cols>
    <col min="1" max="1" width="10.85546875" style="37" bestFit="1" customWidth="1"/>
    <col min="2" max="2" width="34.85546875" bestFit="1" customWidth="1"/>
    <col min="3" max="3" width="21.5703125" style="4" bestFit="1" customWidth="1"/>
    <col min="4" max="4" width="11.85546875" style="3" bestFit="1" customWidth="1"/>
    <col min="5" max="5" width="9" style="5" bestFit="1" customWidth="1"/>
    <col min="6" max="6" width="19.140625" style="4" bestFit="1" customWidth="1"/>
    <col min="7" max="7" width="8" style="3" bestFit="1" customWidth="1"/>
    <col min="8" max="8" width="6" customWidth="1"/>
    <col min="16" max="16" width="10.85546875" style="37" bestFit="1" customWidth="1"/>
    <col min="17" max="17" width="42.7109375" bestFit="1" customWidth="1"/>
    <col min="18" max="18" width="19.42578125" style="2" bestFit="1" customWidth="1"/>
    <col min="19" max="19" width="11.85546875" bestFit="1" customWidth="1"/>
    <col min="20" max="20" width="9" bestFit="1" customWidth="1"/>
    <col min="21" max="21" width="19.140625" bestFit="1" customWidth="1"/>
    <col min="22" max="22" width="6" customWidth="1"/>
    <col min="25" max="25" width="19.140625" bestFit="1" customWidth="1"/>
    <col min="26" max="26" width="7.5703125" bestFit="1" customWidth="1"/>
  </cols>
  <sheetData>
    <row r="2" spans="1:26" s="23" customFormat="1" ht="26.25" x14ac:dyDescent="0.4">
      <c r="A2" s="36"/>
      <c r="B2" s="13" t="s">
        <v>73</v>
      </c>
      <c r="C2" s="12"/>
      <c r="D2" s="11"/>
      <c r="E2" s="24"/>
      <c r="F2" s="12"/>
      <c r="G2" s="11"/>
      <c r="P2" s="36"/>
      <c r="Q2"/>
      <c r="R2"/>
      <c r="S2"/>
      <c r="T2"/>
      <c r="U2"/>
    </row>
    <row r="3" spans="1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14</v>
      </c>
    </row>
    <row r="4" spans="1:26" ht="19.5" x14ac:dyDescent="0.3">
      <c r="B4" s="10" t="s">
        <v>2</v>
      </c>
      <c r="C4" s="9">
        <v>697712.07972999965</v>
      </c>
      <c r="D4" s="30">
        <v>0.69137283214623757</v>
      </c>
      <c r="E4" s="16">
        <v>14</v>
      </c>
      <c r="F4" s="15">
        <v>97679.691162199961</v>
      </c>
      <c r="G4" s="22"/>
      <c r="R4"/>
      <c r="Y4" s="10" t="s">
        <v>19</v>
      </c>
      <c r="Z4">
        <v>15.2</v>
      </c>
    </row>
    <row r="5" spans="1:26" ht="19.5" x14ac:dyDescent="0.3">
      <c r="B5" s="10" t="s">
        <v>19</v>
      </c>
      <c r="C5" s="9">
        <v>94551.358080000005</v>
      </c>
      <c r="D5" s="30">
        <v>9.3692286715660128E-2</v>
      </c>
      <c r="E5" s="16">
        <v>15.2</v>
      </c>
      <c r="F5" s="15">
        <v>14371.80642816</v>
      </c>
      <c r="G5" s="22"/>
      <c r="R5"/>
      <c r="Y5" s="10" t="s">
        <v>57</v>
      </c>
      <c r="Z5">
        <v>10.4</v>
      </c>
    </row>
    <row r="6" spans="1:26" ht="19.5" x14ac:dyDescent="0.3">
      <c r="B6" s="10" t="s">
        <v>57</v>
      </c>
      <c r="C6" s="9">
        <v>55930.21951000001</v>
      </c>
      <c r="D6" s="30">
        <v>5.5422050712026417E-2</v>
      </c>
      <c r="E6" s="16">
        <v>10.4</v>
      </c>
      <c r="F6" s="15">
        <v>5816.7428290400012</v>
      </c>
      <c r="G6" s="22"/>
      <c r="R6"/>
      <c r="Y6" s="10" t="s">
        <v>41</v>
      </c>
      <c r="Z6">
        <v>10.3</v>
      </c>
    </row>
    <row r="7" spans="1:26" ht="19.5" x14ac:dyDescent="0.3">
      <c r="B7" s="10" t="s">
        <v>31</v>
      </c>
      <c r="C7" s="9">
        <v>45893.866500000004</v>
      </c>
      <c r="D7" s="30">
        <v>4.5476885641029911E-2</v>
      </c>
      <c r="E7" s="16">
        <v>10.1</v>
      </c>
      <c r="F7" s="15">
        <v>4635.2805165</v>
      </c>
      <c r="G7" s="22"/>
      <c r="R7"/>
      <c r="Y7" s="10" t="s">
        <v>31</v>
      </c>
      <c r="Z7">
        <v>10.1</v>
      </c>
    </row>
    <row r="8" spans="1:26" ht="19.5" x14ac:dyDescent="0.3">
      <c r="B8" s="10" t="s">
        <v>20</v>
      </c>
      <c r="C8" s="9">
        <v>39409.703419999991</v>
      </c>
      <c r="D8" s="30">
        <v>3.9051636139183103E-2</v>
      </c>
      <c r="E8" s="16">
        <v>10</v>
      </c>
      <c r="F8" s="15">
        <v>3940.9703419999987</v>
      </c>
      <c r="G8" s="22"/>
      <c r="R8"/>
      <c r="Y8" s="10" t="s">
        <v>20</v>
      </c>
      <c r="Z8">
        <v>10</v>
      </c>
    </row>
    <row r="9" spans="1:26" ht="19.5" x14ac:dyDescent="0.3">
      <c r="B9" s="10" t="s">
        <v>41</v>
      </c>
      <c r="C9" s="9">
        <v>25451.998620000006</v>
      </c>
      <c r="D9" s="30">
        <v>2.5220747756726735E-2</v>
      </c>
      <c r="E9" s="16">
        <v>10.3</v>
      </c>
      <c r="F9" s="15">
        <v>2621.5558578600007</v>
      </c>
      <c r="G9" s="22"/>
      <c r="R9"/>
      <c r="Y9" s="10" t="s">
        <v>27</v>
      </c>
      <c r="Z9">
        <v>14.2</v>
      </c>
    </row>
    <row r="10" spans="1:26" ht="19.5" x14ac:dyDescent="0.3">
      <c r="B10" s="10" t="s">
        <v>76</v>
      </c>
      <c r="C10" s="9">
        <v>11716.76196</v>
      </c>
      <c r="D10" s="30">
        <v>1.1610306221161153E-2</v>
      </c>
      <c r="E10" s="16">
        <v>10</v>
      </c>
      <c r="F10" s="15">
        <v>1171.6761960000001</v>
      </c>
      <c r="G10" s="22"/>
      <c r="R10"/>
      <c r="Y10" s="10" t="s">
        <v>76</v>
      </c>
      <c r="Z10">
        <v>10</v>
      </c>
    </row>
    <row r="11" spans="1:26" ht="19.5" x14ac:dyDescent="0.3">
      <c r="B11" s="10" t="s">
        <v>27</v>
      </c>
      <c r="C11" s="9">
        <v>7659.1184000000003</v>
      </c>
      <c r="D11" s="30">
        <v>7.5895294546147679E-3</v>
      </c>
      <c r="E11" s="16">
        <v>14.2</v>
      </c>
      <c r="F11" s="15">
        <v>1087.5948128</v>
      </c>
      <c r="G11" s="22"/>
      <c r="R11"/>
      <c r="Y11" s="10" t="s">
        <v>21</v>
      </c>
      <c r="Z11">
        <v>10</v>
      </c>
    </row>
    <row r="12" spans="1:26" ht="19.5" x14ac:dyDescent="0.3">
      <c r="B12" s="10" t="s">
        <v>3</v>
      </c>
      <c r="C12" s="9">
        <v>6537.1489000000001</v>
      </c>
      <c r="D12" s="30">
        <v>6.477753905169103E-3</v>
      </c>
      <c r="E12" s="16">
        <v>5.3</v>
      </c>
      <c r="F12" s="15">
        <v>346.46889170000003</v>
      </c>
      <c r="G12" s="22"/>
      <c r="R12"/>
      <c r="Y12" s="10" t="s">
        <v>4</v>
      </c>
      <c r="Z12">
        <v>10.63</v>
      </c>
    </row>
    <row r="13" spans="1:26" ht="19.5" x14ac:dyDescent="0.3">
      <c r="B13" s="10" t="s">
        <v>4</v>
      </c>
      <c r="C13" s="9">
        <v>6905.9633400000002</v>
      </c>
      <c r="D13" s="30">
        <v>6.8432173840555569E-3</v>
      </c>
      <c r="E13" s="16">
        <v>10.63</v>
      </c>
      <c r="F13" s="15">
        <v>734.10390304200007</v>
      </c>
      <c r="G13" s="22"/>
      <c r="R13"/>
      <c r="Y13" s="10" t="s">
        <v>63</v>
      </c>
      <c r="Z13">
        <v>10.68</v>
      </c>
    </row>
    <row r="14" spans="1:26" ht="19.5" x14ac:dyDescent="0.3">
      <c r="B14" s="10" t="s">
        <v>63</v>
      </c>
      <c r="C14" s="9">
        <v>4053.7243600000002</v>
      </c>
      <c r="D14" s="30">
        <v>4.0168931754742685E-3</v>
      </c>
      <c r="E14" s="16">
        <v>10.68</v>
      </c>
      <c r="F14" s="15">
        <v>432.93776164799999</v>
      </c>
      <c r="G14" s="22"/>
      <c r="R14"/>
      <c r="Y14" s="10" t="s">
        <v>3</v>
      </c>
      <c r="Z14">
        <v>5.3</v>
      </c>
    </row>
    <row r="15" spans="1:26" ht="19.5" x14ac:dyDescent="0.3">
      <c r="B15" s="10" t="s">
        <v>21</v>
      </c>
      <c r="C15" s="9">
        <v>3930.7265799999996</v>
      </c>
      <c r="D15" s="30">
        <v>3.8950129243265344E-3</v>
      </c>
      <c r="E15" s="16">
        <v>10</v>
      </c>
      <c r="F15" s="15">
        <v>393.07265799999993</v>
      </c>
      <c r="G15" s="22"/>
      <c r="R15"/>
      <c r="Y15" s="10" t="s">
        <v>33</v>
      </c>
      <c r="Z15">
        <v>10</v>
      </c>
    </row>
    <row r="16" spans="1:26" ht="19.5" x14ac:dyDescent="0.3">
      <c r="B16" s="10" t="s">
        <v>62</v>
      </c>
      <c r="C16" s="9">
        <v>3809.4464239999998</v>
      </c>
      <c r="D16" s="30">
        <v>3.7748346912517888E-3</v>
      </c>
      <c r="E16" s="16">
        <v>10</v>
      </c>
      <c r="F16" s="15">
        <v>380.94464240000002</v>
      </c>
      <c r="G16" s="22"/>
      <c r="R16"/>
      <c r="Y16" s="10" t="s">
        <v>62</v>
      </c>
      <c r="Z16">
        <v>10</v>
      </c>
    </row>
    <row r="17" spans="1:26" ht="19.5" x14ac:dyDescent="0.3">
      <c r="B17" s="10" t="s">
        <v>47</v>
      </c>
      <c r="C17" s="9">
        <v>2890.3153000000002</v>
      </c>
      <c r="D17" s="30">
        <v>2.8640545761080961E-3</v>
      </c>
      <c r="E17" s="16">
        <v>10.6</v>
      </c>
      <c r="F17" s="15">
        <v>306.37342180000002</v>
      </c>
      <c r="G17" s="22"/>
      <c r="R17"/>
      <c r="Y17" s="10" t="s">
        <v>47</v>
      </c>
      <c r="Z17">
        <v>10.6</v>
      </c>
    </row>
    <row r="18" spans="1:26" ht="19.5" x14ac:dyDescent="0.3">
      <c r="B18" s="10" t="s">
        <v>38</v>
      </c>
      <c r="C18" s="9">
        <v>1071.3516199999999</v>
      </c>
      <c r="D18" s="30">
        <v>1.0616175715783749E-3</v>
      </c>
      <c r="E18" s="16">
        <v>5.51</v>
      </c>
      <c r="F18" s="15">
        <v>59.031474261999989</v>
      </c>
      <c r="G18" s="22"/>
      <c r="R18"/>
      <c r="Y18" s="10" t="s">
        <v>43</v>
      </c>
      <c r="Z18">
        <v>9.9</v>
      </c>
    </row>
    <row r="19" spans="1:26" ht="19.5" x14ac:dyDescent="0.3">
      <c r="B19" s="10" t="s">
        <v>43</v>
      </c>
      <c r="C19" s="9">
        <v>741.89020000000005</v>
      </c>
      <c r="D19" s="30">
        <v>7.3514956042330427E-4</v>
      </c>
      <c r="E19" s="16">
        <v>9.9</v>
      </c>
      <c r="F19" s="15">
        <v>73.447129800000013</v>
      </c>
      <c r="G19" s="22"/>
      <c r="R19"/>
      <c r="Y19" s="10" t="s">
        <v>71</v>
      </c>
      <c r="Z19">
        <v>10.57</v>
      </c>
    </row>
    <row r="20" spans="1:26" ht="19.5" x14ac:dyDescent="0.3">
      <c r="B20" s="10" t="s">
        <v>42</v>
      </c>
      <c r="C20" s="9">
        <v>612.70629999999994</v>
      </c>
      <c r="D20" s="30">
        <v>6.0713939490451428E-4</v>
      </c>
      <c r="E20" s="16">
        <v>10.57</v>
      </c>
      <c r="F20" s="15">
        <v>64.763055909999991</v>
      </c>
      <c r="G20" s="22"/>
      <c r="R20"/>
      <c r="Y20" s="10" t="s">
        <v>38</v>
      </c>
      <c r="Z20">
        <v>5.51</v>
      </c>
    </row>
    <row r="21" spans="1:26" ht="19.5" x14ac:dyDescent="0.3">
      <c r="B21" s="10" t="s">
        <v>46</v>
      </c>
      <c r="C21" s="9">
        <v>290.69319999999999</v>
      </c>
      <c r="D21" s="30">
        <v>2.8805203006865927E-4</v>
      </c>
      <c r="E21" s="16">
        <v>10.16</v>
      </c>
      <c r="F21" s="15">
        <v>29.534429119999999</v>
      </c>
      <c r="G21" s="22"/>
      <c r="R21"/>
      <c r="Y21" s="10" t="s">
        <v>46</v>
      </c>
      <c r="Z21">
        <v>10.16</v>
      </c>
    </row>
    <row r="22" spans="1:26" ht="19.5" x14ac:dyDescent="0.3">
      <c r="B22" s="10" t="s">
        <v>33</v>
      </c>
      <c r="C22" s="9">
        <v>0</v>
      </c>
      <c r="D22" s="30">
        <v>0</v>
      </c>
      <c r="E22" s="16">
        <v>10</v>
      </c>
      <c r="F22" s="15">
        <v>0</v>
      </c>
      <c r="G22" s="22"/>
      <c r="R22"/>
      <c r="Y22" s="10" t="s">
        <v>39</v>
      </c>
      <c r="Z22">
        <v>8.8000000000000007</v>
      </c>
    </row>
    <row r="23" spans="1:26" ht="19.5" x14ac:dyDescent="0.3">
      <c r="B23" s="10" t="s">
        <v>39</v>
      </c>
      <c r="C23" s="9">
        <v>0</v>
      </c>
      <c r="D23" s="30">
        <v>0</v>
      </c>
      <c r="E23" s="16">
        <v>8.8000000000000007</v>
      </c>
      <c r="F23" s="15">
        <v>0</v>
      </c>
      <c r="G23" s="22"/>
      <c r="R23"/>
      <c r="Y23" s="10" t="s">
        <v>5</v>
      </c>
      <c r="Z23">
        <v>10</v>
      </c>
    </row>
    <row r="24" spans="1:26" ht="19.5" x14ac:dyDescent="0.3">
      <c r="B24" s="10" t="s">
        <v>5</v>
      </c>
      <c r="C24" s="9">
        <v>0</v>
      </c>
      <c r="D24" s="30">
        <v>0</v>
      </c>
      <c r="E24" s="16">
        <v>10</v>
      </c>
      <c r="F24" s="15">
        <v>0</v>
      </c>
      <c r="G24" s="22"/>
      <c r="R24"/>
      <c r="Y24" s="31"/>
    </row>
    <row r="25" spans="1:26" ht="19.5" x14ac:dyDescent="0.3">
      <c r="B25" s="8" t="s">
        <v>52</v>
      </c>
      <c r="C25" s="7">
        <v>1009169.0724439997</v>
      </c>
      <c r="D25" s="6">
        <v>1</v>
      </c>
      <c r="E25" s="21"/>
      <c r="F25" s="20"/>
      <c r="G25" s="14"/>
      <c r="R25"/>
    </row>
    <row r="26" spans="1:26" x14ac:dyDescent="0.25">
      <c r="C26" s="18"/>
      <c r="D26" s="17"/>
      <c r="E26" s="19"/>
      <c r="F26" s="18"/>
      <c r="G26" s="17"/>
      <c r="R26" s="18"/>
      <c r="S26" s="17"/>
      <c r="T26" s="17"/>
      <c r="U26" s="17"/>
    </row>
    <row r="28" spans="1:26" s="26" customFormat="1" ht="26.25" x14ac:dyDescent="0.4">
      <c r="A28" s="38"/>
      <c r="B28" s="13"/>
      <c r="C28" s="28"/>
      <c r="D28" s="27"/>
      <c r="E28" s="29"/>
      <c r="F28" s="28"/>
      <c r="G28" s="27"/>
      <c r="P28" s="38"/>
      <c r="Q28" s="13"/>
      <c r="R28" s="28"/>
      <c r="S28" s="27"/>
      <c r="T28" s="27"/>
      <c r="U28" s="27"/>
    </row>
    <row r="29" spans="1:26" s="23" customFormat="1" ht="26.25" x14ac:dyDescent="0.4">
      <c r="A29" s="36"/>
      <c r="B29" s="13" t="s">
        <v>70</v>
      </c>
      <c r="C29" s="12"/>
      <c r="D29" s="11"/>
      <c r="E29" s="24"/>
      <c r="F29" s="12"/>
      <c r="G29" s="11"/>
      <c r="P29" s="36"/>
      <c r="Q29" s="13" t="s">
        <v>69</v>
      </c>
      <c r="R29" s="12"/>
      <c r="S29" s="11"/>
      <c r="T29" s="11"/>
      <c r="U29" s="11"/>
    </row>
    <row r="30" spans="1:26" ht="19.5" x14ac:dyDescent="0.3">
      <c r="B30" s="8" t="s">
        <v>55</v>
      </c>
      <c r="C30" s="7" t="s">
        <v>54</v>
      </c>
      <c r="D30" s="6" t="s">
        <v>53</v>
      </c>
      <c r="E30" s="21" t="s">
        <v>68</v>
      </c>
      <c r="F30" s="20" t="s">
        <v>72</v>
      </c>
      <c r="G30" s="14"/>
      <c r="Q30" s="8" t="s">
        <v>55</v>
      </c>
      <c r="R30" s="7" t="s">
        <v>54</v>
      </c>
      <c r="S30" s="6" t="s">
        <v>53</v>
      </c>
      <c r="T30" s="21" t="s">
        <v>68</v>
      </c>
      <c r="U30" s="20" t="s">
        <v>72</v>
      </c>
    </row>
    <row r="31" spans="1:26" ht="19.5" x14ac:dyDescent="0.3">
      <c r="B31" s="10" t="s">
        <v>2</v>
      </c>
      <c r="C31" s="35">
        <v>223394.50445999997</v>
      </c>
      <c r="D31" s="34">
        <v>0.71342155891552583</v>
      </c>
      <c r="E31" s="16">
        <v>14</v>
      </c>
      <c r="F31" s="15">
        <v>31275.230624399996</v>
      </c>
      <c r="G31" s="14"/>
      <c r="Q31" s="10" t="s">
        <v>2</v>
      </c>
      <c r="R31" s="35">
        <v>447221.4524200015</v>
      </c>
      <c r="S31" s="34">
        <v>0.68853544120779886</v>
      </c>
      <c r="T31" s="16">
        <v>14</v>
      </c>
      <c r="U31" s="15">
        <v>62611.003338800212</v>
      </c>
    </row>
    <row r="32" spans="1:26" ht="19.5" x14ac:dyDescent="0.3">
      <c r="B32" s="10" t="s">
        <v>19</v>
      </c>
      <c r="C32" s="35">
        <v>21037.932800000006</v>
      </c>
      <c r="D32" s="34">
        <v>6.7185693984802147E-2</v>
      </c>
      <c r="E32" s="16">
        <v>15.2</v>
      </c>
      <c r="F32" s="15">
        <v>3197.7657856000005</v>
      </c>
      <c r="G32" s="14"/>
      <c r="Q32" s="10" t="s">
        <v>19</v>
      </c>
      <c r="R32" s="35">
        <v>73513.425279999952</v>
      </c>
      <c r="S32" s="34">
        <v>0.11318016708716711</v>
      </c>
      <c r="T32" s="16">
        <v>15.2</v>
      </c>
      <c r="U32" s="15">
        <v>11174.040642559992</v>
      </c>
    </row>
    <row r="33" spans="1:21" ht="19.5" x14ac:dyDescent="0.3">
      <c r="A33" s="37" t="s">
        <v>24</v>
      </c>
      <c r="B33" s="10" t="s">
        <v>57</v>
      </c>
      <c r="C33" s="35">
        <v>15518.406240000002</v>
      </c>
      <c r="D33" s="34">
        <v>4.9558808970645823E-2</v>
      </c>
      <c r="E33" s="16">
        <v>10.4</v>
      </c>
      <c r="F33" s="15">
        <v>1613.9142489600004</v>
      </c>
      <c r="G33" s="32"/>
      <c r="P33" s="37" t="s">
        <v>23</v>
      </c>
      <c r="Q33" s="10" t="s">
        <v>41</v>
      </c>
      <c r="R33" s="35">
        <v>16043.618400000003</v>
      </c>
      <c r="S33" s="34">
        <v>2.470051428400467E-2</v>
      </c>
      <c r="T33" s="16">
        <v>10.3</v>
      </c>
      <c r="U33" s="15">
        <v>1652.4926952000003</v>
      </c>
    </row>
    <row r="34" spans="1:21" ht="19.5" x14ac:dyDescent="0.3">
      <c r="A34" s="37" t="s">
        <v>27</v>
      </c>
      <c r="B34" s="10" t="s">
        <v>27</v>
      </c>
      <c r="C34" s="35">
        <v>3977.4737999999993</v>
      </c>
      <c r="D34" s="34">
        <v>1.2702262151886331E-2</v>
      </c>
      <c r="E34" s="16">
        <v>14.2</v>
      </c>
      <c r="F34" s="15">
        <v>564.80127959999993</v>
      </c>
      <c r="G34" s="32"/>
      <c r="P34" s="37" t="s">
        <v>24</v>
      </c>
      <c r="Q34" s="10" t="s">
        <v>57</v>
      </c>
      <c r="R34" s="35">
        <v>23920.419319999972</v>
      </c>
      <c r="S34" s="34">
        <v>3.6827518852794484E-2</v>
      </c>
      <c r="T34" s="16">
        <v>10.4</v>
      </c>
      <c r="U34" s="15">
        <v>2487.7236092799972</v>
      </c>
    </row>
    <row r="35" spans="1:21" ht="19.5" x14ac:dyDescent="0.3">
      <c r="A35" s="37" t="s">
        <v>23</v>
      </c>
      <c r="B35" s="10" t="s">
        <v>41</v>
      </c>
      <c r="C35" s="35">
        <v>1031.8851</v>
      </c>
      <c r="D35" s="34">
        <v>3.2953768421618373E-3</v>
      </c>
      <c r="E35" s="16">
        <v>10.3</v>
      </c>
      <c r="F35" s="15">
        <v>106.2841653</v>
      </c>
      <c r="G35" s="32"/>
      <c r="P35" s="37" t="s">
        <v>27</v>
      </c>
      <c r="Q35" s="10" t="s">
        <v>27</v>
      </c>
      <c r="R35" s="35">
        <v>3681.644600000001</v>
      </c>
      <c r="S35" s="34">
        <v>5.6682048128824025E-3</v>
      </c>
      <c r="T35" s="16">
        <v>14.2</v>
      </c>
      <c r="U35" s="15">
        <v>522.79353320000007</v>
      </c>
    </row>
    <row r="36" spans="1:21" ht="19.5" x14ac:dyDescent="0.3">
      <c r="A36" s="37" t="s">
        <v>31</v>
      </c>
      <c r="B36" s="10" t="s">
        <v>31</v>
      </c>
      <c r="C36" s="35">
        <v>18466.8642</v>
      </c>
      <c r="D36" s="34">
        <v>5.8974857406146761E-2</v>
      </c>
      <c r="E36" s="16">
        <v>10.1</v>
      </c>
      <c r="F36" s="15">
        <v>1865.1532842000001</v>
      </c>
      <c r="G36" s="32"/>
      <c r="P36" s="37" t="s">
        <v>31</v>
      </c>
      <c r="Q36" s="10" t="s">
        <v>31</v>
      </c>
      <c r="R36" s="35">
        <v>27427.002300000004</v>
      </c>
      <c r="S36" s="34">
        <v>4.2226201420907578E-2</v>
      </c>
      <c r="T36" s="16">
        <v>10.1</v>
      </c>
      <c r="U36" s="15">
        <v>2770.1272322999998</v>
      </c>
    </row>
    <row r="37" spans="1:21" ht="19.5" x14ac:dyDescent="0.3">
      <c r="A37" s="37" t="s">
        <v>20</v>
      </c>
      <c r="B37" s="10" t="s">
        <v>20</v>
      </c>
      <c r="C37" s="35">
        <v>12088.917799999999</v>
      </c>
      <c r="D37" s="34">
        <v>3.8606565561338201E-2</v>
      </c>
      <c r="E37" s="16">
        <v>10</v>
      </c>
      <c r="F37" s="15">
        <v>1208.8917799999999</v>
      </c>
      <c r="G37" s="32"/>
      <c r="P37" s="37" t="s">
        <v>20</v>
      </c>
      <c r="Q37" s="10" t="s">
        <v>20</v>
      </c>
      <c r="R37" s="35">
        <v>25778.87351999999</v>
      </c>
      <c r="S37" s="34">
        <v>3.9688767068051765E-2</v>
      </c>
      <c r="T37" s="16">
        <v>10</v>
      </c>
      <c r="U37" s="15">
        <v>2577.8873519999993</v>
      </c>
    </row>
    <row r="38" spans="1:21" ht="19.5" x14ac:dyDescent="0.3">
      <c r="A38" s="37" t="s">
        <v>30</v>
      </c>
      <c r="B38" s="10" t="s">
        <v>63</v>
      </c>
      <c r="C38" s="35">
        <v>65.267799999999994</v>
      </c>
      <c r="D38" s="34">
        <v>2.0843599414203224E-4</v>
      </c>
      <c r="E38" s="16">
        <v>10.68</v>
      </c>
      <c r="F38" s="15">
        <v>6.9706010399999991</v>
      </c>
      <c r="G38" s="32"/>
      <c r="P38" s="37" t="s">
        <v>76</v>
      </c>
      <c r="Q38" s="10" t="s">
        <v>76</v>
      </c>
      <c r="R38" s="35">
        <v>9133.1792599999972</v>
      </c>
      <c r="S38" s="34">
        <v>1.4061305819266125E-2</v>
      </c>
      <c r="T38" s="16">
        <v>10</v>
      </c>
      <c r="U38" s="15">
        <v>913.31792599999972</v>
      </c>
    </row>
    <row r="39" spans="1:21" ht="19.5" x14ac:dyDescent="0.3">
      <c r="A39" s="37" t="s">
        <v>28</v>
      </c>
      <c r="B39" s="10" t="s">
        <v>4</v>
      </c>
      <c r="C39" s="35">
        <v>3943.8349000000003</v>
      </c>
      <c r="D39" s="34">
        <v>1.2594834636888978E-2</v>
      </c>
      <c r="E39" s="16">
        <v>10.63</v>
      </c>
      <c r="F39" s="15">
        <v>419.22964987000006</v>
      </c>
      <c r="G39" s="32"/>
      <c r="P39" s="37" t="s">
        <v>30</v>
      </c>
      <c r="Q39" s="10" t="s">
        <v>63</v>
      </c>
      <c r="R39" s="35">
        <v>3988.4565599999996</v>
      </c>
      <c r="S39" s="34">
        <v>6.1405679052683095E-3</v>
      </c>
      <c r="T39" s="16">
        <v>10.68</v>
      </c>
      <c r="U39" s="15">
        <v>425.96716060799997</v>
      </c>
    </row>
    <row r="40" spans="1:21" ht="19.5" x14ac:dyDescent="0.3">
      <c r="A40" s="37" t="s">
        <v>25</v>
      </c>
      <c r="B40" s="10" t="s">
        <v>21</v>
      </c>
      <c r="C40" s="35">
        <v>2850.4913800000004</v>
      </c>
      <c r="D40" s="34">
        <v>9.1031872467525112E-3</v>
      </c>
      <c r="E40" s="16">
        <v>10</v>
      </c>
      <c r="F40" s="15">
        <v>285.04913800000003</v>
      </c>
      <c r="G40" s="32"/>
      <c r="P40" s="37" t="s">
        <v>26</v>
      </c>
      <c r="Q40" s="10" t="s">
        <v>71</v>
      </c>
      <c r="R40" s="35">
        <v>511.52189999999996</v>
      </c>
      <c r="S40" s="34">
        <v>7.8753144599420322E-4</v>
      </c>
      <c r="T40" s="16">
        <v>10.57</v>
      </c>
      <c r="U40" s="15">
        <v>54.067864829999998</v>
      </c>
    </row>
    <row r="41" spans="1:21" ht="19.5" x14ac:dyDescent="0.3">
      <c r="A41" s="37" t="s">
        <v>76</v>
      </c>
      <c r="B41" s="10" t="s">
        <v>76</v>
      </c>
      <c r="C41" s="35">
        <v>2583.5826999999999</v>
      </c>
      <c r="D41" s="34">
        <v>8.2508009849061228E-3</v>
      </c>
      <c r="E41" s="16">
        <v>10</v>
      </c>
      <c r="F41" s="15">
        <v>258.35826999999995</v>
      </c>
      <c r="G41" s="32"/>
      <c r="P41" s="37" t="s">
        <v>28</v>
      </c>
      <c r="Q41" s="10" t="s">
        <v>4</v>
      </c>
      <c r="R41" s="35">
        <v>2962.12844</v>
      </c>
      <c r="S41" s="34">
        <v>4.5604485234625415E-3</v>
      </c>
      <c r="T41" s="16">
        <v>10.63</v>
      </c>
      <c r="U41" s="15">
        <v>314.87425317200001</v>
      </c>
    </row>
    <row r="42" spans="1:21" ht="19.5" x14ac:dyDescent="0.3">
      <c r="A42" s="37" t="s">
        <v>26</v>
      </c>
      <c r="B42" s="10" t="s">
        <v>71</v>
      </c>
      <c r="C42" s="35">
        <v>101.1844</v>
      </c>
      <c r="D42" s="34">
        <v>3.231374583740382E-4</v>
      </c>
      <c r="E42" s="16">
        <v>10.57</v>
      </c>
      <c r="F42" s="15">
        <v>10.695191079999999</v>
      </c>
      <c r="G42" s="32"/>
      <c r="P42" s="37" t="s">
        <v>25</v>
      </c>
      <c r="Q42" s="10" t="s">
        <v>21</v>
      </c>
      <c r="R42" s="35">
        <v>8062.0930199999975</v>
      </c>
      <c r="S42" s="34">
        <v>1.2412277507141672E-2</v>
      </c>
      <c r="T42" s="16">
        <v>10</v>
      </c>
      <c r="U42" s="15">
        <v>806.20930199999975</v>
      </c>
    </row>
    <row r="43" spans="1:21" ht="19.5" x14ac:dyDescent="0.3">
      <c r="A43" s="37" t="s">
        <v>29</v>
      </c>
      <c r="B43" s="10" t="s">
        <v>43</v>
      </c>
      <c r="C43" s="35">
        <v>539.9076</v>
      </c>
      <c r="D43" s="34">
        <v>1.7242220107133793E-3</v>
      </c>
      <c r="E43" s="16">
        <v>9.9</v>
      </c>
      <c r="F43" s="15">
        <v>53.450852400000002</v>
      </c>
      <c r="G43" s="32"/>
      <c r="P43" s="37" t="s">
        <v>29</v>
      </c>
      <c r="Q43" s="10" t="s">
        <v>43</v>
      </c>
      <c r="R43" s="35">
        <v>201.98260000000005</v>
      </c>
      <c r="S43" s="34">
        <v>3.1096938184595576E-4</v>
      </c>
      <c r="T43" s="16">
        <v>9.9</v>
      </c>
      <c r="U43" s="15">
        <v>19.996277400000007</v>
      </c>
    </row>
    <row r="44" spans="1:21" ht="19.5" x14ac:dyDescent="0.3">
      <c r="A44" s="37" t="s">
        <v>32</v>
      </c>
      <c r="B44" s="10" t="s">
        <v>3</v>
      </c>
      <c r="C44" s="35">
        <v>6117.3495000000003</v>
      </c>
      <c r="D44" s="34">
        <v>1.9536062569088648E-2</v>
      </c>
      <c r="E44" s="16">
        <v>5.3</v>
      </c>
      <c r="F44" s="15">
        <v>324.21952349999998</v>
      </c>
      <c r="G44" s="32"/>
      <c r="P44" s="37" t="s">
        <v>36</v>
      </c>
      <c r="Q44" s="10" t="s">
        <v>62</v>
      </c>
      <c r="R44" s="35">
        <v>3270.2574239999994</v>
      </c>
      <c r="S44" s="34">
        <v>5.034839286247564E-3</v>
      </c>
      <c r="T44" s="16">
        <v>10</v>
      </c>
      <c r="U44" s="15">
        <v>327.02574239999996</v>
      </c>
    </row>
    <row r="45" spans="1:21" ht="19.5" x14ac:dyDescent="0.3">
      <c r="A45" s="37" t="s">
        <v>45</v>
      </c>
      <c r="B45" s="10" t="s">
        <v>47</v>
      </c>
      <c r="C45" s="35">
        <v>739.94850000000008</v>
      </c>
      <c r="D45" s="34">
        <v>2.3630626620079974E-3</v>
      </c>
      <c r="E45" s="16">
        <v>10.6</v>
      </c>
      <c r="F45" s="15">
        <v>78.43454100000001</v>
      </c>
      <c r="G45" s="32"/>
      <c r="P45" s="37" t="s">
        <v>32</v>
      </c>
      <c r="Q45" s="10" t="s">
        <v>3</v>
      </c>
      <c r="R45" s="35">
        <v>419.79939999999988</v>
      </c>
      <c r="S45" s="34">
        <v>6.4631686054790396E-4</v>
      </c>
      <c r="T45" s="16">
        <v>5.3</v>
      </c>
      <c r="U45" s="15">
        <v>22.249368199999996</v>
      </c>
    </row>
    <row r="46" spans="1:21" ht="19.5" x14ac:dyDescent="0.3">
      <c r="A46" s="37" t="s">
        <v>34</v>
      </c>
      <c r="B46" s="10" t="s">
        <v>38</v>
      </c>
      <c r="C46" s="35">
        <v>134.39759999999998</v>
      </c>
      <c r="D46" s="34">
        <v>4.2920547906169954E-4</v>
      </c>
      <c r="E46" s="16">
        <v>5.51</v>
      </c>
      <c r="F46" s="15">
        <v>7.4053077599999986</v>
      </c>
      <c r="G46" s="32"/>
      <c r="P46" s="37" t="s">
        <v>44</v>
      </c>
      <c r="Q46" s="10" t="s">
        <v>46</v>
      </c>
      <c r="R46" s="35">
        <v>290.69319999999999</v>
      </c>
      <c r="S46" s="34">
        <v>4.4754689122143574E-4</v>
      </c>
      <c r="T46" s="16">
        <v>10.16</v>
      </c>
      <c r="U46" s="15">
        <v>29.534429119999999</v>
      </c>
    </row>
    <row r="47" spans="1:21" ht="19.5" x14ac:dyDescent="0.3">
      <c r="A47" s="37" t="s">
        <v>35</v>
      </c>
      <c r="B47" s="10" t="s">
        <v>39</v>
      </c>
      <c r="C47" s="35">
        <v>0</v>
      </c>
      <c r="D47" s="34">
        <v>0</v>
      </c>
      <c r="E47" s="16">
        <v>8.8000000000000007</v>
      </c>
      <c r="F47" s="15">
        <v>0</v>
      </c>
      <c r="G47" s="32"/>
      <c r="P47" s="37" t="s">
        <v>45</v>
      </c>
      <c r="Q47" s="10" t="s">
        <v>47</v>
      </c>
      <c r="R47" s="35">
        <v>2162.1808999999998</v>
      </c>
      <c r="S47" s="34">
        <v>3.3288612876165181E-3</v>
      </c>
      <c r="T47" s="16">
        <v>10.6</v>
      </c>
      <c r="U47" s="15">
        <v>229.19117539999999</v>
      </c>
    </row>
    <row r="48" spans="1:21" ht="19.5" x14ac:dyDescent="0.3">
      <c r="A48" s="37" t="s">
        <v>44</v>
      </c>
      <c r="B48" s="10" t="s">
        <v>46</v>
      </c>
      <c r="C48" s="35">
        <v>0</v>
      </c>
      <c r="D48" s="34">
        <v>0</v>
      </c>
      <c r="E48" s="16">
        <v>10.16</v>
      </c>
      <c r="F48" s="15">
        <v>0</v>
      </c>
      <c r="G48" s="32"/>
      <c r="P48" s="37" t="s">
        <v>34</v>
      </c>
      <c r="Q48" s="10" t="s">
        <v>38</v>
      </c>
      <c r="R48" s="35">
        <v>936.95402000000013</v>
      </c>
      <c r="S48" s="34">
        <v>1.4425203577807359E-3</v>
      </c>
      <c r="T48" s="16">
        <v>5.51</v>
      </c>
      <c r="U48" s="15">
        <v>51.626166502000004</v>
      </c>
    </row>
    <row r="49" spans="1:21" ht="19.5" x14ac:dyDescent="0.3">
      <c r="A49" s="37" t="s">
        <v>33</v>
      </c>
      <c r="B49" s="10" t="s">
        <v>33</v>
      </c>
      <c r="C49" s="35">
        <v>0</v>
      </c>
      <c r="D49" s="34">
        <v>0</v>
      </c>
      <c r="E49" s="16">
        <v>10</v>
      </c>
      <c r="F49" s="15">
        <v>0</v>
      </c>
      <c r="G49" s="32"/>
      <c r="P49" s="37" t="s">
        <v>33</v>
      </c>
      <c r="Q49" s="10" t="s">
        <v>33</v>
      </c>
      <c r="R49" s="35">
        <v>0</v>
      </c>
      <c r="S49" s="34">
        <v>0</v>
      </c>
      <c r="T49" s="16">
        <v>10</v>
      </c>
      <c r="U49" s="15">
        <v>0</v>
      </c>
    </row>
    <row r="50" spans="1:21" ht="19.5" x14ac:dyDescent="0.3">
      <c r="A50" s="37" t="s">
        <v>36</v>
      </c>
      <c r="B50" s="10" t="s">
        <v>62</v>
      </c>
      <c r="C50" s="35">
        <v>539.18899999999996</v>
      </c>
      <c r="D50" s="34">
        <v>1.721927125557292E-3</v>
      </c>
      <c r="E50" s="16">
        <v>10</v>
      </c>
      <c r="F50" s="15">
        <v>53.918899999999994</v>
      </c>
      <c r="G50" s="32"/>
      <c r="P50" s="37" t="s">
        <v>35</v>
      </c>
      <c r="Q50" s="10" t="s">
        <v>39</v>
      </c>
      <c r="R50" s="35">
        <v>0</v>
      </c>
      <c r="S50" s="34">
        <v>0</v>
      </c>
      <c r="T50" s="16">
        <v>8.8000000000000007</v>
      </c>
      <c r="U50" s="15">
        <v>0</v>
      </c>
    </row>
    <row r="51" spans="1:21" ht="19.5" x14ac:dyDescent="0.3">
      <c r="A51" s="37" t="s">
        <v>75</v>
      </c>
      <c r="B51" s="10" t="s">
        <v>5</v>
      </c>
      <c r="C51" s="35">
        <v>0</v>
      </c>
      <c r="D51" s="34">
        <v>0</v>
      </c>
      <c r="E51" s="16">
        <v>10</v>
      </c>
      <c r="F51" s="15"/>
      <c r="G51" s="32"/>
      <c r="P51" s="37" t="s">
        <v>75</v>
      </c>
      <c r="Q51" s="10" t="s">
        <v>5</v>
      </c>
      <c r="R51" s="35">
        <v>0</v>
      </c>
      <c r="S51" s="34">
        <v>0</v>
      </c>
      <c r="T51" s="16">
        <v>10</v>
      </c>
      <c r="U51" s="15"/>
    </row>
    <row r="52" spans="1:21" ht="19.5" x14ac:dyDescent="0.3">
      <c r="B52" s="8" t="s">
        <v>52</v>
      </c>
      <c r="C52" s="33">
        <v>313131.13778000011</v>
      </c>
      <c r="D52" s="6">
        <v>1</v>
      </c>
      <c r="E52" s="21"/>
      <c r="F52" s="20"/>
      <c r="G52" s="21"/>
      <c r="Q52" s="8" t="s">
        <v>52</v>
      </c>
      <c r="R52" s="33">
        <v>649525.68256400153</v>
      </c>
      <c r="S52" s="6">
        <v>1</v>
      </c>
      <c r="T52" s="21"/>
      <c r="U52" s="20"/>
    </row>
    <row r="53" spans="1:21" ht="19.5" x14ac:dyDescent="0.3">
      <c r="B53" s="25"/>
      <c r="C53" s="20"/>
      <c r="D53" s="14"/>
      <c r="E53" s="21"/>
      <c r="F53" s="20"/>
      <c r="G53" s="21"/>
      <c r="Q53" s="25"/>
      <c r="R53" s="20"/>
      <c r="S53" s="14"/>
      <c r="T53" s="14"/>
      <c r="U53" s="14"/>
    </row>
    <row r="54" spans="1:21" x14ac:dyDescent="0.25">
      <c r="C54" s="18"/>
      <c r="D54" s="17"/>
      <c r="E54" s="19"/>
      <c r="F54" s="18"/>
      <c r="G54" s="17"/>
      <c r="R54" s="18"/>
      <c r="S54" s="17"/>
      <c r="T54" s="17"/>
      <c r="U54" s="17"/>
    </row>
    <row r="55" spans="1:21" x14ac:dyDescent="0.25">
      <c r="R55" s="4"/>
      <c r="S55" s="3"/>
      <c r="T55" s="3"/>
      <c r="U55" s="3"/>
    </row>
    <row r="56" spans="1:21" s="23" customFormat="1" ht="26.25" x14ac:dyDescent="0.4">
      <c r="A56" s="36"/>
      <c r="B56" s="13" t="s">
        <v>67</v>
      </c>
      <c r="C56" s="12"/>
      <c r="D56" s="11"/>
      <c r="E56" s="24"/>
      <c r="F56" s="12"/>
      <c r="G56" s="11"/>
      <c r="P56" s="36"/>
      <c r="Q56" s="13" t="s">
        <v>66</v>
      </c>
      <c r="R56" s="12"/>
      <c r="S56" s="11"/>
      <c r="T56" s="11"/>
      <c r="U56" s="11"/>
    </row>
    <row r="57" spans="1:21" ht="19.5" x14ac:dyDescent="0.3">
      <c r="B57" s="8" t="s">
        <v>55</v>
      </c>
      <c r="C57" s="7" t="s">
        <v>54</v>
      </c>
      <c r="D57" s="6" t="s">
        <v>53</v>
      </c>
      <c r="E57" s="21" t="s">
        <v>68</v>
      </c>
      <c r="F57" s="20" t="s">
        <v>72</v>
      </c>
      <c r="G57" s="14"/>
      <c r="Q57" s="8" t="s">
        <v>55</v>
      </c>
      <c r="R57" s="7" t="s">
        <v>54</v>
      </c>
      <c r="S57" s="6" t="s">
        <v>53</v>
      </c>
      <c r="T57" s="21" t="s">
        <v>68</v>
      </c>
      <c r="U57" s="20" t="s">
        <v>72</v>
      </c>
    </row>
    <row r="58" spans="1:21" ht="19.5" x14ac:dyDescent="0.3">
      <c r="B58" s="10" t="s">
        <v>2</v>
      </c>
      <c r="C58" s="35">
        <v>82316.405899999969</v>
      </c>
      <c r="D58" s="34">
        <v>0.61745846206436039</v>
      </c>
      <c r="E58" s="16">
        <v>14</v>
      </c>
      <c r="F58" s="15">
        <v>11524.296825999994</v>
      </c>
      <c r="G58" s="22"/>
      <c r="Q58" s="10" t="s">
        <v>2</v>
      </c>
      <c r="R58" s="35">
        <v>273482.50940000004</v>
      </c>
      <c r="S58" s="34">
        <v>0.76280822854828401</v>
      </c>
      <c r="T58" s="16">
        <v>14</v>
      </c>
      <c r="U58" s="15">
        <v>38287.551316000005</v>
      </c>
    </row>
    <row r="59" spans="1:21" ht="19.5" x14ac:dyDescent="0.3">
      <c r="B59" s="10" t="s">
        <v>19</v>
      </c>
      <c r="C59" s="35">
        <v>11276.267599999999</v>
      </c>
      <c r="D59" s="34">
        <v>8.4583708119867984E-2</v>
      </c>
      <c r="E59" s="16">
        <v>15.2</v>
      </c>
      <c r="F59" s="15">
        <v>1713.9926751999999</v>
      </c>
      <c r="G59" s="22"/>
      <c r="Q59" s="10" t="s">
        <v>19</v>
      </c>
      <c r="R59" s="35">
        <v>40038.898799999988</v>
      </c>
      <c r="S59" s="34">
        <v>0.11167807964633222</v>
      </c>
      <c r="T59" s="16">
        <v>15.2</v>
      </c>
      <c r="U59" s="15">
        <v>6085.9126175999982</v>
      </c>
    </row>
    <row r="60" spans="1:21" ht="19.5" x14ac:dyDescent="0.3">
      <c r="A60" s="37" t="s">
        <v>24</v>
      </c>
      <c r="B60" s="10" t="s">
        <v>57</v>
      </c>
      <c r="C60" s="35">
        <v>7299.7593000000006</v>
      </c>
      <c r="D60" s="34">
        <v>5.4755769539957699E-2</v>
      </c>
      <c r="E60" s="16">
        <v>10.4</v>
      </c>
      <c r="F60" s="15">
        <v>759.17496720000008</v>
      </c>
      <c r="G60" s="22"/>
      <c r="P60" s="37" t="s">
        <v>23</v>
      </c>
      <c r="Q60" s="10" t="s">
        <v>41</v>
      </c>
      <c r="R60" s="35">
        <v>6664.0741000000007</v>
      </c>
      <c r="S60" s="34">
        <v>1.8587698973101131E-2</v>
      </c>
      <c r="T60" s="16">
        <v>10.3</v>
      </c>
      <c r="U60" s="15">
        <v>686.39963230000012</v>
      </c>
    </row>
    <row r="61" spans="1:21" ht="19.5" x14ac:dyDescent="0.3">
      <c r="A61" s="37" t="s">
        <v>27</v>
      </c>
      <c r="B61" s="10" t="s">
        <v>27</v>
      </c>
      <c r="C61" s="35">
        <v>3977.4737999999993</v>
      </c>
      <c r="D61" s="34">
        <v>2.9835180831787114E-2</v>
      </c>
      <c r="E61" s="16">
        <v>14.2</v>
      </c>
      <c r="F61" s="15">
        <v>564.80127959999993</v>
      </c>
      <c r="G61" s="22"/>
      <c r="P61" s="37" t="s">
        <v>24</v>
      </c>
      <c r="Q61" s="10" t="s">
        <v>57</v>
      </c>
      <c r="R61" s="35">
        <v>8034.5048000000015</v>
      </c>
      <c r="S61" s="34">
        <v>2.2410158467526059E-2</v>
      </c>
      <c r="T61" s="16">
        <v>10.4</v>
      </c>
      <c r="U61" s="15">
        <v>835.58849920000023</v>
      </c>
    </row>
    <row r="62" spans="1:21" ht="19.5" x14ac:dyDescent="0.3">
      <c r="A62" s="37" t="s">
        <v>23</v>
      </c>
      <c r="B62" s="10" t="s">
        <v>41</v>
      </c>
      <c r="C62" s="35">
        <v>166.83840000000001</v>
      </c>
      <c r="D62" s="34">
        <v>1.2514611243161508E-3</v>
      </c>
      <c r="E62" s="16">
        <v>10.3</v>
      </c>
      <c r="F62" s="15">
        <v>17.184355200000002</v>
      </c>
      <c r="G62" s="22"/>
      <c r="P62" s="37" t="s">
        <v>27</v>
      </c>
      <c r="Q62" s="10" t="s">
        <v>27</v>
      </c>
      <c r="R62" s="35">
        <v>3681.644600000001</v>
      </c>
      <c r="S62" s="34">
        <v>1.0268988688277541E-2</v>
      </c>
      <c r="T62" s="16">
        <v>14.2</v>
      </c>
      <c r="U62" s="15">
        <v>522.79353320000007</v>
      </c>
    </row>
    <row r="63" spans="1:21" ht="19.5" x14ac:dyDescent="0.3">
      <c r="A63" s="37" t="s">
        <v>31</v>
      </c>
      <c r="B63" s="10" t="s">
        <v>31</v>
      </c>
      <c r="C63" s="35">
        <v>9117.7957999999999</v>
      </c>
      <c r="D63" s="34">
        <v>6.8392929824027782E-2</v>
      </c>
      <c r="E63" s="16">
        <v>10.1</v>
      </c>
      <c r="F63" s="15">
        <v>920.89737579999996</v>
      </c>
      <c r="G63" s="22"/>
      <c r="P63" s="37" t="s">
        <v>31</v>
      </c>
      <c r="Q63" s="10" t="s">
        <v>31</v>
      </c>
      <c r="R63" s="35">
        <v>4471.6167000000005</v>
      </c>
      <c r="S63" s="34">
        <v>1.2472410104607309E-2</v>
      </c>
      <c r="T63" s="16">
        <v>10.1</v>
      </c>
      <c r="U63" s="15">
        <v>451.63328670000004</v>
      </c>
    </row>
    <row r="64" spans="1:21" ht="19.5" x14ac:dyDescent="0.3">
      <c r="A64" s="37" t="s">
        <v>20</v>
      </c>
      <c r="B64" s="10" t="s">
        <v>20</v>
      </c>
      <c r="C64" s="35">
        <v>8506.8273999999983</v>
      </c>
      <c r="D64" s="34">
        <v>6.3810032836370018E-2</v>
      </c>
      <c r="E64" s="16">
        <v>10</v>
      </c>
      <c r="F64" s="15">
        <v>850.68273999999974</v>
      </c>
      <c r="G64" s="22"/>
      <c r="P64" s="37" t="s">
        <v>20</v>
      </c>
      <c r="Q64" s="10" t="s">
        <v>20</v>
      </c>
      <c r="R64" s="35">
        <v>11848.036699999997</v>
      </c>
      <c r="S64" s="34">
        <v>3.3047012427706107E-2</v>
      </c>
      <c r="T64" s="16">
        <v>10</v>
      </c>
      <c r="U64" s="15">
        <v>1184.8036699999998</v>
      </c>
    </row>
    <row r="65" spans="1:21" ht="19.5" x14ac:dyDescent="0.3">
      <c r="A65" s="37" t="s">
        <v>30</v>
      </c>
      <c r="B65" s="10" t="s">
        <v>63</v>
      </c>
      <c r="C65" s="35">
        <v>65.267799999999994</v>
      </c>
      <c r="D65" s="34">
        <v>4.8957622687367927E-4</v>
      </c>
      <c r="E65" s="16">
        <v>10.68</v>
      </c>
      <c r="F65" s="15">
        <v>6.9706010399999991</v>
      </c>
      <c r="G65" s="22"/>
      <c r="P65" s="37" t="s">
        <v>76</v>
      </c>
      <c r="Q65" s="10" t="s">
        <v>76</v>
      </c>
      <c r="R65" s="35">
        <v>2563.9817999999996</v>
      </c>
      <c r="S65" s="34">
        <v>7.1515594148195277E-3</v>
      </c>
      <c r="T65" s="16">
        <v>10</v>
      </c>
      <c r="U65" s="15">
        <v>256.39817999999997</v>
      </c>
    </row>
    <row r="66" spans="1:21" ht="19.5" x14ac:dyDescent="0.3">
      <c r="A66" s="37" t="s">
        <v>28</v>
      </c>
      <c r="B66" s="10" t="s">
        <v>4</v>
      </c>
      <c r="C66" s="35">
        <v>957.19669999999996</v>
      </c>
      <c r="D66" s="34">
        <v>7.1799685106888412E-3</v>
      </c>
      <c r="E66" s="16">
        <v>10.63</v>
      </c>
      <c r="F66" s="15">
        <v>101.75000921</v>
      </c>
      <c r="G66" s="22"/>
      <c r="P66" s="37" t="s">
        <v>30</v>
      </c>
      <c r="Q66" s="10" t="s">
        <v>63</v>
      </c>
      <c r="R66" s="35">
        <v>1875.7734</v>
      </c>
      <c r="S66" s="34">
        <v>5.2319813342037134E-3</v>
      </c>
      <c r="T66" s="16">
        <v>10.68</v>
      </c>
      <c r="U66" s="15">
        <v>200.33259912000003</v>
      </c>
    </row>
    <row r="67" spans="1:21" ht="19.5" x14ac:dyDescent="0.3">
      <c r="A67" s="37" t="s">
        <v>25</v>
      </c>
      <c r="B67" s="10" t="s">
        <v>21</v>
      </c>
      <c r="C67" s="35">
        <v>1939.4963999999998</v>
      </c>
      <c r="D67" s="34">
        <v>1.454823557017525E-2</v>
      </c>
      <c r="E67" s="16">
        <v>10</v>
      </c>
      <c r="F67" s="15">
        <v>193.94963999999996</v>
      </c>
      <c r="G67" s="22"/>
      <c r="P67" s="37" t="s">
        <v>26</v>
      </c>
      <c r="Q67" s="10" t="s">
        <v>71</v>
      </c>
      <c r="R67" s="35">
        <v>511.52189999999996</v>
      </c>
      <c r="S67" s="34">
        <v>1.4267571087405431E-3</v>
      </c>
      <c r="T67" s="16">
        <v>10.57</v>
      </c>
      <c r="U67" s="15">
        <v>54.067864829999998</v>
      </c>
    </row>
    <row r="68" spans="1:21" ht="19.5" x14ac:dyDescent="0.3">
      <c r="A68" s="37" t="s">
        <v>76</v>
      </c>
      <c r="B68" s="10" t="s">
        <v>76</v>
      </c>
      <c r="C68" s="35">
        <v>1990.4748</v>
      </c>
      <c r="D68" s="34">
        <v>1.4930626469271853E-2</v>
      </c>
      <c r="E68" s="16">
        <v>10</v>
      </c>
      <c r="F68" s="15">
        <v>199.04748000000001</v>
      </c>
      <c r="G68" s="22"/>
      <c r="P68" s="37" t="s">
        <v>28</v>
      </c>
      <c r="Q68" s="10" t="s">
        <v>4</v>
      </c>
      <c r="R68" s="35">
        <v>2306.1933000000004</v>
      </c>
      <c r="S68" s="34">
        <v>6.4325255378211814E-3</v>
      </c>
      <c r="T68" s="16">
        <v>10.63</v>
      </c>
      <c r="U68" s="15">
        <v>245.14834779000003</v>
      </c>
    </row>
    <row r="69" spans="1:21" ht="19.5" x14ac:dyDescent="0.3">
      <c r="A69" s="37" t="s">
        <v>26</v>
      </c>
      <c r="B69" s="10" t="s">
        <v>71</v>
      </c>
      <c r="C69" s="35">
        <v>101.1844</v>
      </c>
      <c r="D69" s="34">
        <v>7.5898799669173948E-4</v>
      </c>
      <c r="E69" s="16">
        <v>10.57</v>
      </c>
      <c r="F69" s="15">
        <v>10.695191079999999</v>
      </c>
      <c r="G69" s="22"/>
      <c r="P69" s="37" t="s">
        <v>25</v>
      </c>
      <c r="Q69" s="10" t="s">
        <v>21</v>
      </c>
      <c r="R69" s="35">
        <v>519.24589999999966</v>
      </c>
      <c r="S69" s="34">
        <v>1.44830119494274E-3</v>
      </c>
      <c r="T69" s="16">
        <v>10</v>
      </c>
      <c r="U69" s="15">
        <v>51.924589999999974</v>
      </c>
    </row>
    <row r="70" spans="1:21" ht="19.5" x14ac:dyDescent="0.3">
      <c r="A70" s="37" t="s">
        <v>29</v>
      </c>
      <c r="B70" s="10" t="s">
        <v>43</v>
      </c>
      <c r="C70" s="35">
        <v>539.9076</v>
      </c>
      <c r="D70" s="34">
        <v>4.0498672495230988E-3</v>
      </c>
      <c r="E70" s="16">
        <v>9.9</v>
      </c>
      <c r="F70" s="15">
        <v>53.450852400000002</v>
      </c>
      <c r="G70" s="22"/>
      <c r="P70" s="37" t="s">
        <v>29</v>
      </c>
      <c r="Q70" s="10" t="s">
        <v>43</v>
      </c>
      <c r="R70" s="35">
        <v>201.98260000000005</v>
      </c>
      <c r="S70" s="34">
        <v>5.6337785418747021E-4</v>
      </c>
      <c r="T70" s="16">
        <v>9.9</v>
      </c>
      <c r="U70" s="15">
        <v>19.996277400000007</v>
      </c>
    </row>
    <row r="71" spans="1:21" ht="19.5" x14ac:dyDescent="0.3">
      <c r="A71" s="37" t="s">
        <v>32</v>
      </c>
      <c r="B71" s="10" t="s">
        <v>3</v>
      </c>
      <c r="C71" s="35">
        <v>4903.0020999999997</v>
      </c>
      <c r="D71" s="34">
        <v>3.6777603480915952E-2</v>
      </c>
      <c r="E71" s="16">
        <v>5.3</v>
      </c>
      <c r="F71" s="15">
        <v>259.8591113</v>
      </c>
      <c r="G71" s="22"/>
      <c r="P71" s="37" t="s">
        <v>36</v>
      </c>
      <c r="Q71" s="10" t="s">
        <v>62</v>
      </c>
      <c r="R71" s="35">
        <v>1426.0435</v>
      </c>
      <c r="S71" s="34">
        <v>3.9775769150807517E-3</v>
      </c>
      <c r="T71" s="16">
        <v>10</v>
      </c>
      <c r="U71" s="15">
        <v>142.60434999999998</v>
      </c>
    </row>
    <row r="72" spans="1:21" ht="19.5" x14ac:dyDescent="0.3">
      <c r="A72" s="37" t="s">
        <v>45</v>
      </c>
      <c r="B72" s="10" t="s">
        <v>47</v>
      </c>
      <c r="C72" s="35">
        <v>22.592700000000001</v>
      </c>
      <c r="D72" s="34">
        <v>1.6946869391781208E-4</v>
      </c>
      <c r="E72" s="16">
        <v>10.6</v>
      </c>
      <c r="F72" s="15">
        <v>2.3948261999999998</v>
      </c>
      <c r="G72" s="22"/>
      <c r="P72" s="37" t="s">
        <v>32</v>
      </c>
      <c r="Q72" s="10" t="s">
        <v>3</v>
      </c>
      <c r="R72" s="35">
        <v>419.79939999999988</v>
      </c>
      <c r="S72" s="34">
        <v>1.1709210850894452E-3</v>
      </c>
      <c r="T72" s="16">
        <v>5.3</v>
      </c>
      <c r="U72" s="15">
        <v>22.249368199999996</v>
      </c>
    </row>
    <row r="73" spans="1:21" ht="19.5" x14ac:dyDescent="0.3">
      <c r="A73" s="37" t="s">
        <v>34</v>
      </c>
      <c r="B73" s="10" t="s">
        <v>38</v>
      </c>
      <c r="C73" s="35">
        <v>134.39759999999998</v>
      </c>
      <c r="D73" s="34">
        <v>1.0081214612546769E-3</v>
      </c>
      <c r="E73" s="16">
        <v>5.51</v>
      </c>
      <c r="F73" s="15">
        <v>7.4053077599999986</v>
      </c>
      <c r="G73" s="22"/>
      <c r="P73" s="37" t="s">
        <v>44</v>
      </c>
      <c r="Q73" s="10" t="s">
        <v>46</v>
      </c>
      <c r="R73" s="35">
        <v>0</v>
      </c>
      <c r="S73" s="34">
        <v>0</v>
      </c>
      <c r="T73" s="16">
        <v>10.16</v>
      </c>
      <c r="U73" s="15">
        <v>0</v>
      </c>
    </row>
    <row r="74" spans="1:21" ht="19.5" x14ac:dyDescent="0.3">
      <c r="A74" s="37" t="s">
        <v>35</v>
      </c>
      <c r="B74" s="10" t="s">
        <v>39</v>
      </c>
      <c r="C74" s="35">
        <v>0</v>
      </c>
      <c r="D74" s="34">
        <v>0</v>
      </c>
      <c r="E74" s="16">
        <v>8.8000000000000007</v>
      </c>
      <c r="F74" s="15">
        <v>0</v>
      </c>
      <c r="G74" s="22"/>
      <c r="P74" s="37" t="s">
        <v>45</v>
      </c>
      <c r="Q74" s="10" t="s">
        <v>47</v>
      </c>
      <c r="R74" s="35">
        <v>45.185399999999994</v>
      </c>
      <c r="S74" s="34">
        <v>1.2603290428285656E-4</v>
      </c>
      <c r="T74" s="16">
        <v>10.6</v>
      </c>
      <c r="U74" s="15">
        <v>4.7896523999999996</v>
      </c>
    </row>
    <row r="75" spans="1:21" ht="19.5" x14ac:dyDescent="0.3">
      <c r="A75" s="37" t="s">
        <v>44</v>
      </c>
      <c r="B75" s="10" t="s">
        <v>46</v>
      </c>
      <c r="C75" s="35">
        <v>0</v>
      </c>
      <c r="D75" s="34">
        <v>0</v>
      </c>
      <c r="E75" s="16">
        <v>10.16</v>
      </c>
      <c r="F75" s="15">
        <v>0</v>
      </c>
      <c r="G75" s="22"/>
      <c r="P75" s="37" t="s">
        <v>34</v>
      </c>
      <c r="Q75" s="10" t="s">
        <v>38</v>
      </c>
      <c r="R75" s="35">
        <v>429.64749999999992</v>
      </c>
      <c r="S75" s="34">
        <v>1.1983897949972473E-3</v>
      </c>
      <c r="T75" s="16">
        <v>5.51</v>
      </c>
      <c r="U75" s="15">
        <v>23.673577249999994</v>
      </c>
    </row>
    <row r="76" spans="1:21" ht="19.5" x14ac:dyDescent="0.3">
      <c r="A76" s="37" t="s">
        <v>33</v>
      </c>
      <c r="B76" s="10" t="s">
        <v>33</v>
      </c>
      <c r="C76" s="35">
        <v>0</v>
      </c>
      <c r="D76" s="34">
        <v>0</v>
      </c>
      <c r="E76" s="16">
        <v>10</v>
      </c>
      <c r="F76" s="15">
        <v>0</v>
      </c>
      <c r="G76" s="14"/>
      <c r="P76" s="37" t="s">
        <v>35</v>
      </c>
      <c r="Q76" s="10" t="s">
        <v>39</v>
      </c>
      <c r="R76" s="35">
        <v>0</v>
      </c>
      <c r="S76" s="34">
        <v>0</v>
      </c>
      <c r="T76" s="16">
        <v>8.8000000000000007</v>
      </c>
      <c r="U76" s="15">
        <v>0</v>
      </c>
    </row>
    <row r="77" spans="1:21" ht="19.5" x14ac:dyDescent="0.3">
      <c r="A77" s="37" t="s">
        <v>36</v>
      </c>
      <c r="B77" s="10" t="s">
        <v>62</v>
      </c>
      <c r="C77" s="35">
        <v>0</v>
      </c>
      <c r="D77" s="34">
        <v>0</v>
      </c>
      <c r="E77" s="16">
        <v>10</v>
      </c>
      <c r="F77" s="15">
        <v>0</v>
      </c>
      <c r="G77" s="17"/>
      <c r="P77" s="37" t="s">
        <v>33</v>
      </c>
      <c r="Q77" s="10" t="s">
        <v>33</v>
      </c>
      <c r="R77" s="35">
        <v>0</v>
      </c>
      <c r="S77" s="34">
        <v>0</v>
      </c>
      <c r="T77" s="16">
        <v>10</v>
      </c>
      <c r="U77" s="15">
        <v>0</v>
      </c>
    </row>
    <row r="78" spans="1:21" ht="19.5" x14ac:dyDescent="0.3">
      <c r="A78" s="37" t="s">
        <v>75</v>
      </c>
      <c r="B78" s="10" t="s">
        <v>5</v>
      </c>
      <c r="C78" s="35">
        <v>0</v>
      </c>
      <c r="D78" s="34">
        <v>0</v>
      </c>
      <c r="E78" s="16">
        <v>10</v>
      </c>
      <c r="F78" s="15"/>
      <c r="P78" s="37" t="s">
        <v>75</v>
      </c>
      <c r="Q78" s="10" t="s">
        <v>5</v>
      </c>
      <c r="R78" s="35">
        <v>0</v>
      </c>
      <c r="S78" s="34">
        <v>0</v>
      </c>
      <c r="T78" s="16">
        <v>10</v>
      </c>
      <c r="U78" s="15"/>
    </row>
    <row r="79" spans="1:21" ht="19.5" x14ac:dyDescent="0.3">
      <c r="B79" s="8" t="s">
        <v>52</v>
      </c>
      <c r="C79" s="33">
        <v>133314.88829999996</v>
      </c>
      <c r="D79" s="34">
        <v>1</v>
      </c>
      <c r="E79" s="21"/>
      <c r="F79" s="20"/>
      <c r="Q79" s="8" t="s">
        <v>52</v>
      </c>
      <c r="R79" s="33">
        <v>358520.65980000008</v>
      </c>
      <c r="S79" s="34">
        <v>1</v>
      </c>
      <c r="T79" s="21"/>
      <c r="U79" s="20"/>
    </row>
    <row r="80" spans="1:21" x14ac:dyDescent="0.25">
      <c r="R80" s="4"/>
      <c r="S80" s="3"/>
      <c r="T80" s="3"/>
      <c r="U80" s="3"/>
    </row>
    <row r="81" spans="1:21" x14ac:dyDescent="0.25">
      <c r="R81" s="4"/>
      <c r="S81" s="3"/>
      <c r="T81" s="3"/>
      <c r="U81" s="3"/>
    </row>
    <row r="82" spans="1:21" x14ac:dyDescent="0.25">
      <c r="R82" s="4"/>
      <c r="S82" s="3"/>
      <c r="T82" s="3"/>
      <c r="U82" s="3"/>
    </row>
    <row r="83" spans="1:21" x14ac:dyDescent="0.25">
      <c r="R83" s="4"/>
      <c r="S83" s="3"/>
      <c r="T83" s="3"/>
      <c r="U83" s="3"/>
    </row>
    <row r="84" spans="1:21" s="23" customFormat="1" ht="26.25" x14ac:dyDescent="0.4">
      <c r="A84" s="36"/>
      <c r="B84" s="13" t="s">
        <v>65</v>
      </c>
      <c r="C84" s="12"/>
      <c r="D84" s="11"/>
      <c r="E84" s="24"/>
      <c r="F84" s="12"/>
      <c r="G84" s="11"/>
      <c r="P84" s="36"/>
      <c r="Q84" s="13" t="s">
        <v>64</v>
      </c>
      <c r="R84" s="12"/>
      <c r="S84" s="11"/>
      <c r="T84" s="11"/>
      <c r="U84" s="11"/>
    </row>
    <row r="85" spans="1:21" ht="19.5" x14ac:dyDescent="0.3">
      <c r="B85" s="8" t="s">
        <v>55</v>
      </c>
      <c r="C85" s="7" t="s">
        <v>54</v>
      </c>
      <c r="D85" s="6" t="s">
        <v>53</v>
      </c>
      <c r="E85" s="21" t="s">
        <v>68</v>
      </c>
      <c r="F85" s="20" t="s">
        <v>72</v>
      </c>
      <c r="G85" s="14"/>
      <c r="Q85" s="8" t="s">
        <v>55</v>
      </c>
      <c r="R85" s="7" t="s">
        <v>54</v>
      </c>
      <c r="S85" s="6" t="s">
        <v>53</v>
      </c>
      <c r="T85" s="21" t="s">
        <v>68</v>
      </c>
      <c r="U85" s="20" t="s">
        <v>72</v>
      </c>
    </row>
    <row r="86" spans="1:21" ht="19.5" x14ac:dyDescent="0.3">
      <c r="B86" s="10" t="s">
        <v>2</v>
      </c>
      <c r="C86" s="35">
        <v>30910.064359999989</v>
      </c>
      <c r="D86" s="34">
        <v>0.71981045551819012</v>
      </c>
      <c r="E86" s="16">
        <v>14</v>
      </c>
      <c r="F86" s="15">
        <v>4327.4090103999988</v>
      </c>
      <c r="G86" s="22"/>
      <c r="Q86" s="10" t="s">
        <v>2</v>
      </c>
      <c r="R86" s="35">
        <v>62387.777521999757</v>
      </c>
      <c r="S86" s="34">
        <v>0.48383832433745277</v>
      </c>
      <c r="T86" s="16">
        <v>14</v>
      </c>
      <c r="U86" s="15">
        <v>8734.2888530799646</v>
      </c>
    </row>
    <row r="87" spans="1:21" ht="19.5" x14ac:dyDescent="0.3">
      <c r="B87" s="10" t="s">
        <v>19</v>
      </c>
      <c r="C87" s="35">
        <v>4304.1347999999998</v>
      </c>
      <c r="D87" s="34">
        <v>0.10023147137179544</v>
      </c>
      <c r="E87" s="16">
        <v>15.2</v>
      </c>
      <c r="F87" s="15">
        <v>654.22848959999999</v>
      </c>
      <c r="G87" s="22"/>
      <c r="Q87" s="10" t="s">
        <v>19</v>
      </c>
      <c r="R87" s="35">
        <v>27688.996160000013</v>
      </c>
      <c r="S87" s="34">
        <v>0.21473753412543664</v>
      </c>
      <c r="T87" s="16">
        <v>15.2</v>
      </c>
      <c r="U87" s="15">
        <v>4208.7274163200018</v>
      </c>
    </row>
    <row r="88" spans="1:21" ht="19.5" x14ac:dyDescent="0.3">
      <c r="A88" s="37" t="s">
        <v>24</v>
      </c>
      <c r="B88" s="10" t="s">
        <v>57</v>
      </c>
      <c r="C88" s="35">
        <v>2751.7393400000001</v>
      </c>
      <c r="D88" s="34">
        <v>6.4080447220159861E-2</v>
      </c>
      <c r="E88" s="16">
        <v>10.4</v>
      </c>
      <c r="F88" s="15">
        <v>286.18089136000003</v>
      </c>
      <c r="G88" s="22"/>
      <c r="P88" s="37" t="s">
        <v>23</v>
      </c>
      <c r="Q88" s="10" t="s">
        <v>41</v>
      </c>
      <c r="R88" s="35">
        <v>9004.4563000000016</v>
      </c>
      <c r="S88" s="34">
        <v>6.9832605372510986E-2</v>
      </c>
      <c r="T88" s="16">
        <v>10.3</v>
      </c>
      <c r="U88" s="15">
        <v>927.45899890000032</v>
      </c>
    </row>
    <row r="89" spans="1:21" ht="19.5" x14ac:dyDescent="0.3">
      <c r="A89" s="37" t="s">
        <v>27</v>
      </c>
      <c r="B89" s="10" t="s">
        <v>27</v>
      </c>
      <c r="C89" s="35">
        <v>0</v>
      </c>
      <c r="D89" s="34">
        <v>0</v>
      </c>
      <c r="E89" s="16">
        <v>14.2</v>
      </c>
      <c r="F89" s="15">
        <v>0</v>
      </c>
      <c r="G89" s="22"/>
      <c r="P89" s="37" t="s">
        <v>24</v>
      </c>
      <c r="Q89" s="10" t="s">
        <v>57</v>
      </c>
      <c r="R89" s="35">
        <v>6958.820120000004</v>
      </c>
      <c r="S89" s="34">
        <v>5.3968004631023615E-2</v>
      </c>
      <c r="T89" s="16">
        <v>10.4</v>
      </c>
      <c r="U89" s="15">
        <v>723.71729248000042</v>
      </c>
    </row>
    <row r="90" spans="1:21" ht="19.5" x14ac:dyDescent="0.3">
      <c r="A90" s="37" t="s">
        <v>23</v>
      </c>
      <c r="B90" s="10" t="s">
        <v>41</v>
      </c>
      <c r="C90" s="35">
        <v>522.77890000000002</v>
      </c>
      <c r="D90" s="34">
        <v>1.2174083941127662E-2</v>
      </c>
      <c r="E90" s="16">
        <v>10.3</v>
      </c>
      <c r="F90" s="15">
        <v>53.84622670000001</v>
      </c>
      <c r="G90" s="22"/>
      <c r="P90" s="37" t="s">
        <v>27</v>
      </c>
      <c r="Q90" s="10" t="s">
        <v>27</v>
      </c>
      <c r="R90" s="35">
        <v>0</v>
      </c>
      <c r="S90" s="34">
        <v>0</v>
      </c>
      <c r="T90" s="16">
        <v>14.2</v>
      </c>
      <c r="U90" s="15">
        <v>0</v>
      </c>
    </row>
    <row r="91" spans="1:21" ht="19.5" x14ac:dyDescent="0.3">
      <c r="A91" s="37" t="s">
        <v>31</v>
      </c>
      <c r="B91" s="10" t="s">
        <v>31</v>
      </c>
      <c r="C91" s="35">
        <v>0</v>
      </c>
      <c r="D91" s="34">
        <v>0</v>
      </c>
      <c r="E91" s="16">
        <v>10.1</v>
      </c>
      <c r="F91" s="15">
        <v>0</v>
      </c>
      <c r="G91" s="22"/>
      <c r="P91" s="37" t="s">
        <v>31</v>
      </c>
      <c r="Q91" s="10" t="s">
        <v>31</v>
      </c>
      <c r="R91" s="35">
        <v>904.89980000000003</v>
      </c>
      <c r="S91" s="34">
        <v>7.0178041327230512E-3</v>
      </c>
      <c r="T91" s="16">
        <v>10.1</v>
      </c>
      <c r="U91" s="15">
        <v>91.394879799999998</v>
      </c>
    </row>
    <row r="92" spans="1:21" ht="19.5" x14ac:dyDescent="0.3">
      <c r="A92" s="37" t="s">
        <v>20</v>
      </c>
      <c r="B92" s="10" t="s">
        <v>20</v>
      </c>
      <c r="C92" s="35">
        <v>159.41239999999999</v>
      </c>
      <c r="D92" s="34">
        <v>3.7122767174739054E-3</v>
      </c>
      <c r="E92" s="16">
        <v>10</v>
      </c>
      <c r="F92" s="15">
        <v>15.941239999999999</v>
      </c>
      <c r="G92" s="22"/>
      <c r="P92" s="37" t="s">
        <v>20</v>
      </c>
      <c r="Q92" s="10" t="s">
        <v>20</v>
      </c>
      <c r="R92" s="35">
        <v>11136.83158</v>
      </c>
      <c r="S92" s="34">
        <v>8.636989718371535E-2</v>
      </c>
      <c r="T92" s="16">
        <v>10</v>
      </c>
      <c r="U92" s="15">
        <v>1113.683158</v>
      </c>
    </row>
    <row r="93" spans="1:21" ht="19.5" x14ac:dyDescent="0.3">
      <c r="A93" s="37" t="s">
        <v>30</v>
      </c>
      <c r="B93" s="10" t="s">
        <v>63</v>
      </c>
      <c r="C93" s="35">
        <v>0</v>
      </c>
      <c r="D93" s="34">
        <v>0</v>
      </c>
      <c r="E93" s="16">
        <v>10.68</v>
      </c>
      <c r="F93" s="15">
        <v>0</v>
      </c>
      <c r="G93" s="22"/>
      <c r="P93" s="37" t="s">
        <v>76</v>
      </c>
      <c r="Q93" s="10" t="s">
        <v>76</v>
      </c>
      <c r="R93" s="35">
        <v>5983.1224599999996</v>
      </c>
      <c r="S93" s="34">
        <v>4.6401139138693703E-2</v>
      </c>
      <c r="T93" s="16">
        <v>10</v>
      </c>
      <c r="U93" s="15">
        <v>598.31224599999996</v>
      </c>
    </row>
    <row r="94" spans="1:21" ht="19.5" x14ac:dyDescent="0.3">
      <c r="A94" s="37" t="s">
        <v>28</v>
      </c>
      <c r="B94" s="10" t="s">
        <v>4</v>
      </c>
      <c r="C94" s="35">
        <v>1575.3695999999998</v>
      </c>
      <c r="D94" s="34">
        <v>3.668602873738918E-2</v>
      </c>
      <c r="E94" s="16">
        <v>10.63</v>
      </c>
      <c r="F94" s="15">
        <v>167.46178848</v>
      </c>
      <c r="G94" s="22"/>
      <c r="P94" s="37" t="s">
        <v>30</v>
      </c>
      <c r="Q94" s="10" t="s">
        <v>63</v>
      </c>
      <c r="R94" s="35">
        <v>2112.68316</v>
      </c>
      <c r="S94" s="34">
        <v>1.6384572757538896E-2</v>
      </c>
      <c r="T94" s="16">
        <v>10.68</v>
      </c>
      <c r="U94" s="15">
        <v>225.634561488</v>
      </c>
    </row>
    <row r="95" spans="1:21" ht="19.5" x14ac:dyDescent="0.3">
      <c r="A95" s="37" t="s">
        <v>25</v>
      </c>
      <c r="B95" s="10" t="s">
        <v>21</v>
      </c>
      <c r="C95" s="35">
        <v>910.99498000000017</v>
      </c>
      <c r="D95" s="34">
        <v>2.121456959427E-2</v>
      </c>
      <c r="E95" s="16">
        <v>10</v>
      </c>
      <c r="F95" s="15">
        <v>91.099498000000025</v>
      </c>
      <c r="G95" s="22"/>
      <c r="P95" s="37" t="s">
        <v>26</v>
      </c>
      <c r="Q95" s="10" t="s">
        <v>71</v>
      </c>
      <c r="R95" s="35">
        <v>0</v>
      </c>
      <c r="S95" s="34">
        <v>0</v>
      </c>
      <c r="T95" s="16">
        <v>10.57</v>
      </c>
      <c r="U95" s="15">
        <v>0</v>
      </c>
    </row>
    <row r="96" spans="1:21" ht="19.5" x14ac:dyDescent="0.3">
      <c r="A96" s="37" t="s">
        <v>76</v>
      </c>
      <c r="B96" s="10" t="s">
        <v>76</v>
      </c>
      <c r="C96" s="35">
        <v>593.10789999999997</v>
      </c>
      <c r="D96" s="34">
        <v>1.3811853081189677E-2</v>
      </c>
      <c r="E96" s="16">
        <v>10</v>
      </c>
      <c r="F96" s="15">
        <v>59.310789999999997</v>
      </c>
      <c r="G96" s="22"/>
      <c r="P96" s="37" t="s">
        <v>28</v>
      </c>
      <c r="Q96" s="10" t="s">
        <v>4</v>
      </c>
      <c r="R96" s="35">
        <v>655.93514000000027</v>
      </c>
      <c r="S96" s="34">
        <v>5.0869989542381101E-3</v>
      </c>
      <c r="T96" s="16">
        <v>10.63</v>
      </c>
      <c r="U96" s="15">
        <v>69.725905382000036</v>
      </c>
    </row>
    <row r="97" spans="1:21" ht="19.5" x14ac:dyDescent="0.3">
      <c r="A97" s="37" t="s">
        <v>26</v>
      </c>
      <c r="B97" s="10" t="s">
        <v>71</v>
      </c>
      <c r="C97" s="35">
        <v>0</v>
      </c>
      <c r="D97" s="34">
        <v>0</v>
      </c>
      <c r="E97" s="16">
        <v>10.57</v>
      </c>
      <c r="F97" s="15">
        <v>0</v>
      </c>
      <c r="G97" s="22"/>
      <c r="P97" s="37" t="s">
        <v>25</v>
      </c>
      <c r="Q97" s="10" t="s">
        <v>21</v>
      </c>
      <c r="R97" s="35">
        <v>117.21499999999992</v>
      </c>
      <c r="S97" s="34">
        <v>9.0904198610402154E-4</v>
      </c>
      <c r="T97" s="16">
        <v>10</v>
      </c>
      <c r="U97" s="15">
        <v>11.721499999999992</v>
      </c>
    </row>
    <row r="98" spans="1:21" ht="19.5" x14ac:dyDescent="0.3">
      <c r="A98" s="37" t="s">
        <v>29</v>
      </c>
      <c r="B98" s="10" t="s">
        <v>43</v>
      </c>
      <c r="C98" s="35">
        <v>0</v>
      </c>
      <c r="D98" s="34">
        <v>0</v>
      </c>
      <c r="E98" s="16">
        <v>9.9</v>
      </c>
      <c r="F98" s="15">
        <v>0</v>
      </c>
      <c r="G98" s="22"/>
      <c r="P98" s="37" t="s">
        <v>29</v>
      </c>
      <c r="Q98" s="10" t="s">
        <v>43</v>
      </c>
      <c r="R98" s="35">
        <v>0</v>
      </c>
      <c r="S98" s="34">
        <v>0</v>
      </c>
      <c r="T98" s="16">
        <v>9.9</v>
      </c>
      <c r="U98" s="15">
        <v>0</v>
      </c>
    </row>
    <row r="99" spans="1:21" ht="19.5" x14ac:dyDescent="0.3">
      <c r="A99" s="37" t="s">
        <v>32</v>
      </c>
      <c r="B99" s="10" t="s">
        <v>3</v>
      </c>
      <c r="C99" s="35">
        <v>1214.3474000000001</v>
      </c>
      <c r="D99" s="34">
        <v>2.8278813818404167E-2</v>
      </c>
      <c r="E99" s="16">
        <v>5.3</v>
      </c>
      <c r="F99" s="15">
        <v>64.360412199999999</v>
      </c>
      <c r="G99" s="22"/>
      <c r="P99" s="37" t="s">
        <v>36</v>
      </c>
      <c r="Q99" s="10" t="s">
        <v>62</v>
      </c>
      <c r="R99" s="35">
        <v>561.74116600000002</v>
      </c>
      <c r="S99" s="34">
        <v>4.3564928142049162E-3</v>
      </c>
      <c r="T99" s="16">
        <v>10</v>
      </c>
      <c r="U99" s="15">
        <v>56.174116599999998</v>
      </c>
    </row>
    <row r="100" spans="1:21" ht="19.5" x14ac:dyDescent="0.3">
      <c r="A100" s="37" t="s">
        <v>45</v>
      </c>
      <c r="B100" s="10" t="s">
        <v>47</v>
      </c>
      <c r="C100" s="35">
        <v>0</v>
      </c>
      <c r="D100" s="34">
        <v>0</v>
      </c>
      <c r="E100" s="16">
        <v>10.6</v>
      </c>
      <c r="F100" s="15">
        <v>0</v>
      </c>
      <c r="G100" s="22"/>
      <c r="P100" s="37" t="s">
        <v>32</v>
      </c>
      <c r="Q100" s="10" t="s">
        <v>3</v>
      </c>
      <c r="R100" s="35">
        <v>0</v>
      </c>
      <c r="S100" s="34">
        <v>0</v>
      </c>
      <c r="T100" s="16">
        <v>5.3</v>
      </c>
      <c r="U100" s="15">
        <v>0</v>
      </c>
    </row>
    <row r="101" spans="1:21" ht="19.5" x14ac:dyDescent="0.3">
      <c r="A101" s="37" t="s">
        <v>34</v>
      </c>
      <c r="B101" s="10" t="s">
        <v>38</v>
      </c>
      <c r="C101" s="35">
        <v>0</v>
      </c>
      <c r="D101" s="34">
        <v>0</v>
      </c>
      <c r="E101" s="16">
        <v>5.51</v>
      </c>
      <c r="F101" s="15">
        <v>0</v>
      </c>
      <c r="G101" s="22"/>
      <c r="P101" s="37" t="s">
        <v>44</v>
      </c>
      <c r="Q101" s="10" t="s">
        <v>46</v>
      </c>
      <c r="R101" s="35">
        <v>145.3466</v>
      </c>
      <c r="S101" s="34">
        <v>1.1272120627689873E-3</v>
      </c>
      <c r="T101" s="16">
        <v>10.16</v>
      </c>
      <c r="U101" s="15">
        <v>14.767214559999999</v>
      </c>
    </row>
    <row r="102" spans="1:21" ht="19.5" x14ac:dyDescent="0.3">
      <c r="A102" s="37" t="s">
        <v>35</v>
      </c>
      <c r="B102" s="10" t="s">
        <v>39</v>
      </c>
      <c r="C102" s="35">
        <v>0</v>
      </c>
      <c r="D102" s="34">
        <v>0</v>
      </c>
      <c r="E102" s="16">
        <v>8.8000000000000007</v>
      </c>
      <c r="F102" s="15">
        <v>0</v>
      </c>
      <c r="G102" s="22"/>
      <c r="P102" s="37" t="s">
        <v>45</v>
      </c>
      <c r="Q102" s="10" t="s">
        <v>47</v>
      </c>
      <c r="R102" s="35">
        <v>928.34280000000001</v>
      </c>
      <c r="S102" s="34">
        <v>7.1996125299438555E-3</v>
      </c>
      <c r="T102" s="16">
        <v>10.6</v>
      </c>
      <c r="U102" s="15">
        <v>98.404336799999996</v>
      </c>
    </row>
    <row r="103" spans="1:21" ht="19.5" x14ac:dyDescent="0.3">
      <c r="A103" s="37" t="s">
        <v>44</v>
      </c>
      <c r="B103" s="10" t="s">
        <v>46</v>
      </c>
      <c r="C103" s="35">
        <v>0</v>
      </c>
      <c r="D103" s="34">
        <v>0</v>
      </c>
      <c r="E103" s="16">
        <v>10.16</v>
      </c>
      <c r="F103" s="15">
        <v>0</v>
      </c>
      <c r="G103" s="22"/>
      <c r="P103" s="37" t="s">
        <v>34</v>
      </c>
      <c r="Q103" s="10" t="s">
        <v>38</v>
      </c>
      <c r="R103" s="35">
        <v>357.27132000000006</v>
      </c>
      <c r="S103" s="34">
        <v>2.7707599736450598E-3</v>
      </c>
      <c r="T103" s="16">
        <v>5.51</v>
      </c>
      <c r="U103" s="15">
        <v>19.685649732000002</v>
      </c>
    </row>
    <row r="104" spans="1:21" ht="19.5" x14ac:dyDescent="0.3">
      <c r="A104" s="37" t="s">
        <v>33</v>
      </c>
      <c r="B104" s="10" t="s">
        <v>33</v>
      </c>
      <c r="C104" s="35">
        <v>0</v>
      </c>
      <c r="D104" s="34">
        <v>0</v>
      </c>
      <c r="E104" s="16">
        <v>10</v>
      </c>
      <c r="F104" s="15">
        <v>0</v>
      </c>
      <c r="G104" s="14"/>
      <c r="P104" s="37" t="s">
        <v>35</v>
      </c>
      <c r="Q104" s="10" t="s">
        <v>39</v>
      </c>
      <c r="R104" s="35">
        <v>0</v>
      </c>
      <c r="S104" s="34">
        <v>0</v>
      </c>
      <c r="T104" s="16">
        <v>8.8000000000000007</v>
      </c>
      <c r="U104" s="15">
        <v>0</v>
      </c>
    </row>
    <row r="105" spans="1:21" ht="19.5" x14ac:dyDescent="0.3">
      <c r="A105" s="37" t="s">
        <v>36</v>
      </c>
      <c r="B105" s="10" t="s">
        <v>62</v>
      </c>
      <c r="C105" s="35">
        <v>0</v>
      </c>
      <c r="D105" s="34">
        <v>0</v>
      </c>
      <c r="E105" s="16">
        <v>10</v>
      </c>
      <c r="F105" s="15">
        <v>0</v>
      </c>
      <c r="G105" s="17"/>
      <c r="P105" s="37" t="s">
        <v>33</v>
      </c>
      <c r="Q105" s="10" t="s">
        <v>33</v>
      </c>
      <c r="R105" s="35">
        <v>0</v>
      </c>
      <c r="S105" s="34">
        <v>0</v>
      </c>
      <c r="T105" s="16">
        <v>10</v>
      </c>
      <c r="U105" s="15">
        <v>0</v>
      </c>
    </row>
    <row r="106" spans="1:21" ht="19.5" x14ac:dyDescent="0.3">
      <c r="A106" s="37" t="s">
        <v>75</v>
      </c>
      <c r="B106" s="10" t="s">
        <v>5</v>
      </c>
      <c r="C106" s="35">
        <v>0</v>
      </c>
      <c r="D106" s="34">
        <v>0</v>
      </c>
      <c r="E106" s="16">
        <v>10</v>
      </c>
      <c r="F106" s="15"/>
      <c r="P106" s="37" t="s">
        <v>75</v>
      </c>
      <c r="Q106" s="10" t="s">
        <v>5</v>
      </c>
      <c r="R106" s="35">
        <v>0</v>
      </c>
      <c r="S106" s="34">
        <v>0</v>
      </c>
      <c r="T106" s="16">
        <v>10</v>
      </c>
      <c r="U106" s="15"/>
    </row>
    <row r="107" spans="1:21" ht="19.5" x14ac:dyDescent="0.3">
      <c r="B107" s="8" t="s">
        <v>52</v>
      </c>
      <c r="C107" s="33">
        <v>42941.949679999991</v>
      </c>
      <c r="D107" s="34">
        <v>1</v>
      </c>
      <c r="E107" s="21"/>
      <c r="F107" s="20"/>
      <c r="Q107" s="8" t="s">
        <v>52</v>
      </c>
      <c r="R107" s="33">
        <v>128943.43912799978</v>
      </c>
      <c r="S107" s="34">
        <v>1</v>
      </c>
      <c r="T107" s="21"/>
      <c r="U107" s="20"/>
    </row>
    <row r="108" spans="1:21" ht="19.5" x14ac:dyDescent="0.3">
      <c r="B108" s="25"/>
      <c r="C108" s="20"/>
      <c r="D108" s="14"/>
      <c r="E108" s="21"/>
      <c r="F108" s="20"/>
      <c r="G108" s="14"/>
      <c r="Q108" s="25"/>
      <c r="R108" s="20"/>
      <c r="S108" s="14"/>
      <c r="T108" s="14"/>
      <c r="U108" s="14"/>
    </row>
    <row r="109" spans="1:21" ht="19.5" x14ac:dyDescent="0.3">
      <c r="B109" s="25"/>
      <c r="C109" s="20"/>
      <c r="D109" s="14"/>
      <c r="E109" s="21"/>
      <c r="F109" s="20"/>
      <c r="G109" s="14"/>
      <c r="Q109" s="25"/>
      <c r="R109" s="20"/>
      <c r="S109" s="14"/>
      <c r="T109" s="14"/>
      <c r="U109" s="14"/>
    </row>
    <row r="110" spans="1:21" ht="19.5" x14ac:dyDescent="0.3">
      <c r="B110" s="25"/>
      <c r="C110" s="20"/>
      <c r="D110" s="14"/>
      <c r="E110" s="21"/>
      <c r="F110" s="20"/>
      <c r="G110" s="14"/>
      <c r="Q110" s="25"/>
      <c r="R110" s="20"/>
      <c r="S110" s="14"/>
      <c r="T110" s="14"/>
      <c r="U110" s="14"/>
    </row>
    <row r="111" spans="1:21" ht="19.5" x14ac:dyDescent="0.3">
      <c r="B111" s="25"/>
      <c r="C111" s="20"/>
      <c r="D111" s="14"/>
      <c r="E111" s="21"/>
      <c r="F111" s="20"/>
      <c r="G111" s="14"/>
      <c r="Q111" s="25"/>
      <c r="R111" s="20"/>
      <c r="S111" s="14"/>
      <c r="T111" s="14"/>
      <c r="U111" s="14"/>
    </row>
    <row r="112" spans="1:21" x14ac:dyDescent="0.25">
      <c r="C112" s="18"/>
      <c r="D112" s="17"/>
      <c r="E112" s="19"/>
      <c r="F112" s="18"/>
      <c r="G112" s="17"/>
      <c r="R112" s="18"/>
      <c r="S112" s="17"/>
      <c r="T112" s="17"/>
      <c r="U112" s="17"/>
    </row>
    <row r="113" spans="1:21" x14ac:dyDescent="0.25">
      <c r="R113" s="4"/>
      <c r="S113" s="3"/>
      <c r="T113" s="3"/>
      <c r="U113" s="3"/>
    </row>
    <row r="114" spans="1:21" s="23" customFormat="1" ht="26.25" x14ac:dyDescent="0.4">
      <c r="A114" s="36"/>
      <c r="B114" s="13" t="s">
        <v>61</v>
      </c>
      <c r="C114" s="12"/>
      <c r="D114" s="11"/>
      <c r="E114" s="24"/>
      <c r="F114" s="12"/>
      <c r="G114" s="11"/>
      <c r="P114" s="36"/>
      <c r="Q114" s="13" t="s">
        <v>60</v>
      </c>
      <c r="R114" s="12"/>
      <c r="S114" s="11"/>
      <c r="T114" s="11"/>
      <c r="U114" s="11"/>
    </row>
    <row r="115" spans="1:21" ht="19.5" x14ac:dyDescent="0.3">
      <c r="B115" s="8" t="s">
        <v>55</v>
      </c>
      <c r="C115" s="7" t="s">
        <v>54</v>
      </c>
      <c r="D115" s="6" t="s">
        <v>53</v>
      </c>
      <c r="E115" s="21" t="s">
        <v>68</v>
      </c>
      <c r="F115" s="20" t="s">
        <v>72</v>
      </c>
      <c r="G115" s="14"/>
      <c r="Q115" s="8" t="s">
        <v>55</v>
      </c>
      <c r="R115" s="7" t="s">
        <v>54</v>
      </c>
      <c r="S115" s="6" t="s">
        <v>53</v>
      </c>
      <c r="T115" s="21" t="s">
        <v>68</v>
      </c>
      <c r="U115" s="20" t="s">
        <v>72</v>
      </c>
    </row>
    <row r="116" spans="1:21" ht="19.5" x14ac:dyDescent="0.3">
      <c r="B116" s="10" t="s">
        <v>2</v>
      </c>
      <c r="C116" s="35">
        <v>110168.0342000001</v>
      </c>
      <c r="D116" s="34">
        <v>0.8048847326413866</v>
      </c>
      <c r="E116" s="16">
        <v>14</v>
      </c>
      <c r="F116" s="15">
        <v>15423.524788000013</v>
      </c>
      <c r="G116" s="22"/>
      <c r="Q116" s="10" t="s">
        <v>2</v>
      </c>
      <c r="R116" s="35">
        <v>99635.469387999736</v>
      </c>
      <c r="S116" s="34">
        <v>0.70055063425299047</v>
      </c>
      <c r="T116" s="16">
        <v>14</v>
      </c>
      <c r="U116" s="15">
        <v>13948.965714319964</v>
      </c>
    </row>
    <row r="117" spans="1:21" ht="19.5" x14ac:dyDescent="0.3">
      <c r="B117" s="10" t="s">
        <v>19</v>
      </c>
      <c r="C117" s="35">
        <v>5457.5303999999996</v>
      </c>
      <c r="D117" s="34">
        <v>3.9872572191963787E-2</v>
      </c>
      <c r="E117" s="16">
        <v>15.2</v>
      </c>
      <c r="F117" s="15">
        <v>829.54462079999996</v>
      </c>
      <c r="G117" s="22"/>
      <c r="Q117" s="10" t="s">
        <v>19</v>
      </c>
      <c r="R117" s="35">
        <v>5532.5480000000025</v>
      </c>
      <c r="S117" s="34">
        <v>3.8900102887475606E-2</v>
      </c>
      <c r="T117" s="16">
        <v>15.2</v>
      </c>
      <c r="U117" s="15">
        <v>840.94729600000039</v>
      </c>
    </row>
    <row r="118" spans="1:21" ht="19.5" x14ac:dyDescent="0.3">
      <c r="A118" s="37" t="s">
        <v>24</v>
      </c>
      <c r="B118" s="10" t="s">
        <v>57</v>
      </c>
      <c r="C118" s="35">
        <v>5466.9076000000005</v>
      </c>
      <c r="D118" s="34">
        <v>3.9941081766176792E-2</v>
      </c>
      <c r="E118" s="16">
        <v>10.4</v>
      </c>
      <c r="F118" s="15">
        <v>568.55839040000001</v>
      </c>
      <c r="G118" s="22"/>
      <c r="P118" s="37" t="s">
        <v>23</v>
      </c>
      <c r="Q118" s="10" t="s">
        <v>41</v>
      </c>
      <c r="R118" s="35">
        <v>375.08800000000002</v>
      </c>
      <c r="S118" s="34">
        <v>2.6372951110152942E-3</v>
      </c>
      <c r="T118" s="16">
        <v>10.3</v>
      </c>
      <c r="U118" s="15">
        <v>38.634064000000002</v>
      </c>
    </row>
    <row r="119" spans="1:21" ht="19.5" x14ac:dyDescent="0.3">
      <c r="A119" s="37" t="s">
        <v>27</v>
      </c>
      <c r="B119" s="10" t="s">
        <v>27</v>
      </c>
      <c r="C119" s="35">
        <v>0</v>
      </c>
      <c r="D119" s="34">
        <v>0</v>
      </c>
      <c r="E119" s="16">
        <v>14.2</v>
      </c>
      <c r="F119" s="15">
        <v>0</v>
      </c>
      <c r="G119" s="22"/>
      <c r="P119" s="37" t="s">
        <v>24</v>
      </c>
      <c r="Q119" s="10" t="s">
        <v>57</v>
      </c>
      <c r="R119" s="35">
        <v>8927.0943999999981</v>
      </c>
      <c r="S119" s="34">
        <v>6.2767623642163983E-2</v>
      </c>
      <c r="T119" s="16">
        <v>10.4</v>
      </c>
      <c r="U119" s="15">
        <v>928.41781759999981</v>
      </c>
    </row>
    <row r="120" spans="1:21" ht="19.5" x14ac:dyDescent="0.3">
      <c r="A120" s="37" t="s">
        <v>23</v>
      </c>
      <c r="B120" s="10" t="s">
        <v>41</v>
      </c>
      <c r="C120" s="35">
        <v>342.26780000000002</v>
      </c>
      <c r="D120" s="34">
        <v>2.5005994587743614E-3</v>
      </c>
      <c r="E120" s="16">
        <v>10.3</v>
      </c>
      <c r="F120" s="15">
        <v>35.253583400000004</v>
      </c>
      <c r="G120" s="22"/>
      <c r="P120" s="37" t="s">
        <v>27</v>
      </c>
      <c r="Q120" s="10" t="s">
        <v>27</v>
      </c>
      <c r="R120" s="35">
        <v>0</v>
      </c>
      <c r="S120" s="34">
        <v>0</v>
      </c>
      <c r="T120" s="16">
        <v>14.2</v>
      </c>
      <c r="U120" s="15">
        <v>0</v>
      </c>
    </row>
    <row r="121" spans="1:21" ht="19.5" x14ac:dyDescent="0.3">
      <c r="A121" s="37" t="s">
        <v>31</v>
      </c>
      <c r="B121" s="10" t="s">
        <v>31</v>
      </c>
      <c r="C121" s="35">
        <v>9349.0684000000001</v>
      </c>
      <c r="D121" s="34">
        <v>6.8304045490357221E-2</v>
      </c>
      <c r="E121" s="16">
        <v>10.1</v>
      </c>
      <c r="F121" s="15">
        <v>944.25590840000007</v>
      </c>
      <c r="G121" s="22"/>
      <c r="P121" s="37" t="s">
        <v>31</v>
      </c>
      <c r="Q121" s="10" t="s">
        <v>31</v>
      </c>
      <c r="R121" s="35">
        <v>22050.485800000002</v>
      </c>
      <c r="S121" s="34">
        <v>0.15503998633881161</v>
      </c>
      <c r="T121" s="16">
        <v>10.1</v>
      </c>
      <c r="U121" s="15">
        <v>2227.0990658000001</v>
      </c>
    </row>
    <row r="122" spans="1:21" ht="19.5" x14ac:dyDescent="0.3">
      <c r="A122" s="37" t="s">
        <v>20</v>
      </c>
      <c r="B122" s="10" t="s">
        <v>20</v>
      </c>
      <c r="C122" s="35">
        <v>3422.6779999999999</v>
      </c>
      <c r="D122" s="34">
        <v>2.5005994587743614E-2</v>
      </c>
      <c r="E122" s="16">
        <v>10</v>
      </c>
      <c r="F122" s="15">
        <v>342.26779999999997</v>
      </c>
      <c r="G122" s="22"/>
      <c r="P122" s="37" t="s">
        <v>20</v>
      </c>
      <c r="Q122" s="10" t="s">
        <v>20</v>
      </c>
      <c r="R122" s="35">
        <v>2363.0544</v>
      </c>
      <c r="S122" s="34">
        <v>1.6614959199396352E-2</v>
      </c>
      <c r="T122" s="16">
        <v>10</v>
      </c>
      <c r="U122" s="15">
        <v>236.30544</v>
      </c>
    </row>
    <row r="123" spans="1:21" ht="19.5" x14ac:dyDescent="0.3">
      <c r="A123" s="37" t="s">
        <v>30</v>
      </c>
      <c r="B123" s="10" t="s">
        <v>63</v>
      </c>
      <c r="C123" s="35">
        <v>0</v>
      </c>
      <c r="D123" s="34">
        <v>0</v>
      </c>
      <c r="E123" s="16">
        <v>10.68</v>
      </c>
      <c r="F123" s="15">
        <v>0</v>
      </c>
      <c r="G123" s="22"/>
      <c r="P123" s="37" t="s">
        <v>76</v>
      </c>
      <c r="Q123" s="10" t="s">
        <v>76</v>
      </c>
      <c r="R123" s="35">
        <v>586.07500000000005</v>
      </c>
      <c r="S123" s="34">
        <v>4.1207736109613972E-3</v>
      </c>
      <c r="T123" s="16">
        <v>10</v>
      </c>
      <c r="U123" s="15">
        <v>58.607500000000002</v>
      </c>
    </row>
    <row r="124" spans="1:21" ht="19.5" x14ac:dyDescent="0.3">
      <c r="A124" s="37" t="s">
        <v>28</v>
      </c>
      <c r="B124" s="10" t="s">
        <v>4</v>
      </c>
      <c r="C124" s="35">
        <v>1411.2685999999999</v>
      </c>
      <c r="D124" s="34">
        <v>1.0310690919055928E-2</v>
      </c>
      <c r="E124" s="16">
        <v>10.63</v>
      </c>
      <c r="F124" s="15">
        <v>150.01785217999998</v>
      </c>
      <c r="G124" s="22"/>
      <c r="P124" s="37" t="s">
        <v>30</v>
      </c>
      <c r="Q124" s="10" t="s">
        <v>63</v>
      </c>
      <c r="R124" s="35">
        <v>0</v>
      </c>
      <c r="S124" s="34">
        <v>0</v>
      </c>
      <c r="T124" s="16">
        <v>10.68</v>
      </c>
      <c r="U124" s="15">
        <v>0</v>
      </c>
    </row>
    <row r="125" spans="1:21" ht="19.5" x14ac:dyDescent="0.3">
      <c r="A125" s="37" t="s">
        <v>25</v>
      </c>
      <c r="B125" s="10" t="s">
        <v>21</v>
      </c>
      <c r="C125" s="35">
        <v>0</v>
      </c>
      <c r="D125" s="34">
        <v>0</v>
      </c>
      <c r="E125" s="16">
        <v>10</v>
      </c>
      <c r="F125" s="15">
        <v>0</v>
      </c>
      <c r="G125" s="22"/>
      <c r="P125" s="37" t="s">
        <v>26</v>
      </c>
      <c r="Q125" s="10" t="s">
        <v>71</v>
      </c>
      <c r="R125" s="35">
        <v>0</v>
      </c>
      <c r="S125" s="34">
        <v>0</v>
      </c>
      <c r="T125" s="16">
        <v>10.57</v>
      </c>
      <c r="U125" s="15">
        <v>0</v>
      </c>
    </row>
    <row r="126" spans="1:21" ht="19.5" x14ac:dyDescent="0.3">
      <c r="A126" s="37" t="s">
        <v>76</v>
      </c>
      <c r="B126" s="10" t="s">
        <v>76</v>
      </c>
      <c r="C126" s="35">
        <v>0</v>
      </c>
      <c r="D126" s="34">
        <v>0</v>
      </c>
      <c r="E126" s="16">
        <v>10</v>
      </c>
      <c r="F126" s="15">
        <v>0</v>
      </c>
      <c r="G126" s="22"/>
      <c r="P126" s="37" t="s">
        <v>28</v>
      </c>
      <c r="Q126" s="10" t="s">
        <v>4</v>
      </c>
      <c r="R126" s="35">
        <v>0</v>
      </c>
      <c r="S126" s="34">
        <v>0</v>
      </c>
      <c r="T126" s="16">
        <v>10.63</v>
      </c>
      <c r="U126" s="15">
        <v>0</v>
      </c>
    </row>
    <row r="127" spans="1:21" ht="19.5" x14ac:dyDescent="0.3">
      <c r="A127" s="37" t="s">
        <v>26</v>
      </c>
      <c r="B127" s="10" t="s">
        <v>71</v>
      </c>
      <c r="C127" s="35">
        <v>0</v>
      </c>
      <c r="D127" s="34">
        <v>0</v>
      </c>
      <c r="E127" s="16">
        <v>10.57</v>
      </c>
      <c r="F127" s="15">
        <v>0</v>
      </c>
      <c r="G127" s="22"/>
      <c r="P127" s="37" t="s">
        <v>25</v>
      </c>
      <c r="Q127" s="10" t="s">
        <v>21</v>
      </c>
      <c r="R127" s="35">
        <v>0</v>
      </c>
      <c r="S127" s="34">
        <v>0</v>
      </c>
      <c r="T127" s="16">
        <v>10</v>
      </c>
      <c r="U127" s="15">
        <v>0</v>
      </c>
    </row>
    <row r="128" spans="1:21" ht="19.5" x14ac:dyDescent="0.3">
      <c r="A128" s="37" t="s">
        <v>29</v>
      </c>
      <c r="B128" s="10" t="s">
        <v>43</v>
      </c>
      <c r="C128" s="35">
        <v>0</v>
      </c>
      <c r="D128" s="34">
        <v>0</v>
      </c>
      <c r="E128" s="16">
        <v>9.9</v>
      </c>
      <c r="F128" s="15">
        <v>0</v>
      </c>
      <c r="G128" s="22"/>
      <c r="P128" s="37" t="s">
        <v>29</v>
      </c>
      <c r="Q128" s="10" t="s">
        <v>43</v>
      </c>
      <c r="R128" s="35">
        <v>0</v>
      </c>
      <c r="S128" s="34">
        <v>0</v>
      </c>
      <c r="T128" s="16">
        <v>9.9</v>
      </c>
      <c r="U128" s="15">
        <v>0</v>
      </c>
    </row>
    <row r="129" spans="1:31" ht="19.5" x14ac:dyDescent="0.3">
      <c r="A129" s="37" t="s">
        <v>32</v>
      </c>
      <c r="B129" s="10" t="s">
        <v>3</v>
      </c>
      <c r="C129" s="35">
        <v>0</v>
      </c>
      <c r="D129" s="34">
        <v>0</v>
      </c>
      <c r="E129" s="16">
        <v>5.3</v>
      </c>
      <c r="F129" s="15">
        <v>0</v>
      </c>
      <c r="G129" s="22"/>
      <c r="P129" s="37" t="s">
        <v>36</v>
      </c>
      <c r="Q129" s="10" t="s">
        <v>62</v>
      </c>
      <c r="R129" s="35">
        <v>1282.4727579999999</v>
      </c>
      <c r="S129" s="34">
        <v>9.0172416464501665E-3</v>
      </c>
      <c r="T129" s="16">
        <v>10</v>
      </c>
      <c r="U129" s="15">
        <v>128.24727579999998</v>
      </c>
    </row>
    <row r="130" spans="1:31" ht="19.5" x14ac:dyDescent="0.3">
      <c r="A130" s="37" t="s">
        <v>45</v>
      </c>
      <c r="B130" s="10" t="s">
        <v>47</v>
      </c>
      <c r="C130" s="35">
        <v>717.35580000000004</v>
      </c>
      <c r="D130" s="34">
        <v>5.2409824272942104E-3</v>
      </c>
      <c r="E130" s="16">
        <v>10.6</v>
      </c>
      <c r="F130" s="15">
        <v>76.039714799999999</v>
      </c>
      <c r="G130" s="22"/>
      <c r="P130" s="37" t="s">
        <v>32</v>
      </c>
      <c r="Q130" s="10" t="s">
        <v>3</v>
      </c>
      <c r="R130" s="35">
        <v>0</v>
      </c>
      <c r="S130" s="34">
        <v>0</v>
      </c>
      <c r="T130" s="16">
        <v>5.3</v>
      </c>
      <c r="U130" s="15">
        <v>0</v>
      </c>
    </row>
    <row r="131" spans="1:31" ht="19.5" x14ac:dyDescent="0.3">
      <c r="A131" s="37" t="s">
        <v>34</v>
      </c>
      <c r="B131" s="10" t="s">
        <v>38</v>
      </c>
      <c r="C131" s="35">
        <v>0</v>
      </c>
      <c r="D131" s="34">
        <v>0</v>
      </c>
      <c r="E131" s="16">
        <v>5.51</v>
      </c>
      <c r="F131" s="15">
        <v>0</v>
      </c>
      <c r="G131" s="22"/>
      <c r="P131" s="37" t="s">
        <v>44</v>
      </c>
      <c r="Q131" s="10" t="s">
        <v>46</v>
      </c>
      <c r="R131" s="35">
        <v>145.3466</v>
      </c>
      <c r="S131" s="34">
        <v>1.0219518555184264E-3</v>
      </c>
      <c r="T131" s="16">
        <v>10.16</v>
      </c>
      <c r="U131" s="15">
        <v>14.767214559999999</v>
      </c>
    </row>
    <row r="132" spans="1:31" ht="19.5" x14ac:dyDescent="0.3">
      <c r="A132" s="37" t="s">
        <v>35</v>
      </c>
      <c r="B132" s="10" t="s">
        <v>39</v>
      </c>
      <c r="C132" s="35">
        <v>0</v>
      </c>
      <c r="D132" s="34">
        <v>0</v>
      </c>
      <c r="E132" s="16">
        <v>8.8000000000000007</v>
      </c>
      <c r="F132" s="15">
        <v>0</v>
      </c>
      <c r="G132" s="14"/>
      <c r="P132" s="37" t="s">
        <v>45</v>
      </c>
      <c r="Q132" s="10" t="s">
        <v>47</v>
      </c>
      <c r="R132" s="35">
        <v>1176.8386000000003</v>
      </c>
      <c r="S132" s="34">
        <v>8.274513410810487E-3</v>
      </c>
      <c r="T132" s="16">
        <v>10.6</v>
      </c>
      <c r="U132" s="15">
        <v>124.74489160000003</v>
      </c>
    </row>
    <row r="133" spans="1:31" ht="19.5" x14ac:dyDescent="0.3">
      <c r="A133" s="37" t="s">
        <v>44</v>
      </c>
      <c r="B133" s="10" t="s">
        <v>46</v>
      </c>
      <c r="C133" s="35">
        <v>0</v>
      </c>
      <c r="D133" s="34">
        <v>0</v>
      </c>
      <c r="E133" s="16">
        <v>10.16</v>
      </c>
      <c r="F133" s="15">
        <v>0</v>
      </c>
      <c r="G133" s="14"/>
      <c r="P133" s="37" t="s">
        <v>34</v>
      </c>
      <c r="Q133" s="10" t="s">
        <v>38</v>
      </c>
      <c r="R133" s="35">
        <v>150.0352</v>
      </c>
      <c r="S133" s="34">
        <v>1.0549180444061176E-3</v>
      </c>
      <c r="T133" s="16">
        <v>5.51</v>
      </c>
      <c r="U133" s="15">
        <v>8.2669395199999993</v>
      </c>
    </row>
    <row r="134" spans="1:31" ht="19.5" x14ac:dyDescent="0.3">
      <c r="A134" s="37" t="s">
        <v>33</v>
      </c>
      <c r="B134" s="10" t="s">
        <v>33</v>
      </c>
      <c r="C134" s="35">
        <v>0</v>
      </c>
      <c r="D134" s="34">
        <v>0</v>
      </c>
      <c r="E134" s="16">
        <v>10</v>
      </c>
      <c r="F134" s="15">
        <v>0</v>
      </c>
      <c r="G134" s="14"/>
      <c r="P134" s="37" t="s">
        <v>35</v>
      </c>
      <c r="Q134" s="10" t="s">
        <v>39</v>
      </c>
      <c r="R134" s="35">
        <v>0</v>
      </c>
      <c r="S134" s="34">
        <v>0</v>
      </c>
      <c r="T134" s="16">
        <v>8.8000000000000007</v>
      </c>
      <c r="U134" s="15">
        <v>0</v>
      </c>
    </row>
    <row r="135" spans="1:31" ht="19.5" x14ac:dyDescent="0.3">
      <c r="A135" s="37" t="s">
        <v>36</v>
      </c>
      <c r="B135" s="10" t="s">
        <v>62</v>
      </c>
      <c r="C135" s="35">
        <v>539.18899999999996</v>
      </c>
      <c r="D135" s="34">
        <v>3.9393005172472812E-3</v>
      </c>
      <c r="E135" s="16">
        <v>10</v>
      </c>
      <c r="F135" s="15">
        <v>53.918899999999994</v>
      </c>
      <c r="G135" s="14"/>
      <c r="P135" s="37" t="s">
        <v>33</v>
      </c>
      <c r="Q135" s="10" t="s">
        <v>33</v>
      </c>
      <c r="R135" s="35">
        <v>0</v>
      </c>
      <c r="S135" s="34">
        <v>0</v>
      </c>
      <c r="T135" s="16">
        <v>10</v>
      </c>
      <c r="U135" s="15">
        <v>0</v>
      </c>
    </row>
    <row r="136" spans="1:31" ht="19.5" x14ac:dyDescent="0.3">
      <c r="A136" s="37" t="s">
        <v>75</v>
      </c>
      <c r="B136" s="10" t="s">
        <v>5</v>
      </c>
      <c r="C136" s="35">
        <v>0</v>
      </c>
      <c r="D136" s="34">
        <v>0</v>
      </c>
      <c r="E136" s="16">
        <v>10</v>
      </c>
      <c r="F136" s="15"/>
      <c r="G136" s="14"/>
      <c r="P136" s="37" t="s">
        <v>75</v>
      </c>
      <c r="Q136" s="10" t="s">
        <v>5</v>
      </c>
      <c r="R136" s="35">
        <v>0</v>
      </c>
      <c r="S136" s="34">
        <v>0</v>
      </c>
      <c r="T136" s="16">
        <v>10</v>
      </c>
      <c r="U136" s="15"/>
    </row>
    <row r="137" spans="1:31" ht="19.5" x14ac:dyDescent="0.3">
      <c r="B137" s="8" t="s">
        <v>52</v>
      </c>
      <c r="C137" s="33">
        <v>136874.29980000012</v>
      </c>
      <c r="D137" s="34">
        <v>1</v>
      </c>
      <c r="E137" s="21"/>
      <c r="F137" s="20"/>
      <c r="G137" s="14"/>
      <c r="Q137" s="8" t="s">
        <v>52</v>
      </c>
      <c r="R137" s="33">
        <v>142224.50814599975</v>
      </c>
      <c r="S137" s="34">
        <v>1</v>
      </c>
      <c r="T137" s="21"/>
      <c r="U137" s="20"/>
    </row>
    <row r="138" spans="1:31" ht="19.5" x14ac:dyDescent="0.3">
      <c r="B138" s="25"/>
      <c r="C138" s="20"/>
      <c r="D138" s="14"/>
      <c r="E138" s="21"/>
      <c r="F138" s="20"/>
      <c r="G138" s="14"/>
      <c r="Q138" s="25"/>
      <c r="R138" s="20"/>
      <c r="S138" s="14"/>
      <c r="T138" s="14"/>
      <c r="U138" s="14"/>
    </row>
    <row r="139" spans="1:31" ht="19.5" x14ac:dyDescent="0.3">
      <c r="B139" s="25"/>
      <c r="C139" s="20"/>
      <c r="D139" s="14"/>
      <c r="E139" s="21"/>
      <c r="F139" s="20"/>
      <c r="G139" s="14"/>
      <c r="Q139" s="25"/>
      <c r="R139" s="20"/>
      <c r="S139" s="14"/>
      <c r="T139" s="14"/>
      <c r="U139" s="14"/>
    </row>
    <row r="140" spans="1:31" ht="19.5" x14ac:dyDescent="0.3">
      <c r="B140" s="25"/>
      <c r="C140" s="20"/>
      <c r="D140" s="14"/>
      <c r="E140" s="21"/>
      <c r="F140" s="20"/>
      <c r="G140" s="14"/>
      <c r="Q140" s="25"/>
      <c r="R140" s="20"/>
      <c r="S140" s="14"/>
      <c r="T140" s="14"/>
      <c r="U140" s="14"/>
    </row>
    <row r="141" spans="1:31" x14ac:dyDescent="0.25">
      <c r="C141" s="18"/>
      <c r="D141" s="17"/>
      <c r="E141" s="19"/>
      <c r="F141" s="18"/>
      <c r="G141" s="17"/>
      <c r="R141" s="18"/>
      <c r="S141" s="17"/>
      <c r="T141" s="17"/>
      <c r="U141" s="17"/>
    </row>
    <row r="142" spans="1:31" ht="26.25" x14ac:dyDescent="0.4">
      <c r="B142" s="13" t="s">
        <v>59</v>
      </c>
      <c r="C142" s="12"/>
      <c r="D142" s="11"/>
      <c r="E142" s="24"/>
      <c r="F142" s="12"/>
      <c r="G142" s="11"/>
      <c r="H142" s="23"/>
      <c r="I142" s="23"/>
      <c r="J142" s="23"/>
      <c r="K142" s="23"/>
      <c r="L142" s="23"/>
      <c r="M142" s="23"/>
      <c r="N142" s="23"/>
      <c r="O142" s="23"/>
      <c r="P142" s="36"/>
      <c r="Q142" s="13" t="s">
        <v>58</v>
      </c>
      <c r="R142" s="12"/>
      <c r="S142" s="11"/>
      <c r="T142" s="24"/>
      <c r="U142" s="12"/>
      <c r="V142" s="11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9.5" x14ac:dyDescent="0.3">
      <c r="B143" s="8" t="s">
        <v>55</v>
      </c>
      <c r="C143" s="7" t="s">
        <v>54</v>
      </c>
      <c r="D143" s="6" t="s">
        <v>53</v>
      </c>
      <c r="E143" s="21" t="s">
        <v>68</v>
      </c>
      <c r="F143" s="20" t="s">
        <v>72</v>
      </c>
      <c r="G143" s="14"/>
      <c r="Q143" s="8" t="s">
        <v>55</v>
      </c>
      <c r="R143" s="7" t="s">
        <v>54</v>
      </c>
      <c r="S143" s="6" t="s">
        <v>53</v>
      </c>
      <c r="T143" s="21" t="s">
        <v>68</v>
      </c>
      <c r="U143" s="20" t="s">
        <v>72</v>
      </c>
      <c r="V143" s="14"/>
    </row>
    <row r="144" spans="1:31" ht="19.5" x14ac:dyDescent="0.3">
      <c r="B144" s="10" t="s">
        <v>2</v>
      </c>
      <c r="C144" s="35">
        <v>31582.587649999965</v>
      </c>
      <c r="D144" s="34">
        <v>0.62132501438516086</v>
      </c>
      <c r="E144" s="16">
        <v>14</v>
      </c>
      <c r="F144" s="15">
        <v>4421.5622709999952</v>
      </c>
      <c r="G144" s="22"/>
      <c r="Q144" s="10" t="s">
        <v>2</v>
      </c>
      <c r="R144" s="35">
        <v>7640.316109999997</v>
      </c>
      <c r="S144" s="34">
        <v>0.484739482173564</v>
      </c>
      <c r="T144" s="16">
        <v>14</v>
      </c>
      <c r="U144" s="15">
        <v>1069.6442553999996</v>
      </c>
      <c r="V144" s="22"/>
    </row>
    <row r="145" spans="1:22" ht="19.5" x14ac:dyDescent="0.3">
      <c r="B145" s="10" t="s">
        <v>19</v>
      </c>
      <c r="C145" s="35">
        <v>0</v>
      </c>
      <c r="D145" s="34">
        <v>0</v>
      </c>
      <c r="E145" s="16">
        <v>15.2</v>
      </c>
      <c r="F145" s="15">
        <v>0</v>
      </c>
      <c r="G145" s="22"/>
      <c r="Q145" s="10" t="s">
        <v>19</v>
      </c>
      <c r="R145" s="35">
        <v>252.98231999999999</v>
      </c>
      <c r="S145" s="34">
        <v>1.6050450927725671E-2</v>
      </c>
      <c r="T145" s="16">
        <v>15.2</v>
      </c>
      <c r="U145" s="15">
        <v>38.453312639999993</v>
      </c>
      <c r="V145" s="22"/>
    </row>
    <row r="146" spans="1:22" ht="19.5" x14ac:dyDescent="0.3">
      <c r="A146" s="37" t="s">
        <v>23</v>
      </c>
      <c r="B146" s="10" t="s">
        <v>41</v>
      </c>
      <c r="C146" s="35">
        <v>264.2688</v>
      </c>
      <c r="D146" s="34">
        <v>5.198966524883511E-3</v>
      </c>
      <c r="E146" s="16">
        <v>10.3</v>
      </c>
      <c r="F146" s="15">
        <v>27.219686400000001</v>
      </c>
      <c r="G146" s="22"/>
      <c r="P146" s="37" t="s">
        <v>23</v>
      </c>
      <c r="Q146" s="10" t="s">
        <v>41</v>
      </c>
      <c r="R146" s="35">
        <v>0</v>
      </c>
      <c r="S146" s="34">
        <v>0</v>
      </c>
      <c r="T146" s="16">
        <v>10.3</v>
      </c>
      <c r="U146" s="15">
        <v>0</v>
      </c>
      <c r="V146" s="22"/>
    </row>
    <row r="147" spans="1:22" ht="19.5" x14ac:dyDescent="0.3">
      <c r="A147" s="37" t="s">
        <v>24</v>
      </c>
      <c r="B147" s="10" t="s">
        <v>57</v>
      </c>
      <c r="C147" s="35">
        <v>16491.393950000005</v>
      </c>
      <c r="D147" s="34">
        <v>0.32443559396613025</v>
      </c>
      <c r="E147" s="16">
        <v>10.4</v>
      </c>
      <c r="F147" s="15">
        <v>1715.1049708000005</v>
      </c>
      <c r="G147" s="22"/>
      <c r="P147" s="37" t="s">
        <v>24</v>
      </c>
      <c r="Q147" s="10" t="s">
        <v>57</v>
      </c>
      <c r="R147" s="35">
        <v>0</v>
      </c>
      <c r="S147" s="34">
        <v>0</v>
      </c>
      <c r="T147" s="16">
        <v>10.4</v>
      </c>
      <c r="U147" s="15">
        <v>0</v>
      </c>
      <c r="V147" s="22"/>
    </row>
    <row r="148" spans="1:22" ht="19.5" x14ac:dyDescent="0.3">
      <c r="A148" s="37" t="s">
        <v>27</v>
      </c>
      <c r="B148" s="10" t="s">
        <v>27</v>
      </c>
      <c r="C148" s="35">
        <v>0</v>
      </c>
      <c r="D148" s="34">
        <v>0</v>
      </c>
      <c r="E148" s="16">
        <v>14.2</v>
      </c>
      <c r="F148" s="15">
        <v>0</v>
      </c>
      <c r="G148" s="22"/>
      <c r="P148" s="37" t="s">
        <v>27</v>
      </c>
      <c r="Q148" s="10" t="s">
        <v>27</v>
      </c>
      <c r="R148" s="35">
        <v>0</v>
      </c>
      <c r="S148" s="34">
        <v>0</v>
      </c>
      <c r="T148" s="16">
        <v>14.2</v>
      </c>
      <c r="U148" s="15">
        <v>0</v>
      </c>
      <c r="V148" s="22"/>
    </row>
    <row r="149" spans="1:22" ht="19.5" x14ac:dyDescent="0.3">
      <c r="A149" s="37" t="s">
        <v>31</v>
      </c>
      <c r="B149" s="10" t="s">
        <v>31</v>
      </c>
      <c r="C149" s="35">
        <v>0</v>
      </c>
      <c r="D149" s="34">
        <v>0</v>
      </c>
      <c r="E149" s="16">
        <v>10.1</v>
      </c>
      <c r="F149" s="15">
        <v>0</v>
      </c>
      <c r="G149" s="22"/>
      <c r="P149" s="37" t="s">
        <v>31</v>
      </c>
      <c r="Q149" s="10" t="s">
        <v>31</v>
      </c>
      <c r="R149" s="35">
        <v>0</v>
      </c>
      <c r="S149" s="34">
        <v>0</v>
      </c>
      <c r="T149" s="16">
        <v>10.1</v>
      </c>
      <c r="U149" s="15">
        <v>0</v>
      </c>
      <c r="V149" s="22"/>
    </row>
    <row r="150" spans="1:22" ht="19.5" x14ac:dyDescent="0.3">
      <c r="A150" s="37" t="s">
        <v>20</v>
      </c>
      <c r="B150" s="10" t="s">
        <v>20</v>
      </c>
      <c r="C150" s="35">
        <v>1541.9121</v>
      </c>
      <c r="D150" s="34">
        <v>3.0334074216149757E-2</v>
      </c>
      <c r="E150" s="16">
        <v>10</v>
      </c>
      <c r="F150" s="15">
        <v>154.19120999999998</v>
      </c>
      <c r="G150" s="22"/>
      <c r="P150" s="37" t="s">
        <v>20</v>
      </c>
      <c r="Q150" s="10" t="s">
        <v>20</v>
      </c>
      <c r="R150" s="35">
        <v>430.95083999999997</v>
      </c>
      <c r="S150" s="34">
        <v>2.7341654980799282E-2</v>
      </c>
      <c r="T150" s="16">
        <v>10</v>
      </c>
      <c r="U150" s="15">
        <v>43.095084</v>
      </c>
      <c r="V150" s="22"/>
    </row>
    <row r="151" spans="1:22" ht="19.5" x14ac:dyDescent="0.3">
      <c r="A151" s="37" t="s">
        <v>76</v>
      </c>
      <c r="B151" s="10" t="s">
        <v>76</v>
      </c>
      <c r="C151" s="35">
        <v>0</v>
      </c>
      <c r="D151" s="34">
        <v>0</v>
      </c>
      <c r="E151" s="16">
        <v>10</v>
      </c>
      <c r="F151" s="15">
        <v>0</v>
      </c>
      <c r="G151" s="22"/>
      <c r="P151" s="37" t="s">
        <v>76</v>
      </c>
      <c r="Q151" s="10" t="s">
        <v>76</v>
      </c>
      <c r="R151" s="35">
        <v>0</v>
      </c>
      <c r="S151" s="34">
        <v>0</v>
      </c>
      <c r="T151" s="16">
        <v>10</v>
      </c>
      <c r="U151" s="15">
        <v>0</v>
      </c>
      <c r="V151" s="22"/>
    </row>
    <row r="152" spans="1:22" ht="19.5" x14ac:dyDescent="0.3">
      <c r="A152" s="37" t="s">
        <v>30</v>
      </c>
      <c r="B152" s="10" t="s">
        <v>63</v>
      </c>
      <c r="C152" s="35">
        <v>0</v>
      </c>
      <c r="D152" s="34">
        <v>0</v>
      </c>
      <c r="E152" s="16">
        <v>10.68</v>
      </c>
      <c r="F152" s="15">
        <v>0</v>
      </c>
      <c r="G152" s="22"/>
      <c r="P152" s="37" t="s">
        <v>30</v>
      </c>
      <c r="Q152" s="10" t="s">
        <v>63</v>
      </c>
      <c r="R152" s="35">
        <v>0</v>
      </c>
      <c r="S152" s="34">
        <v>0</v>
      </c>
      <c r="T152" s="16">
        <v>10.68</v>
      </c>
      <c r="U152" s="15">
        <v>0</v>
      </c>
      <c r="V152" s="22"/>
    </row>
    <row r="153" spans="1:22" ht="19.5" x14ac:dyDescent="0.3">
      <c r="A153" s="37" t="s">
        <v>26</v>
      </c>
      <c r="B153" s="10" t="s">
        <v>71</v>
      </c>
      <c r="C153" s="35">
        <v>0</v>
      </c>
      <c r="D153" s="34">
        <v>0</v>
      </c>
      <c r="E153" s="16">
        <v>10.57</v>
      </c>
      <c r="F153" s="15">
        <v>0</v>
      </c>
      <c r="G153" s="22"/>
      <c r="P153" s="37" t="s">
        <v>26</v>
      </c>
      <c r="Q153" s="10" t="s">
        <v>71</v>
      </c>
      <c r="R153" s="35">
        <v>0</v>
      </c>
      <c r="S153" s="34">
        <v>0</v>
      </c>
      <c r="T153" s="16">
        <v>10.57</v>
      </c>
      <c r="U153" s="15">
        <v>0</v>
      </c>
      <c r="V153" s="22"/>
    </row>
    <row r="154" spans="1:22" ht="19.5" x14ac:dyDescent="0.3">
      <c r="A154" s="37" t="s">
        <v>28</v>
      </c>
      <c r="B154" s="10" t="s">
        <v>4</v>
      </c>
      <c r="C154" s="35">
        <v>0</v>
      </c>
      <c r="D154" s="34">
        <v>0</v>
      </c>
      <c r="E154" s="16">
        <v>10.63</v>
      </c>
      <c r="F154" s="15">
        <v>0</v>
      </c>
      <c r="G154" s="22"/>
      <c r="P154" s="37" t="s">
        <v>28</v>
      </c>
      <c r="Q154" s="10" t="s">
        <v>4</v>
      </c>
      <c r="R154" s="35">
        <v>0</v>
      </c>
      <c r="S154" s="34">
        <v>0</v>
      </c>
      <c r="T154" s="16">
        <v>10.63</v>
      </c>
      <c r="U154" s="15">
        <v>0</v>
      </c>
      <c r="V154" s="22"/>
    </row>
    <row r="155" spans="1:22" ht="19.5" x14ac:dyDescent="0.3">
      <c r="A155" s="37" t="s">
        <v>25</v>
      </c>
      <c r="B155" s="10" t="s">
        <v>21</v>
      </c>
      <c r="C155" s="35">
        <v>950.86299999999937</v>
      </c>
      <c r="D155" s="34">
        <v>1.870635090767547E-2</v>
      </c>
      <c r="E155" s="16">
        <v>10</v>
      </c>
      <c r="F155" s="15">
        <v>95.086299999999937</v>
      </c>
      <c r="G155" s="22"/>
      <c r="P155" s="37" t="s">
        <v>25</v>
      </c>
      <c r="Q155" s="10" t="s">
        <v>21</v>
      </c>
      <c r="R155" s="35">
        <v>7425.6321200000002</v>
      </c>
      <c r="S155" s="34">
        <v>0.47111886692083288</v>
      </c>
      <c r="T155" s="16">
        <v>10</v>
      </c>
      <c r="U155" s="15">
        <v>742.56321200000002</v>
      </c>
      <c r="V155" s="22"/>
    </row>
    <row r="156" spans="1:22" ht="19.5" x14ac:dyDescent="0.3">
      <c r="A156" s="37" t="s">
        <v>29</v>
      </c>
      <c r="B156" s="10" t="s">
        <v>43</v>
      </c>
      <c r="C156" s="35">
        <v>0</v>
      </c>
      <c r="D156" s="34">
        <v>0</v>
      </c>
      <c r="E156" s="16">
        <v>9.9</v>
      </c>
      <c r="F156" s="15">
        <v>0</v>
      </c>
      <c r="G156" s="14"/>
      <c r="P156" s="37" t="s">
        <v>29</v>
      </c>
      <c r="Q156" s="10" t="s">
        <v>43</v>
      </c>
      <c r="R156" s="35">
        <v>0</v>
      </c>
      <c r="S156" s="34">
        <v>0</v>
      </c>
      <c r="T156" s="16">
        <v>9.9</v>
      </c>
      <c r="U156" s="15">
        <v>0</v>
      </c>
      <c r="V156" s="14"/>
    </row>
    <row r="157" spans="1:22" ht="19.5" x14ac:dyDescent="0.3">
      <c r="A157" s="37" t="s">
        <v>36</v>
      </c>
      <c r="B157" s="10" t="s">
        <v>62</v>
      </c>
      <c r="C157" s="35">
        <v>0</v>
      </c>
      <c r="D157" s="34">
        <v>0</v>
      </c>
      <c r="E157" s="16">
        <v>10</v>
      </c>
      <c r="F157" s="15">
        <v>0</v>
      </c>
      <c r="G157" s="17"/>
      <c r="P157" s="37" t="s">
        <v>36</v>
      </c>
      <c r="Q157" s="10" t="s">
        <v>62</v>
      </c>
      <c r="R157" s="35">
        <v>0</v>
      </c>
      <c r="S157" s="34">
        <v>0</v>
      </c>
      <c r="T157" s="16">
        <v>10</v>
      </c>
      <c r="U157" s="15">
        <v>0</v>
      </c>
      <c r="V157" s="17"/>
    </row>
    <row r="158" spans="1:22" ht="19.5" x14ac:dyDescent="0.3">
      <c r="A158" s="37" t="s">
        <v>32</v>
      </c>
      <c r="B158" s="10" t="s">
        <v>3</v>
      </c>
      <c r="C158" s="35">
        <v>0</v>
      </c>
      <c r="D158" s="34">
        <v>0</v>
      </c>
      <c r="E158" s="16">
        <v>5.3</v>
      </c>
      <c r="F158" s="15">
        <v>0</v>
      </c>
      <c r="P158" s="37" t="s">
        <v>32</v>
      </c>
      <c r="Q158" s="10" t="s">
        <v>3</v>
      </c>
      <c r="R158" s="35">
        <v>0</v>
      </c>
      <c r="S158" s="34">
        <v>0</v>
      </c>
      <c r="T158" s="16">
        <v>5.3</v>
      </c>
      <c r="U158" s="15">
        <v>0</v>
      </c>
      <c r="V158" s="3"/>
    </row>
    <row r="159" spans="1:22" ht="19.5" x14ac:dyDescent="0.3">
      <c r="A159" s="37" t="s">
        <v>44</v>
      </c>
      <c r="B159" s="10" t="s">
        <v>46</v>
      </c>
      <c r="C159" s="35">
        <v>0</v>
      </c>
      <c r="D159" s="34">
        <v>0</v>
      </c>
      <c r="E159" s="16">
        <v>10.16</v>
      </c>
      <c r="F159" s="15">
        <v>0</v>
      </c>
      <c r="P159" s="37" t="s">
        <v>44</v>
      </c>
      <c r="Q159" s="10" t="s">
        <v>46</v>
      </c>
      <c r="R159" s="35">
        <v>0</v>
      </c>
      <c r="S159" s="34">
        <v>0</v>
      </c>
      <c r="T159" s="16">
        <v>10.16</v>
      </c>
      <c r="U159" s="15">
        <v>0</v>
      </c>
    </row>
    <row r="160" spans="1:22" ht="19.5" x14ac:dyDescent="0.3">
      <c r="A160" s="37" t="s">
        <v>45</v>
      </c>
      <c r="B160" s="10" t="s">
        <v>47</v>
      </c>
      <c r="C160" s="35">
        <v>0</v>
      </c>
      <c r="D160" s="34">
        <v>0</v>
      </c>
      <c r="E160" s="16">
        <v>10.6</v>
      </c>
      <c r="F160" s="15">
        <v>0</v>
      </c>
      <c r="P160" s="37" t="s">
        <v>45</v>
      </c>
      <c r="Q160" s="10" t="s">
        <v>47</v>
      </c>
      <c r="R160" s="35">
        <v>11.8141</v>
      </c>
      <c r="S160" s="34">
        <v>7.4954499707823008E-4</v>
      </c>
      <c r="T160" s="16">
        <v>10.6</v>
      </c>
      <c r="U160" s="15">
        <v>1.2522945999999999</v>
      </c>
    </row>
    <row r="161" spans="1:21" ht="19.5" x14ac:dyDescent="0.3">
      <c r="A161" s="37" t="s">
        <v>34</v>
      </c>
      <c r="B161" s="10" t="s">
        <v>38</v>
      </c>
      <c r="C161" s="35">
        <v>0</v>
      </c>
      <c r="D161" s="34">
        <v>0</v>
      </c>
      <c r="E161" s="16">
        <v>5.51</v>
      </c>
      <c r="F161" s="15">
        <v>0</v>
      </c>
      <c r="P161" s="37" t="s">
        <v>34</v>
      </c>
      <c r="Q161" s="10" t="s">
        <v>38</v>
      </c>
      <c r="R161" s="35">
        <v>0</v>
      </c>
      <c r="S161" s="34">
        <v>0</v>
      </c>
      <c r="T161" s="16">
        <v>5.51</v>
      </c>
      <c r="U161" s="15">
        <v>0</v>
      </c>
    </row>
    <row r="162" spans="1:21" ht="19.5" x14ac:dyDescent="0.3">
      <c r="A162" s="37" t="s">
        <v>35</v>
      </c>
      <c r="B162" s="10" t="s">
        <v>39</v>
      </c>
      <c r="C162" s="35">
        <v>0</v>
      </c>
      <c r="D162" s="34">
        <v>0</v>
      </c>
      <c r="E162" s="16">
        <v>8.8000000000000007</v>
      </c>
      <c r="F162" s="15">
        <v>0</v>
      </c>
      <c r="P162" s="37" t="s">
        <v>35</v>
      </c>
      <c r="Q162" s="10" t="s">
        <v>39</v>
      </c>
      <c r="R162" s="35">
        <v>0</v>
      </c>
      <c r="S162" s="34">
        <v>0</v>
      </c>
      <c r="T162" s="16">
        <v>8.8000000000000007</v>
      </c>
      <c r="U162" s="15">
        <v>0</v>
      </c>
    </row>
    <row r="163" spans="1:21" ht="19.5" x14ac:dyDescent="0.3">
      <c r="A163" s="37" t="s">
        <v>33</v>
      </c>
      <c r="B163" s="10" t="s">
        <v>33</v>
      </c>
      <c r="C163" s="35">
        <v>0</v>
      </c>
      <c r="D163" s="34">
        <v>0</v>
      </c>
      <c r="E163" s="16">
        <v>10</v>
      </c>
      <c r="F163" s="15">
        <v>0</v>
      </c>
      <c r="P163" s="37" t="s">
        <v>33</v>
      </c>
      <c r="Q163" s="10" t="s">
        <v>33</v>
      </c>
      <c r="R163" s="35">
        <v>0</v>
      </c>
      <c r="S163" s="34">
        <v>0</v>
      </c>
      <c r="T163" s="16">
        <v>10</v>
      </c>
      <c r="U163" s="15">
        <v>0</v>
      </c>
    </row>
    <row r="164" spans="1:21" ht="19.5" x14ac:dyDescent="0.3">
      <c r="A164" s="37" t="s">
        <v>75</v>
      </c>
      <c r="B164" s="10" t="s">
        <v>5</v>
      </c>
      <c r="C164" s="35">
        <v>0</v>
      </c>
      <c r="D164" s="34">
        <v>0</v>
      </c>
      <c r="E164" s="16">
        <v>10</v>
      </c>
      <c r="F164" s="15"/>
      <c r="P164" s="37" t="s">
        <v>75</v>
      </c>
      <c r="Q164" s="10" t="s">
        <v>5</v>
      </c>
      <c r="R164" s="35">
        <v>0</v>
      </c>
      <c r="S164" s="34">
        <v>0</v>
      </c>
      <c r="T164" s="16">
        <v>10</v>
      </c>
      <c r="U164" s="15"/>
    </row>
    <row r="165" spans="1:21" ht="19.5" x14ac:dyDescent="0.3">
      <c r="B165" s="8" t="s">
        <v>52</v>
      </c>
      <c r="C165" s="33">
        <v>50831.025499999974</v>
      </c>
      <c r="D165" s="34">
        <v>1</v>
      </c>
      <c r="E165" s="21"/>
      <c r="F165" s="20"/>
      <c r="Q165" s="8" t="s">
        <v>52</v>
      </c>
      <c r="R165" s="33">
        <v>15761.695489999996</v>
      </c>
      <c r="S165" s="34">
        <v>1</v>
      </c>
      <c r="T165" s="21"/>
      <c r="U165" s="20"/>
    </row>
    <row r="169" spans="1:21" ht="26.25" x14ac:dyDescent="0.4">
      <c r="B169" s="13" t="s">
        <v>77</v>
      </c>
      <c r="C169" s="12"/>
      <c r="D169" s="11"/>
      <c r="Q169" s="13" t="s">
        <v>78</v>
      </c>
      <c r="R169" s="12"/>
      <c r="S169" s="11"/>
    </row>
    <row r="170" spans="1:21" ht="19.5" x14ac:dyDescent="0.3">
      <c r="B170" s="8" t="s">
        <v>55</v>
      </c>
      <c r="C170" s="7" t="s">
        <v>54</v>
      </c>
      <c r="D170" s="6" t="s">
        <v>53</v>
      </c>
      <c r="Q170" s="8" t="s">
        <v>55</v>
      </c>
      <c r="R170" s="7" t="s">
        <v>54</v>
      </c>
      <c r="S170" s="6" t="s">
        <v>53</v>
      </c>
    </row>
    <row r="171" spans="1:21" ht="19.5" x14ac:dyDescent="0.3">
      <c r="B171" s="10" t="s">
        <v>2</v>
      </c>
      <c r="C171" s="39">
        <v>690490.26849299984</v>
      </c>
      <c r="D171" s="30">
        <v>0.87648131972603582</v>
      </c>
      <c r="Q171" s="10" t="s">
        <v>2</v>
      </c>
      <c r="R171" s="39">
        <v>48586.595815000015</v>
      </c>
      <c r="S171" s="30">
        <v>0.88918007131855081</v>
      </c>
    </row>
    <row r="172" spans="1:21" ht="19.5" x14ac:dyDescent="0.3">
      <c r="B172" s="10" t="s">
        <v>3</v>
      </c>
      <c r="C172" s="39">
        <v>65613.806234999982</v>
      </c>
      <c r="D172" s="30">
        <v>8.3287597385862666E-2</v>
      </c>
      <c r="Q172" s="10" t="s">
        <v>41</v>
      </c>
      <c r="R172" s="39">
        <v>2087.1329359999995</v>
      </c>
      <c r="S172" s="30">
        <v>3.8196481596490611E-2</v>
      </c>
    </row>
    <row r="173" spans="1:21" ht="19.5" x14ac:dyDescent="0.3">
      <c r="B173" s="10" t="s">
        <v>5</v>
      </c>
      <c r="C173" s="39">
        <v>9330.5900689999999</v>
      </c>
      <c r="D173" s="30">
        <v>1.1843885816593043E-2</v>
      </c>
      <c r="Q173" s="10" t="s">
        <v>3</v>
      </c>
      <c r="R173" s="39">
        <v>1029.1264499999997</v>
      </c>
      <c r="S173" s="30">
        <v>1.8833974985427913E-2</v>
      </c>
    </row>
    <row r="174" spans="1:21" ht="19.5" x14ac:dyDescent="0.3">
      <c r="B174" s="10" t="s">
        <v>41</v>
      </c>
      <c r="C174" s="39">
        <v>19287.986600000007</v>
      </c>
      <c r="D174" s="30">
        <v>2.4483415221654915E-2</v>
      </c>
      <c r="Q174" s="10" t="s">
        <v>5</v>
      </c>
      <c r="R174" s="39">
        <v>0</v>
      </c>
      <c r="S174" s="30">
        <v>0</v>
      </c>
    </row>
    <row r="175" spans="1:21" ht="19.5" x14ac:dyDescent="0.3">
      <c r="B175" s="10" t="s">
        <v>31</v>
      </c>
      <c r="C175" s="39">
        <v>2982.4932229999995</v>
      </c>
      <c r="D175" s="30">
        <v>3.785860156833621E-3</v>
      </c>
      <c r="Q175" s="10" t="s">
        <v>31</v>
      </c>
      <c r="R175" s="39">
        <v>2939.1654449999996</v>
      </c>
      <c r="S175" s="30">
        <v>5.3789472099530729E-2</v>
      </c>
    </row>
    <row r="176" spans="1:21" ht="19.5" x14ac:dyDescent="0.3">
      <c r="B176" s="10" t="s">
        <v>4</v>
      </c>
      <c r="C176" s="39">
        <v>92.89847899999998</v>
      </c>
      <c r="D176" s="30">
        <v>1.1792169301990225E-4</v>
      </c>
      <c r="Q176" s="10" t="s">
        <v>4</v>
      </c>
      <c r="R176" s="39">
        <v>0</v>
      </c>
      <c r="S176" s="30">
        <v>0</v>
      </c>
    </row>
    <row r="177" spans="2:19" ht="19.5" x14ac:dyDescent="0.3">
      <c r="B177" s="10"/>
      <c r="C177" s="9"/>
      <c r="D177" s="30">
        <v>0</v>
      </c>
      <c r="Q177" s="10"/>
      <c r="R177" s="9"/>
      <c r="S177" s="30">
        <v>0</v>
      </c>
    </row>
    <row r="178" spans="2:19" ht="19.5" x14ac:dyDescent="0.3">
      <c r="B178" s="10"/>
      <c r="C178" s="9"/>
      <c r="D178" s="30">
        <v>0</v>
      </c>
      <c r="Q178" s="10"/>
      <c r="R178" s="9"/>
      <c r="S178" s="30">
        <v>0</v>
      </c>
    </row>
    <row r="179" spans="2:19" ht="19.5" x14ac:dyDescent="0.3">
      <c r="B179" s="10"/>
      <c r="C179" s="9"/>
      <c r="D179" s="30">
        <v>0</v>
      </c>
      <c r="Q179" s="10"/>
      <c r="R179" s="9"/>
      <c r="S179" s="30">
        <v>0</v>
      </c>
    </row>
    <row r="180" spans="2:19" ht="19.5" x14ac:dyDescent="0.3">
      <c r="B180" s="10"/>
      <c r="C180" s="9"/>
      <c r="D180" s="30">
        <v>0</v>
      </c>
      <c r="Q180" s="10"/>
      <c r="R180" s="9"/>
      <c r="S180" s="30">
        <v>0</v>
      </c>
    </row>
    <row r="181" spans="2:19" ht="19.5" x14ac:dyDescent="0.3">
      <c r="B181" s="10"/>
      <c r="C181" s="9"/>
      <c r="D181" s="30">
        <v>0</v>
      </c>
      <c r="Q181" s="10"/>
      <c r="R181" s="9"/>
      <c r="S181" s="30">
        <v>0</v>
      </c>
    </row>
    <row r="182" spans="2:19" ht="19.5" x14ac:dyDescent="0.3">
      <c r="B182" s="10"/>
      <c r="C182" s="9"/>
      <c r="D182" s="30">
        <v>0</v>
      </c>
      <c r="Q182" s="10"/>
      <c r="R182" s="9"/>
      <c r="S182" s="30">
        <v>0</v>
      </c>
    </row>
    <row r="183" spans="2:19" ht="19.5" x14ac:dyDescent="0.3">
      <c r="B183" s="10"/>
      <c r="C183" s="9"/>
      <c r="D183" s="30">
        <v>0</v>
      </c>
      <c r="Q183" s="10"/>
      <c r="R183" s="9"/>
      <c r="S183" s="30">
        <v>0</v>
      </c>
    </row>
    <row r="184" spans="2:19" ht="19.5" x14ac:dyDescent="0.3">
      <c r="B184" s="10"/>
      <c r="C184" s="9"/>
      <c r="D184" s="30">
        <v>0</v>
      </c>
      <c r="Q184" s="10"/>
      <c r="R184" s="9"/>
      <c r="S184" s="30">
        <v>0</v>
      </c>
    </row>
    <row r="185" spans="2:19" ht="19.5" x14ac:dyDescent="0.3">
      <c r="B185" s="10"/>
      <c r="C185" s="9"/>
      <c r="D185" s="30">
        <v>0</v>
      </c>
      <c r="Q185" s="10"/>
      <c r="R185" s="9"/>
      <c r="S185" s="30">
        <v>0</v>
      </c>
    </row>
    <row r="186" spans="2:19" ht="19.5" x14ac:dyDescent="0.3">
      <c r="B186" s="10"/>
      <c r="C186" s="9"/>
      <c r="D186" s="30">
        <v>0</v>
      </c>
      <c r="Q186" s="10"/>
      <c r="R186" s="9"/>
      <c r="S186" s="30">
        <v>0</v>
      </c>
    </row>
    <row r="187" spans="2:19" ht="19.5" x14ac:dyDescent="0.3">
      <c r="B187" s="8" t="s">
        <v>52</v>
      </c>
      <c r="C187" s="7">
        <v>787798.04309899989</v>
      </c>
      <c r="D187" s="6">
        <v>1</v>
      </c>
      <c r="Q187" s="8" t="s">
        <v>52</v>
      </c>
      <c r="R187" s="7">
        <v>54642.020646000012</v>
      </c>
      <c r="S187" s="6">
        <v>1</v>
      </c>
    </row>
    <row r="192" spans="2:19" ht="26.25" x14ac:dyDescent="0.4">
      <c r="B192" s="13" t="s">
        <v>79</v>
      </c>
      <c r="C192" s="12"/>
      <c r="D192" s="11"/>
      <c r="Q192" s="13" t="s">
        <v>80</v>
      </c>
      <c r="R192" s="12"/>
      <c r="S192" s="11"/>
    </row>
    <row r="193" spans="1:19" ht="19.5" x14ac:dyDescent="0.3">
      <c r="B193" s="8" t="s">
        <v>55</v>
      </c>
      <c r="C193" s="7" t="s">
        <v>54</v>
      </c>
      <c r="D193" s="6" t="s">
        <v>53</v>
      </c>
      <c r="Q193" s="8" t="s">
        <v>55</v>
      </c>
      <c r="R193" s="7" t="s">
        <v>54</v>
      </c>
      <c r="S193" s="6" t="s">
        <v>53</v>
      </c>
    </row>
    <row r="194" spans="1:19" ht="19.5" x14ac:dyDescent="0.3">
      <c r="A194" s="37" t="s">
        <v>81</v>
      </c>
      <c r="B194" s="10" t="s">
        <v>82</v>
      </c>
      <c r="C194" s="39">
        <v>13836.194300000001</v>
      </c>
      <c r="D194" s="30">
        <v>0.38897665152082689</v>
      </c>
      <c r="P194" s="37" t="s">
        <v>88</v>
      </c>
      <c r="Q194" s="10" t="s">
        <v>89</v>
      </c>
      <c r="R194" s="39">
        <v>1309.9948399999998</v>
      </c>
      <c r="S194" s="30">
        <v>0.16944629753168775</v>
      </c>
    </row>
    <row r="195" spans="1:19" ht="19.5" x14ac:dyDescent="0.3">
      <c r="A195" s="37" t="s">
        <v>83</v>
      </c>
      <c r="B195" s="10" t="s">
        <v>90</v>
      </c>
      <c r="C195" s="39">
        <v>18976.7094</v>
      </c>
      <c r="D195" s="30">
        <v>0.53349184893246249</v>
      </c>
      <c r="P195" s="37" t="s">
        <v>86</v>
      </c>
      <c r="Q195" s="10" t="s">
        <v>87</v>
      </c>
      <c r="R195" s="39">
        <v>281.31600000000003</v>
      </c>
      <c r="S195" s="30">
        <v>3.638789496027655E-2</v>
      </c>
    </row>
    <row r="196" spans="1:19" ht="19.5" x14ac:dyDescent="0.3">
      <c r="A196" s="37" t="s">
        <v>88</v>
      </c>
      <c r="B196" s="10" t="s">
        <v>89</v>
      </c>
      <c r="C196" s="39">
        <v>1771.8855999999998</v>
      </c>
      <c r="D196" s="30">
        <v>4.9812984164725925E-2</v>
      </c>
      <c r="P196" s="37" t="s">
        <v>84</v>
      </c>
      <c r="Q196" s="10" t="s">
        <v>85</v>
      </c>
      <c r="R196" s="39">
        <v>93.772000000000006</v>
      </c>
      <c r="S196" s="30">
        <v>1.2129298320092182E-2</v>
      </c>
    </row>
    <row r="197" spans="1:19" ht="19.5" x14ac:dyDescent="0.3">
      <c r="A197" s="37" t="s">
        <v>84</v>
      </c>
      <c r="B197" s="10" t="s">
        <v>85</v>
      </c>
      <c r="C197" s="39">
        <v>766.02769999999998</v>
      </c>
      <c r="D197" s="30">
        <v>2.1535321292662137E-2</v>
      </c>
      <c r="P197" s="37" t="s">
        <v>83</v>
      </c>
      <c r="Q197" s="10" t="s">
        <v>92</v>
      </c>
      <c r="R197" s="39">
        <v>6045.949700000001</v>
      </c>
      <c r="S197" s="30">
        <v>0.78203650918794354</v>
      </c>
    </row>
    <row r="198" spans="1:19" ht="19.5" x14ac:dyDescent="0.3">
      <c r="A198" s="37" t="s">
        <v>86</v>
      </c>
      <c r="B198" s="10" t="s">
        <v>91</v>
      </c>
      <c r="C198" s="39">
        <v>219.9409</v>
      </c>
      <c r="D198" s="30">
        <v>6.1831940893224534E-3</v>
      </c>
      <c r="P198" s="37" t="s">
        <v>81</v>
      </c>
      <c r="Q198" s="10" t="s">
        <v>82</v>
      </c>
      <c r="R198" s="39">
        <v>0</v>
      </c>
      <c r="S198" s="30">
        <v>0</v>
      </c>
    </row>
    <row r="199" spans="1:19" ht="19.5" x14ac:dyDescent="0.3">
      <c r="B199" s="10"/>
      <c r="C199" s="39"/>
      <c r="D199" s="30">
        <v>0</v>
      </c>
      <c r="Q199" s="10"/>
      <c r="R199" s="39"/>
      <c r="S199" s="30">
        <v>0</v>
      </c>
    </row>
    <row r="200" spans="1:19" ht="19.5" x14ac:dyDescent="0.3">
      <c r="B200" s="10"/>
      <c r="C200" s="9"/>
      <c r="D200" s="30">
        <v>0</v>
      </c>
      <c r="Q200" s="10"/>
      <c r="R200" s="9"/>
      <c r="S200" s="30">
        <v>0</v>
      </c>
    </row>
    <row r="201" spans="1:19" ht="19.5" x14ac:dyDescent="0.3">
      <c r="B201" s="10"/>
      <c r="C201" s="9"/>
      <c r="D201" s="30">
        <v>0</v>
      </c>
      <c r="Q201" s="10"/>
      <c r="R201" s="9"/>
      <c r="S201" s="30">
        <v>0</v>
      </c>
    </row>
    <row r="202" spans="1:19" ht="19.5" x14ac:dyDescent="0.3">
      <c r="B202" s="10"/>
      <c r="C202" s="9"/>
      <c r="D202" s="30">
        <v>0</v>
      </c>
      <c r="Q202" s="10"/>
      <c r="R202" s="9"/>
      <c r="S202" s="30">
        <v>0</v>
      </c>
    </row>
    <row r="203" spans="1:19" ht="19.5" x14ac:dyDescent="0.3">
      <c r="B203" s="10"/>
      <c r="C203" s="9"/>
      <c r="D203" s="30">
        <v>0</v>
      </c>
      <c r="Q203" s="10"/>
      <c r="R203" s="9"/>
      <c r="S203" s="30">
        <v>0</v>
      </c>
    </row>
    <row r="204" spans="1:19" ht="19.5" x14ac:dyDescent="0.3">
      <c r="B204" s="10"/>
      <c r="C204" s="9"/>
      <c r="D204" s="30">
        <v>0</v>
      </c>
      <c r="Q204" s="10"/>
      <c r="R204" s="9"/>
      <c r="S204" s="30">
        <v>0</v>
      </c>
    </row>
    <row r="205" spans="1:19" ht="19.5" x14ac:dyDescent="0.3">
      <c r="B205" s="10"/>
      <c r="C205" s="9"/>
      <c r="D205" s="30">
        <v>0</v>
      </c>
      <c r="Q205" s="10"/>
      <c r="R205" s="9"/>
      <c r="S205" s="30">
        <v>0</v>
      </c>
    </row>
    <row r="206" spans="1:19" ht="19.5" x14ac:dyDescent="0.3">
      <c r="B206" s="10"/>
      <c r="C206" s="9"/>
      <c r="D206" s="30">
        <v>0</v>
      </c>
      <c r="Q206" s="10"/>
      <c r="R206" s="9"/>
      <c r="S206" s="30">
        <v>0</v>
      </c>
    </row>
    <row r="207" spans="1:19" ht="19.5" x14ac:dyDescent="0.3">
      <c r="B207" s="10"/>
      <c r="C207" s="9"/>
      <c r="D207" s="30">
        <v>0</v>
      </c>
      <c r="Q207" s="10"/>
      <c r="R207" s="9"/>
      <c r="S207" s="30">
        <v>0</v>
      </c>
    </row>
    <row r="208" spans="1:19" ht="19.5" x14ac:dyDescent="0.3">
      <c r="B208" s="10"/>
      <c r="C208" s="9"/>
      <c r="D208" s="30">
        <v>0</v>
      </c>
      <c r="Q208" s="10"/>
      <c r="R208" s="9"/>
      <c r="S208" s="30">
        <v>0</v>
      </c>
    </row>
    <row r="209" spans="2:19" ht="19.5" x14ac:dyDescent="0.3">
      <c r="B209" s="10"/>
      <c r="C209" s="9"/>
      <c r="D209" s="30">
        <v>0</v>
      </c>
      <c r="Q209" s="10"/>
      <c r="R209" s="9"/>
      <c r="S209" s="30">
        <v>0</v>
      </c>
    </row>
    <row r="210" spans="2:19" ht="19.5" x14ac:dyDescent="0.3">
      <c r="B210" s="8" t="s">
        <v>52</v>
      </c>
      <c r="C210" s="7">
        <v>35570.757900000004</v>
      </c>
      <c r="D210" s="30">
        <v>1</v>
      </c>
      <c r="Q210" s="8" t="s">
        <v>52</v>
      </c>
      <c r="R210" s="7">
        <v>7731.0325400000011</v>
      </c>
      <c r="S210" s="30">
        <v>1</v>
      </c>
    </row>
  </sheetData>
  <pageMargins left="0.7" right="0.7" top="0.75" bottom="0.75" header="0.3" footer="0.3"/>
  <pageSetup paperSize="0" orientation="portrait" copies="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F50B-3E3C-414C-A0CA-1724C0D1A16A}">
  <dimension ref="A2:AE187"/>
  <sheetViews>
    <sheetView zoomScale="60" zoomScaleNormal="60" workbookViewId="0">
      <selection activeCell="E4" sqref="E4"/>
    </sheetView>
  </sheetViews>
  <sheetFormatPr defaultColWidth="8.7109375" defaultRowHeight="15" x14ac:dyDescent="0.25"/>
  <cols>
    <col min="1" max="1" width="10.85546875" bestFit="1" customWidth="1"/>
    <col min="2" max="2" width="34.85546875" bestFit="1" customWidth="1"/>
    <col min="3" max="3" width="21.5703125" style="4" bestFit="1" customWidth="1"/>
    <col min="4" max="4" width="11.85546875" style="3" bestFit="1" customWidth="1"/>
    <col min="5" max="5" width="9" style="5" bestFit="1" customWidth="1"/>
    <col min="6" max="6" width="19.140625" style="4" bestFit="1" customWidth="1"/>
    <col min="7" max="7" width="8" style="3" bestFit="1" customWidth="1"/>
    <col min="8" max="8" width="6" customWidth="1"/>
    <col min="16" max="16" width="10.85546875" bestFit="1" customWidth="1"/>
    <col min="17" max="17" width="42.7109375" bestFit="1" customWidth="1"/>
    <col min="18" max="18" width="19.42578125" style="2" bestFit="1" customWidth="1"/>
    <col min="19" max="19" width="11.85546875" bestFit="1" customWidth="1"/>
    <col min="20" max="20" width="9" bestFit="1" customWidth="1"/>
    <col min="21" max="21" width="19.140625" bestFit="1" customWidth="1"/>
    <col min="22" max="22" width="6" customWidth="1"/>
    <col min="25" max="25" width="19.140625" bestFit="1" customWidth="1"/>
    <col min="26" max="26" width="7.5703125" bestFit="1" customWidth="1"/>
  </cols>
  <sheetData>
    <row r="2" spans="2:26" s="23" customFormat="1" ht="26.25" x14ac:dyDescent="0.4">
      <c r="B2" s="13" t="s">
        <v>73</v>
      </c>
      <c r="C2" s="12"/>
      <c r="D2" s="11"/>
      <c r="E2" s="24"/>
      <c r="F2" s="12"/>
      <c r="G2" s="11"/>
      <c r="Q2"/>
      <c r="R2"/>
      <c r="S2"/>
      <c r="T2"/>
      <c r="U2"/>
    </row>
    <row r="3" spans="2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14</v>
      </c>
    </row>
    <row r="4" spans="2:26" ht="19.5" x14ac:dyDescent="0.3">
      <c r="B4" s="10" t="s">
        <v>2</v>
      </c>
      <c r="C4" s="9">
        <v>1091156.3865819962</v>
      </c>
      <c r="D4" s="30">
        <v>0.63395241253494528</v>
      </c>
      <c r="E4" s="16">
        <v>14</v>
      </c>
      <c r="F4" s="15">
        <v>152761.89412147948</v>
      </c>
      <c r="G4" s="22"/>
      <c r="R4"/>
      <c r="Y4" s="10" t="s">
        <v>19</v>
      </c>
      <c r="Z4">
        <v>15.2</v>
      </c>
    </row>
    <row r="5" spans="2:26" ht="19.5" x14ac:dyDescent="0.3">
      <c r="B5" s="10" t="s">
        <v>19</v>
      </c>
      <c r="C5" s="9">
        <v>228606.02947999985</v>
      </c>
      <c r="D5" s="30">
        <v>0.13281812368147666</v>
      </c>
      <c r="E5" s="16">
        <v>15.2</v>
      </c>
      <c r="F5" s="15">
        <v>34748.116480959972</v>
      </c>
      <c r="G5" s="22"/>
      <c r="R5"/>
      <c r="Y5" s="10" t="s">
        <v>57</v>
      </c>
      <c r="Z5">
        <v>10.4</v>
      </c>
    </row>
    <row r="6" spans="2:26" ht="19.5" x14ac:dyDescent="0.3">
      <c r="B6" s="10" t="s">
        <v>41</v>
      </c>
      <c r="C6" s="9">
        <v>111605.34904400003</v>
      </c>
      <c r="D6" s="30">
        <v>6.4841741429821798E-2</v>
      </c>
      <c r="E6" s="16">
        <v>10.3</v>
      </c>
      <c r="F6" s="15">
        <v>11495.350951532004</v>
      </c>
      <c r="G6" s="22"/>
      <c r="R6"/>
      <c r="Y6" s="10" t="s">
        <v>41</v>
      </c>
      <c r="Z6">
        <v>10.3</v>
      </c>
    </row>
    <row r="7" spans="2:26" ht="19.5" x14ac:dyDescent="0.3">
      <c r="B7" s="10" t="s">
        <v>57</v>
      </c>
      <c r="C7" s="9">
        <v>83393.275741999998</v>
      </c>
      <c r="D7" s="30">
        <v>4.8450771123136387E-2</v>
      </c>
      <c r="E7" s="16">
        <v>10.4</v>
      </c>
      <c r="F7" s="15">
        <v>8672.9006771679997</v>
      </c>
      <c r="G7" s="22"/>
      <c r="R7"/>
      <c r="Y7" s="10" t="s">
        <v>31</v>
      </c>
      <c r="Z7">
        <v>10.1</v>
      </c>
    </row>
    <row r="8" spans="2:26" ht="19.5" x14ac:dyDescent="0.3">
      <c r="B8" s="10" t="s">
        <v>27</v>
      </c>
      <c r="C8" s="9">
        <v>46792.764399999978</v>
      </c>
      <c r="D8" s="30">
        <v>2.7186190948743645E-2</v>
      </c>
      <c r="E8" s="16">
        <v>14.2</v>
      </c>
      <c r="F8" s="15">
        <v>6644.5725447999966</v>
      </c>
      <c r="G8" s="22"/>
      <c r="R8"/>
      <c r="Y8" s="10" t="s">
        <v>20</v>
      </c>
      <c r="Z8">
        <v>10</v>
      </c>
    </row>
    <row r="9" spans="2:26" ht="19.5" x14ac:dyDescent="0.3">
      <c r="B9" s="10" t="s">
        <v>20</v>
      </c>
      <c r="C9" s="9">
        <v>34280.071899999988</v>
      </c>
      <c r="D9" s="30">
        <v>1.9916424950735791E-2</v>
      </c>
      <c r="E9" s="16">
        <v>10</v>
      </c>
      <c r="F9" s="15">
        <v>3428.0071899999984</v>
      </c>
      <c r="G9" s="22"/>
      <c r="R9"/>
      <c r="Y9" s="10" t="s">
        <v>27</v>
      </c>
      <c r="Z9">
        <v>14.2</v>
      </c>
    </row>
    <row r="10" spans="2:26" ht="19.5" x14ac:dyDescent="0.3">
      <c r="B10" s="10" t="s">
        <v>31</v>
      </c>
      <c r="C10" s="9">
        <v>24361.556900000003</v>
      </c>
      <c r="D10" s="30">
        <v>1.415385361784874E-2</v>
      </c>
      <c r="E10" s="16">
        <v>10.1</v>
      </c>
      <c r="F10" s="15">
        <v>2460.5172469000004</v>
      </c>
      <c r="G10" s="22"/>
      <c r="R10"/>
      <c r="Y10" s="10" t="s">
        <v>76</v>
      </c>
      <c r="Z10">
        <v>10</v>
      </c>
    </row>
    <row r="11" spans="2:26" ht="19.5" x14ac:dyDescent="0.3">
      <c r="B11" s="10" t="s">
        <v>63</v>
      </c>
      <c r="C11" s="9">
        <v>18135.100879999998</v>
      </c>
      <c r="D11" s="30">
        <v>1.0536336583662261E-2</v>
      </c>
      <c r="E11" s="16">
        <v>10.68</v>
      </c>
      <c r="F11" s="15">
        <v>1936.8287739839998</v>
      </c>
      <c r="G11" s="22"/>
      <c r="R11"/>
      <c r="Y11" s="10" t="s">
        <v>21</v>
      </c>
      <c r="Z11">
        <v>10</v>
      </c>
    </row>
    <row r="12" spans="2:26" ht="19.5" x14ac:dyDescent="0.3">
      <c r="B12" s="10" t="s">
        <v>76</v>
      </c>
      <c r="C12" s="9">
        <v>20256.155040000005</v>
      </c>
      <c r="D12" s="30">
        <v>1.176865068490795E-2</v>
      </c>
      <c r="E12" s="16">
        <v>10</v>
      </c>
      <c r="F12" s="15">
        <v>2025.6155040000006</v>
      </c>
      <c r="G12" s="22"/>
      <c r="R12"/>
      <c r="Y12" s="10" t="s">
        <v>4</v>
      </c>
      <c r="Z12">
        <v>10.63</v>
      </c>
    </row>
    <row r="13" spans="2:26" ht="19.5" x14ac:dyDescent="0.3">
      <c r="B13" s="10" t="s">
        <v>3</v>
      </c>
      <c r="C13" s="9">
        <v>13368.776</v>
      </c>
      <c r="D13" s="30">
        <v>7.7671430988800793E-3</v>
      </c>
      <c r="E13" s="16">
        <v>5.3</v>
      </c>
      <c r="F13" s="15">
        <v>708.54512799999998</v>
      </c>
      <c r="G13" s="22"/>
      <c r="R13"/>
      <c r="Y13" s="10" t="s">
        <v>63</v>
      </c>
      <c r="Z13">
        <v>10.68</v>
      </c>
    </row>
    <row r="14" spans="2:26" ht="19.5" x14ac:dyDescent="0.3">
      <c r="B14" s="10" t="s">
        <v>21</v>
      </c>
      <c r="C14" s="9">
        <v>15609.382369999999</v>
      </c>
      <c r="D14" s="30">
        <v>9.0689159989610028E-3</v>
      </c>
      <c r="E14" s="16">
        <v>10</v>
      </c>
      <c r="F14" s="15">
        <v>1560.9382370000001</v>
      </c>
      <c r="G14" s="22"/>
      <c r="R14"/>
      <c r="Y14" s="10" t="s">
        <v>3</v>
      </c>
      <c r="Z14">
        <v>5.3</v>
      </c>
    </row>
    <row r="15" spans="2:26" ht="19.5" x14ac:dyDescent="0.3">
      <c r="B15" s="10" t="s">
        <v>71</v>
      </c>
      <c r="C15" s="9">
        <v>11164.076500000003</v>
      </c>
      <c r="D15" s="30">
        <v>6.4862317793599276E-3</v>
      </c>
      <c r="E15" s="16">
        <v>10.57</v>
      </c>
      <c r="F15" s="15">
        <v>1180.0428860500003</v>
      </c>
      <c r="G15" s="22"/>
      <c r="R15"/>
      <c r="Y15" s="10" t="s">
        <v>33</v>
      </c>
      <c r="Z15">
        <v>10</v>
      </c>
    </row>
    <row r="16" spans="2:26" ht="19.5" x14ac:dyDescent="0.3">
      <c r="B16" s="10" t="s">
        <v>4</v>
      </c>
      <c r="C16" s="9">
        <v>10615.200919999999</v>
      </c>
      <c r="D16" s="30">
        <v>6.167339819965827E-3</v>
      </c>
      <c r="E16" s="16">
        <v>10.63</v>
      </c>
      <c r="F16" s="15">
        <v>1128.395857796</v>
      </c>
      <c r="G16" s="22"/>
      <c r="R16"/>
      <c r="Y16" s="10" t="s">
        <v>62</v>
      </c>
      <c r="Z16">
        <v>10</v>
      </c>
    </row>
    <row r="17" spans="2:26" ht="19.5" x14ac:dyDescent="0.3">
      <c r="B17" s="10" t="s">
        <v>62</v>
      </c>
      <c r="C17" s="9">
        <v>5026.0495439999995</v>
      </c>
      <c r="D17" s="30">
        <v>2.9200912656707663E-3</v>
      </c>
      <c r="E17" s="16">
        <v>10</v>
      </c>
      <c r="F17" s="15">
        <v>502.6049544</v>
      </c>
      <c r="G17" s="22"/>
      <c r="R17"/>
      <c r="Y17" s="10" t="s">
        <v>47</v>
      </c>
      <c r="Z17">
        <v>10.6</v>
      </c>
    </row>
    <row r="18" spans="2:26" ht="19.5" x14ac:dyDescent="0.3">
      <c r="B18" s="10" t="s">
        <v>47</v>
      </c>
      <c r="C18" s="9">
        <v>3591.9930200000003</v>
      </c>
      <c r="D18" s="30">
        <v>2.0869168423884444E-3</v>
      </c>
      <c r="E18" s="16">
        <v>10.6</v>
      </c>
      <c r="F18" s="15">
        <v>380.75126011999998</v>
      </c>
      <c r="G18" s="22"/>
      <c r="R18"/>
      <c r="Y18" s="10" t="s">
        <v>43</v>
      </c>
      <c r="Z18">
        <v>9.9</v>
      </c>
    </row>
    <row r="19" spans="2:26" ht="19.5" x14ac:dyDescent="0.3">
      <c r="B19" s="10" t="s">
        <v>43</v>
      </c>
      <c r="C19" s="9">
        <v>1954.5581999999999</v>
      </c>
      <c r="D19" s="30">
        <v>1.135581390135452E-3</v>
      </c>
      <c r="E19" s="16">
        <v>9.9</v>
      </c>
      <c r="F19" s="15">
        <v>193.50126179999998</v>
      </c>
      <c r="G19" s="22"/>
      <c r="R19"/>
      <c r="Y19" s="10" t="s">
        <v>71</v>
      </c>
      <c r="Z19">
        <v>10.57</v>
      </c>
    </row>
    <row r="20" spans="2:26" ht="19.5" x14ac:dyDescent="0.3">
      <c r="B20" s="10" t="s">
        <v>38</v>
      </c>
      <c r="C20" s="9">
        <v>754.19749999999999</v>
      </c>
      <c r="D20" s="30">
        <v>4.3818221707938026E-4</v>
      </c>
      <c r="E20" s="16">
        <v>5.51</v>
      </c>
      <c r="F20" s="15">
        <v>41.556282249999995</v>
      </c>
      <c r="G20" s="22"/>
      <c r="R20"/>
      <c r="Y20" s="10" t="s">
        <v>38</v>
      </c>
      <c r="Z20">
        <v>5.51</v>
      </c>
    </row>
    <row r="21" spans="2:26" ht="19.5" x14ac:dyDescent="0.3">
      <c r="B21" s="10" t="s">
        <v>46</v>
      </c>
      <c r="C21" s="9">
        <v>525.1232</v>
      </c>
      <c r="D21" s="30">
        <v>3.0509203228042895E-4</v>
      </c>
      <c r="E21" s="16">
        <v>10.16</v>
      </c>
      <c r="F21" s="15">
        <v>53.352517120000002</v>
      </c>
      <c r="G21" s="22"/>
      <c r="R21"/>
      <c r="Y21" s="10" t="s">
        <v>46</v>
      </c>
      <c r="Z21">
        <v>10.16</v>
      </c>
    </row>
    <row r="22" spans="2:26" ht="19.5" x14ac:dyDescent="0.3">
      <c r="B22" s="10" t="s">
        <v>33</v>
      </c>
      <c r="C22" s="9">
        <v>0</v>
      </c>
      <c r="D22" s="30">
        <v>0</v>
      </c>
      <c r="E22" s="16">
        <v>10</v>
      </c>
      <c r="F22" s="15">
        <v>0</v>
      </c>
      <c r="G22" s="22"/>
      <c r="R22"/>
      <c r="Y22" s="10" t="s">
        <v>39</v>
      </c>
      <c r="Z22">
        <v>8.8000000000000007</v>
      </c>
    </row>
    <row r="23" spans="2:26" ht="19.5" x14ac:dyDescent="0.3">
      <c r="B23" s="10" t="s">
        <v>39</v>
      </c>
      <c r="C23" s="9">
        <v>0</v>
      </c>
      <c r="D23" s="30">
        <v>0</v>
      </c>
      <c r="E23" s="16">
        <v>8.8000000000000007</v>
      </c>
      <c r="F23" s="15">
        <v>0</v>
      </c>
      <c r="G23" s="22"/>
      <c r="R23"/>
      <c r="Y23" s="10" t="s">
        <v>5</v>
      </c>
      <c r="Z23">
        <v>10</v>
      </c>
    </row>
    <row r="24" spans="2:26" ht="19.5" x14ac:dyDescent="0.3">
      <c r="B24" s="10" t="s">
        <v>5</v>
      </c>
      <c r="C24" s="9">
        <v>0</v>
      </c>
      <c r="D24" s="30">
        <v>0</v>
      </c>
      <c r="E24" s="16">
        <v>10</v>
      </c>
      <c r="F24" s="15">
        <v>0</v>
      </c>
      <c r="G24" s="22"/>
      <c r="R24"/>
      <c r="Y24" s="31"/>
    </row>
    <row r="25" spans="2:26" ht="19.5" x14ac:dyDescent="0.3">
      <c r="B25" s="8" t="s">
        <v>52</v>
      </c>
      <c r="C25" s="7">
        <v>1721196.0472219964</v>
      </c>
      <c r="D25" s="6">
        <v>1</v>
      </c>
      <c r="E25" s="21"/>
      <c r="F25" s="20"/>
      <c r="G25" s="14"/>
      <c r="R25"/>
    </row>
    <row r="26" spans="2:26" x14ac:dyDescent="0.25">
      <c r="C26" s="18"/>
      <c r="D26" s="17"/>
      <c r="E26" s="19"/>
      <c r="F26" s="18"/>
      <c r="G26" s="17"/>
      <c r="R26" s="18"/>
      <c r="S26" s="17"/>
      <c r="T26" s="17"/>
      <c r="U26" s="17"/>
    </row>
    <row r="28" spans="2:26" s="26" customFormat="1" ht="26.25" x14ac:dyDescent="0.4">
      <c r="B28" s="13"/>
      <c r="C28" s="28"/>
      <c r="D28" s="27"/>
      <c r="E28" s="29"/>
      <c r="F28" s="28"/>
      <c r="G28" s="27"/>
      <c r="Q28" s="13"/>
      <c r="R28" s="28"/>
      <c r="S28" s="27"/>
      <c r="T28" s="27"/>
      <c r="U28" s="27"/>
    </row>
    <row r="29" spans="2:26" s="23" customFormat="1" ht="26.25" x14ac:dyDescent="0.4">
      <c r="B29" s="13" t="s">
        <v>70</v>
      </c>
      <c r="C29" s="12"/>
      <c r="D29" s="11"/>
      <c r="E29" s="24"/>
      <c r="F29" s="12"/>
      <c r="G29" s="11"/>
      <c r="Q29" s="13" t="s">
        <v>69</v>
      </c>
      <c r="R29" s="12"/>
      <c r="S29" s="11"/>
      <c r="T29" s="11"/>
      <c r="U29" s="11"/>
    </row>
    <row r="30" spans="2:26" ht="19.5" x14ac:dyDescent="0.3">
      <c r="B30" s="8" t="s">
        <v>55</v>
      </c>
      <c r="C30" s="7" t="s">
        <v>54</v>
      </c>
      <c r="D30" s="6" t="s">
        <v>53</v>
      </c>
      <c r="E30" s="21" t="s">
        <v>68</v>
      </c>
      <c r="F30" s="20" t="s">
        <v>72</v>
      </c>
      <c r="G30" s="14"/>
      <c r="Q30" s="8" t="s">
        <v>55</v>
      </c>
      <c r="R30" s="7" t="s">
        <v>54</v>
      </c>
      <c r="S30" s="6" t="s">
        <v>53</v>
      </c>
      <c r="T30" s="21" t="s">
        <v>68</v>
      </c>
      <c r="U30" s="20" t="s">
        <v>72</v>
      </c>
    </row>
    <row r="31" spans="2:26" ht="19.5" x14ac:dyDescent="0.3">
      <c r="B31" s="10" t="s">
        <v>2</v>
      </c>
      <c r="C31" s="35">
        <v>270497.24042000074</v>
      </c>
      <c r="D31" s="34">
        <v>0.65686907104480408</v>
      </c>
      <c r="E31" s="16">
        <v>14</v>
      </c>
      <c r="F31" s="15">
        <v>37869.61365880011</v>
      </c>
      <c r="G31" s="14"/>
      <c r="Q31" s="10" t="s">
        <v>2</v>
      </c>
      <c r="R31" s="35">
        <v>782129.63831199077</v>
      </c>
      <c r="S31" s="34">
        <v>0.63620166176934534</v>
      </c>
      <c r="T31" s="16">
        <v>14</v>
      </c>
      <c r="U31" s="15">
        <v>109498.14936367871</v>
      </c>
    </row>
    <row r="32" spans="2:26" ht="19.5" x14ac:dyDescent="0.3">
      <c r="B32" s="10" t="s">
        <v>19</v>
      </c>
      <c r="C32" s="35">
        <v>44010.387500000004</v>
      </c>
      <c r="D32" s="34">
        <v>0.10687377922436396</v>
      </c>
      <c r="E32" s="16">
        <v>15.2</v>
      </c>
      <c r="F32" s="15">
        <v>6689.5789000000004</v>
      </c>
      <c r="G32" s="14"/>
      <c r="Q32" s="10" t="s">
        <v>19</v>
      </c>
      <c r="R32" s="35">
        <v>181324.34062999973</v>
      </c>
      <c r="S32" s="34">
        <v>0.147493255820105</v>
      </c>
      <c r="T32" s="16">
        <v>15.2</v>
      </c>
      <c r="U32" s="15">
        <v>27561.299775759959</v>
      </c>
    </row>
    <row r="33" spans="1:21" ht="19.5" x14ac:dyDescent="0.3">
      <c r="A33" t="s">
        <v>24</v>
      </c>
      <c r="B33" s="10" t="s">
        <v>57</v>
      </c>
      <c r="C33" s="35">
        <v>19160.923660000008</v>
      </c>
      <c r="D33" s="34">
        <v>4.6529931711547248E-2</v>
      </c>
      <c r="E33" s="16">
        <v>10.4</v>
      </c>
      <c r="F33" s="15">
        <v>1992.7360606400007</v>
      </c>
      <c r="G33" s="32"/>
      <c r="P33" t="s">
        <v>23</v>
      </c>
      <c r="Q33" s="10" t="s">
        <v>41</v>
      </c>
      <c r="R33" s="35">
        <v>90853.495004000026</v>
      </c>
      <c r="S33" s="34">
        <v>7.3902255671892736E-2</v>
      </c>
      <c r="T33" s="16">
        <v>10.3</v>
      </c>
      <c r="U33" s="15">
        <v>9357.9099854120032</v>
      </c>
    </row>
    <row r="34" spans="1:21" ht="19.5" x14ac:dyDescent="0.3">
      <c r="A34" t="s">
        <v>27</v>
      </c>
      <c r="B34" s="10" t="s">
        <v>27</v>
      </c>
      <c r="C34" s="35">
        <v>17049.764499999997</v>
      </c>
      <c r="D34" s="34">
        <v>4.1403242973045803E-2</v>
      </c>
      <c r="E34" s="16">
        <v>14.2</v>
      </c>
      <c r="F34" s="15">
        <v>2421.0665589999994</v>
      </c>
      <c r="G34" s="32"/>
      <c r="P34" t="s">
        <v>24</v>
      </c>
      <c r="Q34" s="10" t="s">
        <v>57</v>
      </c>
      <c r="R34" s="35">
        <v>41511.945231999998</v>
      </c>
      <c r="S34" s="34">
        <v>3.3766740507206738E-2</v>
      </c>
      <c r="T34" s="16">
        <v>10.4</v>
      </c>
      <c r="U34" s="15">
        <v>4317.2423041279999</v>
      </c>
    </row>
    <row r="35" spans="1:21" ht="19.5" x14ac:dyDescent="0.3">
      <c r="A35" t="s">
        <v>23</v>
      </c>
      <c r="B35" s="10" t="s">
        <v>41</v>
      </c>
      <c r="C35" s="35">
        <v>11972.348999999997</v>
      </c>
      <c r="D35" s="34">
        <v>2.9073367823063002E-2</v>
      </c>
      <c r="E35" s="16">
        <v>10.3</v>
      </c>
      <c r="F35" s="15">
        <v>1233.1519469999998</v>
      </c>
      <c r="G35" s="32"/>
      <c r="P35" t="s">
        <v>27</v>
      </c>
      <c r="Q35" s="10" t="s">
        <v>27</v>
      </c>
      <c r="R35" s="35">
        <v>29742.999899999981</v>
      </c>
      <c r="S35" s="34">
        <v>2.4193618340847576E-2</v>
      </c>
      <c r="T35" s="16">
        <v>14.2</v>
      </c>
      <c r="U35" s="15">
        <v>4223.5059857999968</v>
      </c>
    </row>
    <row r="36" spans="1:21" ht="19.5" x14ac:dyDescent="0.3">
      <c r="A36" t="s">
        <v>31</v>
      </c>
      <c r="B36" s="10" t="s">
        <v>31</v>
      </c>
      <c r="C36" s="35">
        <v>12244.168600000001</v>
      </c>
      <c r="D36" s="34">
        <v>2.9733448080689805E-2</v>
      </c>
      <c r="E36" s="16">
        <v>10.1</v>
      </c>
      <c r="F36" s="15">
        <v>1236.6610286</v>
      </c>
      <c r="G36" s="32"/>
      <c r="P36" t="s">
        <v>31</v>
      </c>
      <c r="Q36" s="10" t="s">
        <v>31</v>
      </c>
      <c r="R36" s="35">
        <v>12117.388299999999</v>
      </c>
      <c r="S36" s="34">
        <v>9.8565534345461895E-3</v>
      </c>
      <c r="T36" s="16">
        <v>10.1</v>
      </c>
      <c r="U36" s="15">
        <v>1223.8562182999999</v>
      </c>
    </row>
    <row r="37" spans="1:21" ht="19.5" x14ac:dyDescent="0.3">
      <c r="A37" t="s">
        <v>20</v>
      </c>
      <c r="B37" s="10" t="s">
        <v>20</v>
      </c>
      <c r="C37" s="35">
        <v>10518.686399999999</v>
      </c>
      <c r="D37" s="34">
        <v>2.5543328107345557E-2</v>
      </c>
      <c r="E37" s="16">
        <v>10</v>
      </c>
      <c r="F37" s="15">
        <v>1051.8686399999999</v>
      </c>
      <c r="G37" s="32"/>
      <c r="P37" t="s">
        <v>20</v>
      </c>
      <c r="Q37" s="10" t="s">
        <v>20</v>
      </c>
      <c r="R37" s="35">
        <v>19257.689999999977</v>
      </c>
      <c r="S37" s="34">
        <v>1.5664633814773898E-2</v>
      </c>
      <c r="T37" s="16">
        <v>10</v>
      </c>
      <c r="U37" s="15">
        <v>1925.7689999999975</v>
      </c>
    </row>
    <row r="38" spans="1:21" ht="19.5" x14ac:dyDescent="0.3">
      <c r="A38" t="s">
        <v>30</v>
      </c>
      <c r="B38" s="10" t="s">
        <v>63</v>
      </c>
      <c r="C38" s="35">
        <v>3295.0246600000005</v>
      </c>
      <c r="D38" s="34">
        <v>8.0015595875331698E-3</v>
      </c>
      <c r="E38" s="16">
        <v>10.68</v>
      </c>
      <c r="F38" s="15">
        <v>351.90863368800007</v>
      </c>
      <c r="G38" s="32"/>
      <c r="P38" t="s">
        <v>76</v>
      </c>
      <c r="Q38" s="10" t="s">
        <v>76</v>
      </c>
      <c r="R38" s="35">
        <v>14037.066020000006</v>
      </c>
      <c r="S38" s="34">
        <v>1.1418062033250407E-2</v>
      </c>
      <c r="T38" s="16">
        <v>10</v>
      </c>
      <c r="U38" s="15">
        <v>1403.7066020000004</v>
      </c>
    </row>
    <row r="39" spans="1:21" ht="19.5" x14ac:dyDescent="0.3">
      <c r="A39" t="s">
        <v>28</v>
      </c>
      <c r="B39" s="10" t="s">
        <v>4</v>
      </c>
      <c r="C39" s="35">
        <v>3873.1873999999993</v>
      </c>
      <c r="D39" s="34">
        <v>9.4055562469698359E-3</v>
      </c>
      <c r="E39" s="16">
        <v>10.63</v>
      </c>
      <c r="F39" s="15">
        <v>411.71982061999995</v>
      </c>
      <c r="G39" s="32"/>
      <c r="P39" t="s">
        <v>30</v>
      </c>
      <c r="Q39" s="10" t="s">
        <v>63</v>
      </c>
      <c r="R39" s="35">
        <v>14840.076219999994</v>
      </c>
      <c r="S39" s="34">
        <v>1.2071248408798469E-2</v>
      </c>
      <c r="T39" s="16">
        <v>10.68</v>
      </c>
      <c r="U39" s="15">
        <v>1584.9201402959993</v>
      </c>
    </row>
    <row r="40" spans="1:21" ht="19.5" x14ac:dyDescent="0.3">
      <c r="A40" t="s">
        <v>25</v>
      </c>
      <c r="B40" s="10" t="s">
        <v>21</v>
      </c>
      <c r="C40" s="35">
        <v>5424.1945799999994</v>
      </c>
      <c r="D40" s="34">
        <v>1.3171985227644531E-2</v>
      </c>
      <c r="E40" s="16">
        <v>10</v>
      </c>
      <c r="F40" s="15">
        <v>542.41945799999996</v>
      </c>
      <c r="G40" s="32"/>
      <c r="P40" t="s">
        <v>26</v>
      </c>
      <c r="Q40" s="10" t="s">
        <v>71</v>
      </c>
      <c r="R40" s="35">
        <v>10078.854500000003</v>
      </c>
      <c r="S40" s="34">
        <v>8.19836465406216E-3</v>
      </c>
      <c r="T40" s="16">
        <v>10.57</v>
      </c>
      <c r="U40" s="15">
        <v>1065.3349206500004</v>
      </c>
    </row>
    <row r="41" spans="1:21" ht="19.5" x14ac:dyDescent="0.3">
      <c r="A41" t="s">
        <v>76</v>
      </c>
      <c r="B41" s="10" t="s">
        <v>76</v>
      </c>
      <c r="C41" s="35">
        <v>6219.0890199999994</v>
      </c>
      <c r="D41" s="34">
        <v>1.5102287997353941E-2</v>
      </c>
      <c r="E41" s="16">
        <v>10</v>
      </c>
      <c r="F41" s="15">
        <v>621.9089019999999</v>
      </c>
      <c r="G41" s="32"/>
      <c r="P41" t="s">
        <v>28</v>
      </c>
      <c r="Q41" s="10" t="s">
        <v>4</v>
      </c>
      <c r="R41" s="35">
        <v>6742.0135200000004</v>
      </c>
      <c r="S41" s="34">
        <v>5.4841039068057977E-3</v>
      </c>
      <c r="T41" s="16">
        <v>10.63</v>
      </c>
      <c r="U41" s="15">
        <v>716.67603717600014</v>
      </c>
    </row>
    <row r="42" spans="1:21" ht="19.5" x14ac:dyDescent="0.3">
      <c r="A42" t="s">
        <v>26</v>
      </c>
      <c r="B42" s="10" t="s">
        <v>71</v>
      </c>
      <c r="C42" s="35">
        <v>1085.2219999999998</v>
      </c>
      <c r="D42" s="34">
        <v>2.635327317611613E-3</v>
      </c>
      <c r="E42" s="16">
        <v>10.57</v>
      </c>
      <c r="F42" s="15">
        <v>114.70796539999998</v>
      </c>
      <c r="G42" s="32"/>
      <c r="P42" t="s">
        <v>25</v>
      </c>
      <c r="Q42" s="10" t="s">
        <v>21</v>
      </c>
      <c r="R42" s="35">
        <v>7965.1348799999996</v>
      </c>
      <c r="S42" s="34">
        <v>6.479018053592263E-3</v>
      </c>
      <c r="T42" s="16">
        <v>10</v>
      </c>
      <c r="U42" s="15">
        <v>796.51348799999994</v>
      </c>
    </row>
    <row r="43" spans="1:21" ht="19.5" x14ac:dyDescent="0.3">
      <c r="A43" t="s">
        <v>29</v>
      </c>
      <c r="B43" s="10" t="s">
        <v>43</v>
      </c>
      <c r="C43" s="35">
        <v>407.0548</v>
      </c>
      <c r="D43" s="34">
        <v>9.8848220383012135E-4</v>
      </c>
      <c r="E43" s="16">
        <v>9.9</v>
      </c>
      <c r="F43" s="15">
        <v>40.298425200000004</v>
      </c>
      <c r="G43" s="32"/>
      <c r="P43" t="s">
        <v>29</v>
      </c>
      <c r="Q43" s="10" t="s">
        <v>43</v>
      </c>
      <c r="R43" s="35">
        <v>1547.5034000000001</v>
      </c>
      <c r="S43" s="34">
        <v>1.2587737204263652E-3</v>
      </c>
      <c r="T43" s="16">
        <v>9.9</v>
      </c>
      <c r="U43" s="15">
        <v>153.20283660000001</v>
      </c>
    </row>
    <row r="44" spans="1:21" ht="19.5" x14ac:dyDescent="0.3">
      <c r="A44" t="s">
        <v>32</v>
      </c>
      <c r="B44" s="10" t="s">
        <v>3</v>
      </c>
      <c r="C44" s="35">
        <v>3254.1918000000001</v>
      </c>
      <c r="D44" s="34">
        <v>7.9024020405849757E-3</v>
      </c>
      <c r="E44" s="16">
        <v>5.3</v>
      </c>
      <c r="F44" s="15">
        <v>172.47216540000002</v>
      </c>
      <c r="G44" s="32"/>
      <c r="P44" t="s">
        <v>36</v>
      </c>
      <c r="Q44" s="10" t="s">
        <v>62</v>
      </c>
      <c r="R44" s="35">
        <v>3762.0029840000002</v>
      </c>
      <c r="S44" s="34">
        <v>3.0600969874604268E-3</v>
      </c>
      <c r="T44" s="16">
        <v>10</v>
      </c>
      <c r="U44" s="15">
        <v>376.20029840000001</v>
      </c>
    </row>
    <row r="45" spans="1:21" ht="19.5" x14ac:dyDescent="0.3">
      <c r="A45" t="s">
        <v>45</v>
      </c>
      <c r="B45" s="10" t="s">
        <v>47</v>
      </c>
      <c r="C45" s="35">
        <v>1180.00776</v>
      </c>
      <c r="D45" s="34">
        <v>2.8655028048838751E-3</v>
      </c>
      <c r="E45" s="16">
        <v>10.6</v>
      </c>
      <c r="F45" s="15">
        <v>125.08082256</v>
      </c>
      <c r="G45" s="32"/>
      <c r="P45" t="s">
        <v>32</v>
      </c>
      <c r="Q45" s="10" t="s">
        <v>3</v>
      </c>
      <c r="R45" s="35">
        <v>10114.584199999998</v>
      </c>
      <c r="S45" s="34">
        <v>8.2274279875570715E-3</v>
      </c>
      <c r="T45" s="16">
        <v>5.3</v>
      </c>
      <c r="U45" s="15">
        <v>536.07296259999987</v>
      </c>
    </row>
    <row r="46" spans="1:21" ht="19.5" x14ac:dyDescent="0.3">
      <c r="A46" t="s">
        <v>34</v>
      </c>
      <c r="B46" s="10" t="s">
        <v>38</v>
      </c>
      <c r="C46" s="35">
        <v>342.2645</v>
      </c>
      <c r="D46" s="34">
        <v>8.3114697886578059E-4</v>
      </c>
      <c r="E46" s="16">
        <v>5.51</v>
      </c>
      <c r="F46" s="15">
        <v>18.85877395</v>
      </c>
      <c r="G46" s="32"/>
      <c r="P46" t="s">
        <v>44</v>
      </c>
      <c r="Q46" s="10" t="s">
        <v>46</v>
      </c>
      <c r="R46" s="35">
        <v>525.1232</v>
      </c>
      <c r="S46" s="34">
        <v>4.2714690264732098E-4</v>
      </c>
      <c r="T46" s="16">
        <v>10.16</v>
      </c>
      <c r="U46" s="15">
        <v>53.352517120000002</v>
      </c>
    </row>
    <row r="47" spans="1:21" ht="19.5" x14ac:dyDescent="0.3">
      <c r="A47" t="s">
        <v>35</v>
      </c>
      <c r="B47" s="10" t="s">
        <v>39</v>
      </c>
      <c r="C47" s="35">
        <v>0</v>
      </c>
      <c r="D47" s="34">
        <v>0</v>
      </c>
      <c r="E47" s="16">
        <v>8.8000000000000007</v>
      </c>
      <c r="F47" s="15">
        <v>0</v>
      </c>
      <c r="G47" s="32"/>
      <c r="P47" t="s">
        <v>45</v>
      </c>
      <c r="Q47" s="10" t="s">
        <v>47</v>
      </c>
      <c r="R47" s="35">
        <v>2411.9852600000004</v>
      </c>
      <c r="S47" s="34">
        <v>1.961962512873157E-3</v>
      </c>
      <c r="T47" s="16">
        <v>10.6</v>
      </c>
      <c r="U47" s="15">
        <v>255.67043756000004</v>
      </c>
    </row>
    <row r="48" spans="1:21" ht="19.5" x14ac:dyDescent="0.3">
      <c r="A48" t="s">
        <v>44</v>
      </c>
      <c r="B48" s="10" t="s">
        <v>46</v>
      </c>
      <c r="C48" s="35">
        <v>0</v>
      </c>
      <c r="D48" s="34">
        <v>0</v>
      </c>
      <c r="E48" s="16">
        <v>10.16</v>
      </c>
      <c r="F48" s="15">
        <v>0</v>
      </c>
      <c r="G48" s="32"/>
      <c r="P48" t="s">
        <v>34</v>
      </c>
      <c r="Q48" s="10" t="s">
        <v>38</v>
      </c>
      <c r="R48" s="35">
        <v>411.93299999999988</v>
      </c>
      <c r="S48" s="34">
        <v>3.3507547380922959E-4</v>
      </c>
      <c r="T48" s="16">
        <v>5.51</v>
      </c>
      <c r="U48" s="15">
        <v>22.697508299999992</v>
      </c>
    </row>
    <row r="49" spans="1:21" ht="19.5" x14ac:dyDescent="0.3">
      <c r="A49" t="s">
        <v>33</v>
      </c>
      <c r="B49" s="10" t="s">
        <v>33</v>
      </c>
      <c r="C49" s="35">
        <v>0</v>
      </c>
      <c r="D49" s="34">
        <v>0</v>
      </c>
      <c r="E49" s="16">
        <v>10</v>
      </c>
      <c r="F49" s="15">
        <v>0</v>
      </c>
      <c r="G49" s="32"/>
      <c r="P49" t="s">
        <v>33</v>
      </c>
      <c r="Q49" s="10" t="s">
        <v>33</v>
      </c>
      <c r="R49" s="35">
        <v>0</v>
      </c>
      <c r="S49" s="34">
        <v>0</v>
      </c>
      <c r="T49" s="16">
        <v>10</v>
      </c>
      <c r="U49" s="15">
        <v>0</v>
      </c>
    </row>
    <row r="50" spans="1:21" ht="19.5" x14ac:dyDescent="0.3">
      <c r="A50" t="s">
        <v>36</v>
      </c>
      <c r="B50" s="10" t="s">
        <v>62</v>
      </c>
      <c r="C50" s="35">
        <v>1264.0465600000002</v>
      </c>
      <c r="D50" s="34">
        <v>3.0695806298628192E-3</v>
      </c>
      <c r="E50" s="16">
        <v>10</v>
      </c>
      <c r="F50" s="15">
        <v>126.40465600000003</v>
      </c>
      <c r="G50" s="32"/>
      <c r="P50" t="s">
        <v>35</v>
      </c>
      <c r="Q50" s="10" t="s">
        <v>39</v>
      </c>
      <c r="R50" s="35">
        <v>0</v>
      </c>
      <c r="S50" s="34">
        <v>0</v>
      </c>
      <c r="T50" s="16">
        <v>8.8000000000000007</v>
      </c>
      <c r="U50" s="15">
        <v>0</v>
      </c>
    </row>
    <row r="51" spans="1:21" ht="19.5" x14ac:dyDescent="0.3">
      <c r="A51" t="s">
        <v>75</v>
      </c>
      <c r="B51" s="10" t="s">
        <v>5</v>
      </c>
      <c r="C51" s="35">
        <v>0</v>
      </c>
      <c r="D51" s="34">
        <v>0</v>
      </c>
      <c r="E51" s="16">
        <v>10</v>
      </c>
      <c r="F51" s="15"/>
      <c r="G51" s="32"/>
      <c r="P51" t="s">
        <v>75</v>
      </c>
      <c r="Q51" s="10" t="s">
        <v>5</v>
      </c>
      <c r="R51" s="35">
        <v>0</v>
      </c>
      <c r="S51" s="34">
        <v>0</v>
      </c>
      <c r="T51" s="16">
        <v>10</v>
      </c>
      <c r="U51" s="15"/>
    </row>
    <row r="52" spans="1:21" ht="19.5" x14ac:dyDescent="0.3">
      <c r="B52" s="8" t="s">
        <v>52</v>
      </c>
      <c r="C52" s="33">
        <v>411797.80316000071</v>
      </c>
      <c r="D52" s="6">
        <v>1</v>
      </c>
      <c r="E52" s="21"/>
      <c r="F52" s="20"/>
      <c r="G52" s="21"/>
      <c r="Q52" s="8" t="s">
        <v>52</v>
      </c>
      <c r="R52" s="33">
        <v>1229373.7745619903</v>
      </c>
      <c r="S52" s="6">
        <v>1</v>
      </c>
      <c r="T52" s="21"/>
      <c r="U52" s="20"/>
    </row>
    <row r="53" spans="1:21" ht="19.5" x14ac:dyDescent="0.3">
      <c r="B53" s="25"/>
      <c r="C53" s="20"/>
      <c r="D53" s="14"/>
      <c r="E53" s="21"/>
      <c r="F53" s="20"/>
      <c r="G53" s="21"/>
      <c r="Q53" s="25"/>
      <c r="R53" s="20"/>
      <c r="S53" s="14"/>
      <c r="T53" s="14"/>
      <c r="U53" s="14"/>
    </row>
    <row r="54" spans="1:21" x14ac:dyDescent="0.25">
      <c r="C54" s="18"/>
      <c r="D54" s="17"/>
      <c r="E54" s="19"/>
      <c r="F54" s="18"/>
      <c r="G54" s="17"/>
      <c r="R54" s="18"/>
      <c r="S54" s="17"/>
      <c r="T54" s="17"/>
      <c r="U54" s="17"/>
    </row>
    <row r="55" spans="1:21" x14ac:dyDescent="0.25">
      <c r="R55" s="4"/>
      <c r="S55" s="3"/>
      <c r="T55" s="3"/>
      <c r="U55" s="3"/>
    </row>
    <row r="56" spans="1:21" s="23" customFormat="1" ht="26.25" x14ac:dyDescent="0.4">
      <c r="B56" s="13" t="s">
        <v>67</v>
      </c>
      <c r="C56" s="12"/>
      <c r="D56" s="11"/>
      <c r="E56" s="24"/>
      <c r="F56" s="12"/>
      <c r="G56" s="11"/>
      <c r="Q56" s="13" t="s">
        <v>66</v>
      </c>
      <c r="R56" s="12"/>
      <c r="S56" s="11"/>
      <c r="T56" s="11"/>
      <c r="U56" s="11"/>
    </row>
    <row r="57" spans="1:21" ht="19.5" x14ac:dyDescent="0.3">
      <c r="B57" s="8" t="s">
        <v>55</v>
      </c>
      <c r="C57" s="7" t="s">
        <v>54</v>
      </c>
      <c r="D57" s="6" t="s">
        <v>53</v>
      </c>
      <c r="E57" s="21" t="s">
        <v>68</v>
      </c>
      <c r="F57" s="20" t="s">
        <v>72</v>
      </c>
      <c r="G57" s="14"/>
      <c r="Q57" s="8" t="s">
        <v>55</v>
      </c>
      <c r="R57" s="7" t="s">
        <v>54</v>
      </c>
      <c r="S57" s="6" t="s">
        <v>53</v>
      </c>
      <c r="T57" s="21" t="s">
        <v>68</v>
      </c>
      <c r="U57" s="20" t="s">
        <v>72</v>
      </c>
    </row>
    <row r="58" spans="1:21" ht="19.5" x14ac:dyDescent="0.3">
      <c r="B58" s="10" t="s">
        <v>2</v>
      </c>
      <c r="C58" s="35">
        <v>85038.729700000025</v>
      </c>
      <c r="D58" s="34">
        <v>0.50139869773669421</v>
      </c>
      <c r="E58" s="16">
        <v>14</v>
      </c>
      <c r="F58" s="15">
        <v>11905.422158000003</v>
      </c>
      <c r="G58" s="22"/>
      <c r="Q58" s="10" t="s">
        <v>2</v>
      </c>
      <c r="R58" s="35">
        <v>456321.36849999608</v>
      </c>
      <c r="S58" s="34">
        <v>0.62964144194840188</v>
      </c>
      <c r="T58" s="16">
        <v>14</v>
      </c>
      <c r="U58" s="15">
        <v>63884.991589999452</v>
      </c>
    </row>
    <row r="59" spans="1:21" ht="19.5" x14ac:dyDescent="0.3">
      <c r="B59" s="10" t="s">
        <v>19</v>
      </c>
      <c r="C59" s="35">
        <v>22712.421999999995</v>
      </c>
      <c r="D59" s="34">
        <v>0.13391520373623642</v>
      </c>
      <c r="E59" s="16">
        <v>15.2</v>
      </c>
      <c r="F59" s="15">
        <v>3452.2881439999992</v>
      </c>
      <c r="G59" s="22"/>
      <c r="Q59" s="10" t="s">
        <v>19</v>
      </c>
      <c r="R59" s="35">
        <v>113367.27209999991</v>
      </c>
      <c r="S59" s="34">
        <v>0.15642645206259148</v>
      </c>
      <c r="T59" s="16">
        <v>15.2</v>
      </c>
      <c r="U59" s="15">
        <v>17231.825359199986</v>
      </c>
    </row>
    <row r="60" spans="1:21" ht="19.5" x14ac:dyDescent="0.3">
      <c r="A60" t="s">
        <v>24</v>
      </c>
      <c r="B60" s="10" t="s">
        <v>57</v>
      </c>
      <c r="C60" s="35">
        <v>8627.5149000000001</v>
      </c>
      <c r="D60" s="34">
        <v>5.0868877637572758E-2</v>
      </c>
      <c r="E60" s="16">
        <v>10.4</v>
      </c>
      <c r="F60" s="15">
        <v>897.26154959999997</v>
      </c>
      <c r="G60" s="22"/>
      <c r="P60" t="s">
        <v>23</v>
      </c>
      <c r="Q60" s="10" t="s">
        <v>41</v>
      </c>
      <c r="R60" s="35">
        <v>41085.693899999998</v>
      </c>
      <c r="S60" s="34">
        <v>5.6690870374278515E-2</v>
      </c>
      <c r="T60" s="16">
        <v>10.3</v>
      </c>
      <c r="U60" s="15">
        <v>4231.8264717000002</v>
      </c>
    </row>
    <row r="61" spans="1:21" ht="19.5" x14ac:dyDescent="0.3">
      <c r="A61" t="s">
        <v>27</v>
      </c>
      <c r="B61" s="10" t="s">
        <v>27</v>
      </c>
      <c r="C61" s="35">
        <v>17049.764499999997</v>
      </c>
      <c r="D61" s="34">
        <v>0.10052748608987414</v>
      </c>
      <c r="E61" s="16">
        <v>14.2</v>
      </c>
      <c r="F61" s="15">
        <v>2421.0665589999994</v>
      </c>
      <c r="G61" s="22"/>
      <c r="P61" t="s">
        <v>24</v>
      </c>
      <c r="Q61" s="10" t="s">
        <v>57</v>
      </c>
      <c r="R61" s="35">
        <v>20806.525000000009</v>
      </c>
      <c r="S61" s="34">
        <v>2.8709263486826151E-2</v>
      </c>
      <c r="T61" s="16">
        <v>10.4</v>
      </c>
      <c r="U61" s="15">
        <v>2163.8786000000009</v>
      </c>
    </row>
    <row r="62" spans="1:21" ht="19.5" x14ac:dyDescent="0.3">
      <c r="A62" t="s">
        <v>23</v>
      </c>
      <c r="B62" s="10" t="s">
        <v>41</v>
      </c>
      <c r="C62" s="35">
        <v>7365.7994999999992</v>
      </c>
      <c r="D62" s="34">
        <v>4.3429650114935714E-2</v>
      </c>
      <c r="E62" s="16">
        <v>10.3</v>
      </c>
      <c r="F62" s="15">
        <v>758.67734849999988</v>
      </c>
      <c r="G62" s="22"/>
      <c r="P62" t="s">
        <v>27</v>
      </c>
      <c r="Q62" s="10" t="s">
        <v>27</v>
      </c>
      <c r="R62" s="35">
        <v>29742.999899999981</v>
      </c>
      <c r="S62" s="34">
        <v>4.1039992070648172E-2</v>
      </c>
      <c r="T62" s="16">
        <v>14.2</v>
      </c>
      <c r="U62" s="15">
        <v>4223.5059857999968</v>
      </c>
    </row>
    <row r="63" spans="1:21" ht="19.5" x14ac:dyDescent="0.3">
      <c r="A63" t="s">
        <v>31</v>
      </c>
      <c r="B63" s="10" t="s">
        <v>31</v>
      </c>
      <c r="C63" s="35">
        <v>6524.0766000000003</v>
      </c>
      <c r="D63" s="34">
        <v>3.8466749476555727E-2</v>
      </c>
      <c r="E63" s="16">
        <v>10.1</v>
      </c>
      <c r="F63" s="15">
        <v>658.93173660000002</v>
      </c>
      <c r="G63" s="22"/>
      <c r="P63" t="s">
        <v>31</v>
      </c>
      <c r="Q63" s="10" t="s">
        <v>31</v>
      </c>
      <c r="R63" s="35">
        <v>4151.456900000001</v>
      </c>
      <c r="S63" s="34">
        <v>5.7282640900535994E-3</v>
      </c>
      <c r="T63" s="16">
        <v>10.1</v>
      </c>
      <c r="U63" s="15">
        <v>419.29714690000009</v>
      </c>
    </row>
    <row r="64" spans="1:21" ht="19.5" x14ac:dyDescent="0.3">
      <c r="A64" t="s">
        <v>20</v>
      </c>
      <c r="B64" s="10" t="s">
        <v>20</v>
      </c>
      <c r="C64" s="35">
        <v>7215.5676999999996</v>
      </c>
      <c r="D64" s="34">
        <v>4.2543865142084226E-2</v>
      </c>
      <c r="E64" s="16">
        <v>10</v>
      </c>
      <c r="F64" s="15">
        <v>721.55676999999991</v>
      </c>
      <c r="G64" s="22"/>
      <c r="P64" t="s">
        <v>20</v>
      </c>
      <c r="Q64" s="10" t="s">
        <v>20</v>
      </c>
      <c r="R64" s="35">
        <v>12560.382599999986</v>
      </c>
      <c r="S64" s="34">
        <v>1.733106963122126E-2</v>
      </c>
      <c r="T64" s="16">
        <v>10</v>
      </c>
      <c r="U64" s="15">
        <v>1256.0382599999984</v>
      </c>
    </row>
    <row r="65" spans="1:21" ht="19.5" x14ac:dyDescent="0.3">
      <c r="A65" t="s">
        <v>30</v>
      </c>
      <c r="B65" s="10" t="s">
        <v>63</v>
      </c>
      <c r="C65" s="35">
        <v>1667.6116</v>
      </c>
      <c r="D65" s="34">
        <v>9.8324409068707517E-3</v>
      </c>
      <c r="E65" s="16">
        <v>10.68</v>
      </c>
      <c r="F65" s="15">
        <v>178.10091887999999</v>
      </c>
      <c r="G65" s="22"/>
      <c r="P65" t="s">
        <v>76</v>
      </c>
      <c r="Q65" s="10" t="s">
        <v>76</v>
      </c>
      <c r="R65" s="35">
        <v>6278.8396000000048</v>
      </c>
      <c r="S65" s="34">
        <v>8.6636697126463054E-3</v>
      </c>
      <c r="T65" s="16">
        <v>10</v>
      </c>
      <c r="U65" s="15">
        <v>627.88396000000057</v>
      </c>
    </row>
    <row r="66" spans="1:21" ht="19.5" x14ac:dyDescent="0.3">
      <c r="A66" t="s">
        <v>28</v>
      </c>
      <c r="B66" s="10" t="s">
        <v>4</v>
      </c>
      <c r="C66" s="35">
        <v>884.20489999999995</v>
      </c>
      <c r="D66" s="34">
        <v>5.213379679546222E-3</v>
      </c>
      <c r="E66" s="16">
        <v>10.63</v>
      </c>
      <c r="F66" s="15">
        <v>93.990980870000001</v>
      </c>
      <c r="G66" s="22"/>
      <c r="P66" t="s">
        <v>30</v>
      </c>
      <c r="Q66" s="10" t="s">
        <v>63</v>
      </c>
      <c r="R66" s="35">
        <v>9962.9944999999952</v>
      </c>
      <c r="S66" s="34">
        <v>1.3747141063599016E-2</v>
      </c>
      <c r="T66" s="16">
        <v>10.68</v>
      </c>
      <c r="U66" s="15">
        <v>1064.0478125999994</v>
      </c>
    </row>
    <row r="67" spans="1:21" ht="19.5" x14ac:dyDescent="0.3">
      <c r="A67" t="s">
        <v>25</v>
      </c>
      <c r="B67" s="10" t="s">
        <v>21</v>
      </c>
      <c r="C67" s="35">
        <v>2703.4</v>
      </c>
      <c r="D67" s="34">
        <v>1.5939575346941934E-2</v>
      </c>
      <c r="E67" s="16">
        <v>10</v>
      </c>
      <c r="F67" s="15">
        <v>270.33999999999997</v>
      </c>
      <c r="G67" s="22"/>
      <c r="P67" t="s">
        <v>26</v>
      </c>
      <c r="Q67" s="10" t="s">
        <v>71</v>
      </c>
      <c r="R67" s="35">
        <v>10078.854500000003</v>
      </c>
      <c r="S67" s="34">
        <v>1.3907007031971143E-2</v>
      </c>
      <c r="T67" s="16">
        <v>10.57</v>
      </c>
      <c r="U67" s="15">
        <v>1065.3349206500004</v>
      </c>
    </row>
    <row r="68" spans="1:21" ht="19.5" x14ac:dyDescent="0.3">
      <c r="A68" t="s">
        <v>76</v>
      </c>
      <c r="B68" s="10" t="s">
        <v>76</v>
      </c>
      <c r="C68" s="35">
        <v>5287.4641999999985</v>
      </c>
      <c r="D68" s="34">
        <v>3.1175532296425994E-2</v>
      </c>
      <c r="E68" s="16">
        <v>10</v>
      </c>
      <c r="F68" s="15">
        <v>528.74641999999983</v>
      </c>
      <c r="G68" s="22"/>
      <c r="P68" t="s">
        <v>28</v>
      </c>
      <c r="Q68" s="10" t="s">
        <v>4</v>
      </c>
      <c r="R68" s="35">
        <v>5191.4934999999987</v>
      </c>
      <c r="S68" s="34">
        <v>7.1633275994739728E-3</v>
      </c>
      <c r="T68" s="16">
        <v>10.63</v>
      </c>
      <c r="U68" s="15">
        <v>551.85575904999996</v>
      </c>
    </row>
    <row r="69" spans="1:21" ht="19.5" x14ac:dyDescent="0.3">
      <c r="A69" t="s">
        <v>26</v>
      </c>
      <c r="B69" s="10" t="s">
        <v>71</v>
      </c>
      <c r="C69" s="35">
        <v>1085.2219999999998</v>
      </c>
      <c r="D69" s="34">
        <v>6.3986009607009744E-3</v>
      </c>
      <c r="E69" s="16">
        <v>10.57</v>
      </c>
      <c r="F69" s="15">
        <v>114.70796539999998</v>
      </c>
      <c r="G69" s="22"/>
      <c r="P69" t="s">
        <v>25</v>
      </c>
      <c r="Q69" s="10" t="s">
        <v>21</v>
      </c>
      <c r="R69" s="35">
        <v>1418.7057000000009</v>
      </c>
      <c r="S69" s="34">
        <v>1.9575587827165824E-3</v>
      </c>
      <c r="T69" s="16">
        <v>10</v>
      </c>
      <c r="U69" s="15">
        <v>141.87057000000007</v>
      </c>
    </row>
    <row r="70" spans="1:21" ht="19.5" x14ac:dyDescent="0.3">
      <c r="A70" t="s">
        <v>29</v>
      </c>
      <c r="B70" s="10" t="s">
        <v>43</v>
      </c>
      <c r="C70" s="35">
        <v>407.0548</v>
      </c>
      <c r="D70" s="34">
        <v>2.4000446308109712E-3</v>
      </c>
      <c r="E70" s="16">
        <v>9.9</v>
      </c>
      <c r="F70" s="15">
        <v>40.298425200000004</v>
      </c>
      <c r="G70" s="22"/>
      <c r="P70" t="s">
        <v>29</v>
      </c>
      <c r="Q70" s="10" t="s">
        <v>43</v>
      </c>
      <c r="R70" s="35">
        <v>1547.5034000000001</v>
      </c>
      <c r="S70" s="34">
        <v>2.1352764508902524E-3</v>
      </c>
      <c r="T70" s="16">
        <v>9.9</v>
      </c>
      <c r="U70" s="15">
        <v>153.20283660000001</v>
      </c>
    </row>
    <row r="71" spans="1:21" ht="19.5" x14ac:dyDescent="0.3">
      <c r="A71" t="s">
        <v>32</v>
      </c>
      <c r="B71" s="10" t="s">
        <v>3</v>
      </c>
      <c r="C71" s="35">
        <v>2529.8031000000001</v>
      </c>
      <c r="D71" s="34">
        <v>1.491602690144902E-2</v>
      </c>
      <c r="E71" s="16">
        <v>5.3</v>
      </c>
      <c r="F71" s="15">
        <v>134.07956430000002</v>
      </c>
      <c r="G71" s="22"/>
      <c r="P71" t="s">
        <v>36</v>
      </c>
      <c r="Q71" s="10" t="s">
        <v>62</v>
      </c>
      <c r="R71" s="35">
        <v>1664.1357999999998</v>
      </c>
      <c r="S71" s="34">
        <v>2.2962081923848503E-3</v>
      </c>
      <c r="T71" s="16">
        <v>10</v>
      </c>
      <c r="U71" s="15">
        <v>166.41357999999997</v>
      </c>
    </row>
    <row r="72" spans="1:21" ht="19.5" x14ac:dyDescent="0.3">
      <c r="A72" t="s">
        <v>45</v>
      </c>
      <c r="B72" s="10" t="s">
        <v>47</v>
      </c>
      <c r="C72" s="35">
        <v>387.16550000000001</v>
      </c>
      <c r="D72" s="34">
        <v>2.2827748979013271E-3</v>
      </c>
      <c r="E72" s="16">
        <v>10.6</v>
      </c>
      <c r="F72" s="15">
        <v>41.039543000000002</v>
      </c>
      <c r="G72" s="22"/>
      <c r="P72" t="s">
        <v>32</v>
      </c>
      <c r="Q72" s="10" t="s">
        <v>3</v>
      </c>
      <c r="R72" s="35">
        <v>9345.6538</v>
      </c>
      <c r="S72" s="34">
        <v>1.2895321895456254E-2</v>
      </c>
      <c r="T72" s="16">
        <v>5.3</v>
      </c>
      <c r="U72" s="15">
        <v>495.3196514</v>
      </c>
    </row>
    <row r="73" spans="1:21" ht="19.5" x14ac:dyDescent="0.3">
      <c r="A73" t="s">
        <v>34</v>
      </c>
      <c r="B73" s="10" t="s">
        <v>38</v>
      </c>
      <c r="C73" s="35">
        <v>117.21169999999999</v>
      </c>
      <c r="D73" s="34">
        <v>6.9109444539955378E-4</v>
      </c>
      <c r="E73" s="16">
        <v>5.51</v>
      </c>
      <c r="F73" s="15">
        <v>6.4583646699999999</v>
      </c>
      <c r="G73" s="22"/>
      <c r="P73" t="s">
        <v>44</v>
      </c>
      <c r="Q73" s="10" t="s">
        <v>46</v>
      </c>
      <c r="R73" s="35">
        <v>0</v>
      </c>
      <c r="S73" s="34">
        <v>0</v>
      </c>
      <c r="T73" s="16">
        <v>10.16</v>
      </c>
      <c r="U73" s="15">
        <v>0</v>
      </c>
    </row>
    <row r="74" spans="1:21" ht="19.5" x14ac:dyDescent="0.3">
      <c r="A74" t="s">
        <v>35</v>
      </c>
      <c r="B74" s="10" t="s">
        <v>39</v>
      </c>
      <c r="C74" s="35">
        <v>0</v>
      </c>
      <c r="D74" s="34">
        <v>0</v>
      </c>
      <c r="E74" s="16">
        <v>8.8000000000000007</v>
      </c>
      <c r="F74" s="15">
        <v>0</v>
      </c>
      <c r="G74" s="22"/>
      <c r="P74" t="s">
        <v>45</v>
      </c>
      <c r="Q74" s="10" t="s">
        <v>47</v>
      </c>
      <c r="R74" s="35">
        <v>951.01749999999993</v>
      </c>
      <c r="S74" s="34">
        <v>1.3122331570544661E-3</v>
      </c>
      <c r="T74" s="16">
        <v>10.6</v>
      </c>
      <c r="U74" s="15">
        <v>100.80785499999998</v>
      </c>
    </row>
    <row r="75" spans="1:21" ht="19.5" x14ac:dyDescent="0.3">
      <c r="A75" t="s">
        <v>44</v>
      </c>
      <c r="B75" s="10" t="s">
        <v>46</v>
      </c>
      <c r="C75" s="35">
        <v>0</v>
      </c>
      <c r="D75" s="34">
        <v>0</v>
      </c>
      <c r="E75" s="16">
        <v>10.16</v>
      </c>
      <c r="F75" s="15">
        <v>0</v>
      </c>
      <c r="G75" s="22"/>
      <c r="P75" t="s">
        <v>34</v>
      </c>
      <c r="Q75" s="10" t="s">
        <v>38</v>
      </c>
      <c r="R75" s="35">
        <v>257.20920000000001</v>
      </c>
      <c r="S75" s="34">
        <v>3.5490244978610131E-4</v>
      </c>
      <c r="T75" s="16">
        <v>5.51</v>
      </c>
      <c r="U75" s="15">
        <v>14.17222692</v>
      </c>
    </row>
    <row r="76" spans="1:21" ht="19.5" x14ac:dyDescent="0.3">
      <c r="A76" t="s">
        <v>33</v>
      </c>
      <c r="B76" s="10" t="s">
        <v>33</v>
      </c>
      <c r="C76" s="35">
        <v>0</v>
      </c>
      <c r="D76" s="34">
        <v>0</v>
      </c>
      <c r="E76" s="16">
        <v>10</v>
      </c>
      <c r="F76" s="15">
        <v>0</v>
      </c>
      <c r="G76" s="14"/>
      <c r="P76" t="s">
        <v>35</v>
      </c>
      <c r="Q76" s="10" t="s">
        <v>39</v>
      </c>
      <c r="R76" s="35">
        <v>0</v>
      </c>
      <c r="S76" s="34">
        <v>0</v>
      </c>
      <c r="T76" s="16">
        <v>8.8000000000000007</v>
      </c>
      <c r="U76" s="15">
        <v>0</v>
      </c>
    </row>
    <row r="77" spans="1:21" ht="19.5" x14ac:dyDescent="0.3">
      <c r="A77" t="s">
        <v>36</v>
      </c>
      <c r="B77" s="10" t="s">
        <v>62</v>
      </c>
      <c r="C77" s="35">
        <v>0</v>
      </c>
      <c r="D77" s="34">
        <v>0</v>
      </c>
      <c r="E77" s="16">
        <v>10</v>
      </c>
      <c r="F77" s="15">
        <v>0</v>
      </c>
      <c r="G77" s="17"/>
      <c r="P77" t="s">
        <v>33</v>
      </c>
      <c r="Q77" s="10" t="s">
        <v>33</v>
      </c>
      <c r="R77" s="35">
        <v>0</v>
      </c>
      <c r="S77" s="34">
        <v>0</v>
      </c>
      <c r="T77" s="16">
        <v>10</v>
      </c>
      <c r="U77" s="15">
        <v>0</v>
      </c>
    </row>
    <row r="78" spans="1:21" ht="19.5" x14ac:dyDescent="0.3">
      <c r="A78" t="s">
        <v>75</v>
      </c>
      <c r="B78" s="10" t="s">
        <v>5</v>
      </c>
      <c r="C78" s="35">
        <v>0</v>
      </c>
      <c r="D78" s="34">
        <v>0</v>
      </c>
      <c r="E78" s="16">
        <v>10</v>
      </c>
      <c r="F78" s="15"/>
      <c r="P78" t="s">
        <v>75</v>
      </c>
      <c r="Q78" s="10" t="s">
        <v>5</v>
      </c>
      <c r="R78" s="35">
        <v>0</v>
      </c>
      <c r="S78" s="34">
        <v>0</v>
      </c>
      <c r="T78" s="16">
        <v>10</v>
      </c>
      <c r="U78" s="15"/>
    </row>
    <row r="79" spans="1:21" ht="19.5" x14ac:dyDescent="0.3">
      <c r="B79" s="8" t="s">
        <v>52</v>
      </c>
      <c r="C79" s="33">
        <v>169603.01270000002</v>
      </c>
      <c r="D79" s="34">
        <v>1</v>
      </c>
      <c r="E79" s="21"/>
      <c r="F79" s="20"/>
      <c r="Q79" s="8" t="s">
        <v>52</v>
      </c>
      <c r="R79" s="33">
        <v>724732.10639999597</v>
      </c>
      <c r="S79" s="34">
        <v>1</v>
      </c>
      <c r="T79" s="21"/>
      <c r="U79" s="20"/>
    </row>
    <row r="80" spans="1:21" x14ac:dyDescent="0.25">
      <c r="R80" s="4"/>
      <c r="S80" s="3"/>
      <c r="T80" s="3"/>
      <c r="U80" s="3"/>
    </row>
    <row r="81" spans="1:21" x14ac:dyDescent="0.25">
      <c r="R81" s="4"/>
      <c r="S81" s="3"/>
      <c r="T81" s="3"/>
      <c r="U81" s="3"/>
    </row>
    <row r="82" spans="1:21" x14ac:dyDescent="0.25">
      <c r="R82" s="4"/>
      <c r="S82" s="3"/>
      <c r="T82" s="3"/>
      <c r="U82" s="3"/>
    </row>
    <row r="83" spans="1:21" x14ac:dyDescent="0.25">
      <c r="R83" s="4"/>
      <c r="S83" s="3"/>
      <c r="T83" s="3"/>
      <c r="U83" s="3"/>
    </row>
    <row r="84" spans="1:21" s="23" customFormat="1" ht="26.25" x14ac:dyDescent="0.4">
      <c r="B84" s="13" t="s">
        <v>65</v>
      </c>
      <c r="C84" s="12"/>
      <c r="D84" s="11"/>
      <c r="E84" s="24"/>
      <c r="F84" s="12"/>
      <c r="G84" s="11"/>
      <c r="Q84" s="13" t="s">
        <v>64</v>
      </c>
      <c r="R84" s="12"/>
      <c r="S84" s="11"/>
      <c r="T84" s="11"/>
      <c r="U84" s="11"/>
    </row>
    <row r="85" spans="1:21" ht="19.5" x14ac:dyDescent="0.3">
      <c r="B85" s="8" t="s">
        <v>55</v>
      </c>
      <c r="C85" s="7" t="s">
        <v>54</v>
      </c>
      <c r="D85" s="6" t="s">
        <v>53</v>
      </c>
      <c r="E85" s="21" t="s">
        <v>68</v>
      </c>
      <c r="F85" s="20" t="s">
        <v>72</v>
      </c>
      <c r="G85" s="14"/>
      <c r="Q85" s="8" t="s">
        <v>55</v>
      </c>
      <c r="R85" s="7" t="s">
        <v>54</v>
      </c>
      <c r="S85" s="6" t="s">
        <v>53</v>
      </c>
      <c r="T85" s="21" t="s">
        <v>68</v>
      </c>
      <c r="U85" s="20" t="s">
        <v>72</v>
      </c>
    </row>
    <row r="86" spans="1:21" ht="19.5" x14ac:dyDescent="0.3">
      <c r="B86" s="10" t="s">
        <v>2</v>
      </c>
      <c r="C86" s="35">
        <v>71853.732720000029</v>
      </c>
      <c r="D86" s="34">
        <v>0.72040276217382526</v>
      </c>
      <c r="E86" s="16">
        <v>14</v>
      </c>
      <c r="F86" s="15">
        <v>10059.522580800003</v>
      </c>
      <c r="G86" s="22"/>
      <c r="Q86" s="10" t="s">
        <v>2</v>
      </c>
      <c r="R86" s="35">
        <v>131527.60790400062</v>
      </c>
      <c r="S86" s="34">
        <v>0.46362153004505485</v>
      </c>
      <c r="T86" s="16">
        <v>14</v>
      </c>
      <c r="U86" s="15">
        <v>18413.865106560086</v>
      </c>
    </row>
    <row r="87" spans="1:21" ht="19.5" x14ac:dyDescent="0.3">
      <c r="B87" s="10" t="s">
        <v>19</v>
      </c>
      <c r="C87" s="35">
        <v>8305.8548999999985</v>
      </c>
      <c r="D87" s="34">
        <v>8.3274181948094037E-2</v>
      </c>
      <c r="E87" s="16">
        <v>15.2</v>
      </c>
      <c r="F87" s="15">
        <v>1262.4899447999996</v>
      </c>
      <c r="G87" s="22"/>
      <c r="Q87" s="10" t="s">
        <v>19</v>
      </c>
      <c r="R87" s="35">
        <v>59264.84171999996</v>
      </c>
      <c r="S87" s="34">
        <v>0.20890257972424239</v>
      </c>
      <c r="T87" s="16">
        <v>15.2</v>
      </c>
      <c r="U87" s="15">
        <v>9008.2559414399948</v>
      </c>
    </row>
    <row r="88" spans="1:21" ht="19.5" x14ac:dyDescent="0.3">
      <c r="A88" t="s">
        <v>24</v>
      </c>
      <c r="B88" s="10" t="s">
        <v>57</v>
      </c>
      <c r="C88" s="35">
        <v>3566.1491600000008</v>
      </c>
      <c r="D88" s="34">
        <v>3.5754074394422998E-2</v>
      </c>
      <c r="E88" s="16">
        <v>10.4</v>
      </c>
      <c r="F88" s="15">
        <v>370.87951264000009</v>
      </c>
      <c r="G88" s="22"/>
      <c r="P88" t="s">
        <v>23</v>
      </c>
      <c r="Q88" s="10" t="s">
        <v>41</v>
      </c>
      <c r="R88" s="35">
        <v>48262.760504000042</v>
      </c>
      <c r="S88" s="34">
        <v>0.17012135494316971</v>
      </c>
      <c r="T88" s="16">
        <v>10.3</v>
      </c>
      <c r="U88" s="15">
        <v>4971.0643319120045</v>
      </c>
    </row>
    <row r="89" spans="1:21" ht="19.5" x14ac:dyDescent="0.3">
      <c r="A89" t="s">
        <v>27</v>
      </c>
      <c r="B89" s="10" t="s">
        <v>27</v>
      </c>
      <c r="C89" s="35">
        <v>0</v>
      </c>
      <c r="D89" s="34">
        <v>0</v>
      </c>
      <c r="E89" s="16">
        <v>14.2</v>
      </c>
      <c r="F89" s="15">
        <v>0</v>
      </c>
      <c r="G89" s="22"/>
      <c r="P89" t="s">
        <v>24</v>
      </c>
      <c r="Q89" s="10" t="s">
        <v>57</v>
      </c>
      <c r="R89" s="35">
        <v>15567.089720000004</v>
      </c>
      <c r="S89" s="34">
        <v>5.4872418569360475E-2</v>
      </c>
      <c r="T89" s="16">
        <v>10.4</v>
      </c>
      <c r="U89" s="15">
        <v>1618.9773308800004</v>
      </c>
    </row>
    <row r="90" spans="1:21" ht="19.5" x14ac:dyDescent="0.3">
      <c r="A90" t="s">
        <v>23</v>
      </c>
      <c r="B90" s="10" t="s">
        <v>41</v>
      </c>
      <c r="C90" s="35">
        <v>2881.1446999999998</v>
      </c>
      <c r="D90" s="34">
        <v>2.8886246010219468E-2</v>
      </c>
      <c r="E90" s="16">
        <v>10.3</v>
      </c>
      <c r="F90" s="15">
        <v>296.75790410000002</v>
      </c>
      <c r="G90" s="22"/>
      <c r="P90" t="s">
        <v>27</v>
      </c>
      <c r="Q90" s="10" t="s">
        <v>27</v>
      </c>
      <c r="R90" s="35">
        <v>0</v>
      </c>
      <c r="S90" s="34">
        <v>0</v>
      </c>
      <c r="T90" s="16">
        <v>14.2</v>
      </c>
      <c r="U90" s="15">
        <v>0</v>
      </c>
    </row>
    <row r="91" spans="1:21" ht="19.5" x14ac:dyDescent="0.3">
      <c r="A91" t="s">
        <v>31</v>
      </c>
      <c r="B91" s="10" t="s">
        <v>31</v>
      </c>
      <c r="C91" s="35">
        <v>3028.8356000000003</v>
      </c>
      <c r="D91" s="34">
        <v>3.0366989296341382E-2</v>
      </c>
      <c r="E91" s="16">
        <v>10.1</v>
      </c>
      <c r="F91" s="15">
        <v>305.91239560000002</v>
      </c>
      <c r="G91" s="22"/>
      <c r="P91" t="s">
        <v>31</v>
      </c>
      <c r="Q91" s="10" t="s">
        <v>31</v>
      </c>
      <c r="R91" s="35">
        <v>7965.9314000000013</v>
      </c>
      <c r="S91" s="34">
        <v>2.8079103412247286E-2</v>
      </c>
      <c r="T91" s="16">
        <v>10.1</v>
      </c>
      <c r="U91" s="15">
        <v>804.55907140000011</v>
      </c>
    </row>
    <row r="92" spans="1:21" ht="19.5" x14ac:dyDescent="0.3">
      <c r="A92" t="s">
        <v>20</v>
      </c>
      <c r="B92" s="10" t="s">
        <v>20</v>
      </c>
      <c r="C92" s="35">
        <v>2168.4775</v>
      </c>
      <c r="D92" s="34">
        <v>2.1741072058139146E-2</v>
      </c>
      <c r="E92" s="16">
        <v>10</v>
      </c>
      <c r="F92" s="15">
        <v>216.84775000000002</v>
      </c>
      <c r="G92" s="22"/>
      <c r="P92" t="s">
        <v>20</v>
      </c>
      <c r="Q92" s="10" t="s">
        <v>20</v>
      </c>
      <c r="R92" s="35">
        <v>5664.766520000001</v>
      </c>
      <c r="S92" s="34">
        <v>1.9967729689627529E-2</v>
      </c>
      <c r="T92" s="16">
        <v>10</v>
      </c>
      <c r="U92" s="15">
        <v>566.47665200000006</v>
      </c>
    </row>
    <row r="93" spans="1:21" ht="19.5" x14ac:dyDescent="0.3">
      <c r="A93" t="s">
        <v>30</v>
      </c>
      <c r="B93" s="10" t="s">
        <v>63</v>
      </c>
      <c r="C93" s="35">
        <v>474.01746000000003</v>
      </c>
      <c r="D93" s="34">
        <v>4.7524808326007955E-3</v>
      </c>
      <c r="E93" s="16">
        <v>10.68</v>
      </c>
      <c r="F93" s="15">
        <v>50.625064727999998</v>
      </c>
      <c r="G93" s="22"/>
      <c r="P93" t="s">
        <v>76</v>
      </c>
      <c r="Q93" s="10" t="s">
        <v>76</v>
      </c>
      <c r="R93" s="35">
        <v>7758.22642</v>
      </c>
      <c r="S93" s="34">
        <v>2.7346964341521823E-2</v>
      </c>
      <c r="T93" s="16">
        <v>10</v>
      </c>
      <c r="U93" s="15">
        <v>775.82264200000009</v>
      </c>
    </row>
    <row r="94" spans="1:21" ht="19.5" x14ac:dyDescent="0.3">
      <c r="A94" t="s">
        <v>28</v>
      </c>
      <c r="B94" s="10" t="s">
        <v>4</v>
      </c>
      <c r="C94" s="35">
        <v>1615.2227000000003</v>
      </c>
      <c r="D94" s="34">
        <v>1.6194160700603106E-2</v>
      </c>
      <c r="E94" s="16">
        <v>10.63</v>
      </c>
      <c r="F94" s="15">
        <v>171.69817301000003</v>
      </c>
      <c r="G94" s="22"/>
      <c r="P94" t="s">
        <v>30</v>
      </c>
      <c r="Q94" s="10" t="s">
        <v>63</v>
      </c>
      <c r="R94" s="35">
        <v>3151.6769200000003</v>
      </c>
      <c r="S94" s="34">
        <v>1.1109342739089242E-2</v>
      </c>
      <c r="T94" s="16">
        <v>10.68</v>
      </c>
      <c r="U94" s="15">
        <v>336.59909505600001</v>
      </c>
    </row>
    <row r="95" spans="1:21" ht="19.5" x14ac:dyDescent="0.3">
      <c r="A95" t="s">
        <v>25</v>
      </c>
      <c r="B95" s="10" t="s">
        <v>21</v>
      </c>
      <c r="C95" s="35">
        <v>2448.8557800000003</v>
      </c>
      <c r="D95" s="34">
        <v>2.455213391560233E-2</v>
      </c>
      <c r="E95" s="16">
        <v>10</v>
      </c>
      <c r="F95" s="15">
        <v>244.88557800000001</v>
      </c>
      <c r="G95" s="22"/>
      <c r="P95" t="s">
        <v>26</v>
      </c>
      <c r="Q95" s="10" t="s">
        <v>71</v>
      </c>
      <c r="R95" s="35">
        <v>0</v>
      </c>
      <c r="S95" s="34">
        <v>0</v>
      </c>
      <c r="T95" s="16">
        <v>10.57</v>
      </c>
      <c r="U95" s="15">
        <v>0</v>
      </c>
    </row>
    <row r="96" spans="1:21" ht="19.5" x14ac:dyDescent="0.3">
      <c r="A96" t="s">
        <v>76</v>
      </c>
      <c r="B96" s="10" t="s">
        <v>76</v>
      </c>
      <c r="C96" s="35">
        <v>931.62482</v>
      </c>
      <c r="D96" s="34">
        <v>9.3404346334102668E-3</v>
      </c>
      <c r="E96" s="16">
        <v>10</v>
      </c>
      <c r="F96" s="15">
        <v>93.162481999999997</v>
      </c>
      <c r="G96" s="22"/>
      <c r="P96" t="s">
        <v>28</v>
      </c>
      <c r="Q96" s="10" t="s">
        <v>4</v>
      </c>
      <c r="R96" s="35">
        <v>809.72121999999945</v>
      </c>
      <c r="S96" s="34">
        <v>2.8541854969364932E-3</v>
      </c>
      <c r="T96" s="16">
        <v>10.63</v>
      </c>
      <c r="U96" s="15">
        <v>86.073365685999946</v>
      </c>
    </row>
    <row r="97" spans="1:21" ht="19.5" x14ac:dyDescent="0.3">
      <c r="A97" t="s">
        <v>26</v>
      </c>
      <c r="B97" s="10" t="s">
        <v>71</v>
      </c>
      <c r="C97" s="35">
        <v>0</v>
      </c>
      <c r="D97" s="34">
        <v>0</v>
      </c>
      <c r="E97" s="16">
        <v>10.57</v>
      </c>
      <c r="F97" s="15">
        <v>0</v>
      </c>
      <c r="G97" s="22"/>
      <c r="P97" t="s">
        <v>25</v>
      </c>
      <c r="Q97" s="10" t="s">
        <v>21</v>
      </c>
      <c r="R97" s="35">
        <v>252.71554000000015</v>
      </c>
      <c r="S97" s="34">
        <v>8.9079674745151812E-4</v>
      </c>
      <c r="T97" s="16">
        <v>10</v>
      </c>
      <c r="U97" s="15">
        <v>25.271554000000016</v>
      </c>
    </row>
    <row r="98" spans="1:21" ht="19.5" x14ac:dyDescent="0.3">
      <c r="A98" t="s">
        <v>29</v>
      </c>
      <c r="B98" s="10" t="s">
        <v>43</v>
      </c>
      <c r="C98" s="35">
        <v>0</v>
      </c>
      <c r="D98" s="34">
        <v>0</v>
      </c>
      <c r="E98" s="16">
        <v>9.9</v>
      </c>
      <c r="F98" s="15">
        <v>0</v>
      </c>
      <c r="G98" s="22"/>
      <c r="P98" t="s">
        <v>29</v>
      </c>
      <c r="Q98" s="10" t="s">
        <v>43</v>
      </c>
      <c r="R98" s="35">
        <v>0</v>
      </c>
      <c r="S98" s="34">
        <v>0</v>
      </c>
      <c r="T98" s="16">
        <v>9.9</v>
      </c>
      <c r="U98" s="15">
        <v>0</v>
      </c>
    </row>
    <row r="99" spans="1:21" ht="19.5" x14ac:dyDescent="0.3">
      <c r="A99" t="s">
        <v>32</v>
      </c>
      <c r="B99" s="10" t="s">
        <v>3</v>
      </c>
      <c r="C99" s="35">
        <v>724.38869999999997</v>
      </c>
      <c r="D99" s="34">
        <v>7.2626932605026982E-3</v>
      </c>
      <c r="E99" s="16">
        <v>5.3</v>
      </c>
      <c r="F99" s="15">
        <v>38.3926011</v>
      </c>
      <c r="G99" s="22"/>
      <c r="P99" t="s">
        <v>36</v>
      </c>
      <c r="Q99" s="10" t="s">
        <v>62</v>
      </c>
      <c r="R99" s="35">
        <v>1090.8027899999997</v>
      </c>
      <c r="S99" s="34">
        <v>3.8449696344080801E-3</v>
      </c>
      <c r="T99" s="16">
        <v>10</v>
      </c>
      <c r="U99" s="15">
        <v>109.08027899999998</v>
      </c>
    </row>
    <row r="100" spans="1:21" ht="19.5" x14ac:dyDescent="0.3">
      <c r="A100" t="s">
        <v>45</v>
      </c>
      <c r="B100" s="10" t="s">
        <v>47</v>
      </c>
      <c r="C100" s="35">
        <v>478.70606000000004</v>
      </c>
      <c r="D100" s="34">
        <v>4.7994885559697444E-3</v>
      </c>
      <c r="E100" s="16">
        <v>10.6</v>
      </c>
      <c r="F100" s="15">
        <v>50.742842360000004</v>
      </c>
      <c r="G100" s="22"/>
      <c r="P100" t="s">
        <v>32</v>
      </c>
      <c r="Q100" s="10" t="s">
        <v>3</v>
      </c>
      <c r="R100" s="35">
        <v>768.93039999999996</v>
      </c>
      <c r="S100" s="34">
        <v>2.7104019774035044E-3</v>
      </c>
      <c r="T100" s="16">
        <v>5.3</v>
      </c>
      <c r="U100" s="15">
        <v>40.753311199999999</v>
      </c>
    </row>
    <row r="101" spans="1:21" ht="19.5" x14ac:dyDescent="0.3">
      <c r="A101" t="s">
        <v>34</v>
      </c>
      <c r="B101" s="10" t="s">
        <v>38</v>
      </c>
      <c r="C101" s="35">
        <v>0</v>
      </c>
      <c r="D101" s="34">
        <v>0</v>
      </c>
      <c r="E101" s="16">
        <v>5.51</v>
      </c>
      <c r="F101" s="15">
        <v>0</v>
      </c>
      <c r="G101" s="22"/>
      <c r="P101" t="s">
        <v>44</v>
      </c>
      <c r="Q101" s="10" t="s">
        <v>46</v>
      </c>
      <c r="R101" s="35">
        <v>150.0352</v>
      </c>
      <c r="S101" s="34">
        <v>5.28858922420196E-4</v>
      </c>
      <c r="T101" s="16">
        <v>10.16</v>
      </c>
      <c r="U101" s="15">
        <v>15.243576319999999</v>
      </c>
    </row>
    <row r="102" spans="1:21" ht="19.5" x14ac:dyDescent="0.3">
      <c r="A102" t="s">
        <v>35</v>
      </c>
      <c r="B102" s="10" t="s">
        <v>39</v>
      </c>
      <c r="C102" s="35">
        <v>0</v>
      </c>
      <c r="D102" s="34">
        <v>0</v>
      </c>
      <c r="E102" s="16">
        <v>8.8000000000000007</v>
      </c>
      <c r="F102" s="15">
        <v>0</v>
      </c>
      <c r="G102" s="22"/>
      <c r="P102" t="s">
        <v>45</v>
      </c>
      <c r="Q102" s="10" t="s">
        <v>47</v>
      </c>
      <c r="R102" s="35">
        <v>1460.9677600000002</v>
      </c>
      <c r="S102" s="34">
        <v>5.1497637570666593E-3</v>
      </c>
      <c r="T102" s="16">
        <v>10.6</v>
      </c>
      <c r="U102" s="15">
        <v>154.86258256000002</v>
      </c>
    </row>
    <row r="103" spans="1:21" ht="19.5" x14ac:dyDescent="0.3">
      <c r="A103" t="s">
        <v>44</v>
      </c>
      <c r="B103" s="10" t="s">
        <v>46</v>
      </c>
      <c r="C103" s="35">
        <v>0</v>
      </c>
      <c r="D103" s="34">
        <v>0</v>
      </c>
      <c r="E103" s="16">
        <v>10.16</v>
      </c>
      <c r="F103" s="15">
        <v>0</v>
      </c>
      <c r="G103" s="22"/>
      <c r="P103" t="s">
        <v>34</v>
      </c>
      <c r="Q103" s="10" t="s">
        <v>38</v>
      </c>
      <c r="R103" s="35">
        <v>0</v>
      </c>
      <c r="S103" s="34">
        <v>0</v>
      </c>
      <c r="T103" s="16">
        <v>5.51</v>
      </c>
      <c r="U103" s="15">
        <v>0</v>
      </c>
    </row>
    <row r="104" spans="1:21" ht="19.5" x14ac:dyDescent="0.3">
      <c r="A104" t="s">
        <v>33</v>
      </c>
      <c r="B104" s="10" t="s">
        <v>33</v>
      </c>
      <c r="C104" s="35">
        <v>0</v>
      </c>
      <c r="D104" s="34">
        <v>0</v>
      </c>
      <c r="E104" s="16">
        <v>10</v>
      </c>
      <c r="F104" s="15">
        <v>0</v>
      </c>
      <c r="G104" s="14"/>
      <c r="P104" t="s">
        <v>35</v>
      </c>
      <c r="Q104" s="10" t="s">
        <v>39</v>
      </c>
      <c r="R104" s="35">
        <v>0</v>
      </c>
      <c r="S104" s="34">
        <v>0</v>
      </c>
      <c r="T104" s="16">
        <v>8.8000000000000007</v>
      </c>
      <c r="U104" s="15">
        <v>0</v>
      </c>
    </row>
    <row r="105" spans="1:21" ht="19.5" x14ac:dyDescent="0.3">
      <c r="A105" t="s">
        <v>36</v>
      </c>
      <c r="B105" s="10" t="s">
        <v>62</v>
      </c>
      <c r="C105" s="35">
        <v>1264.0465600000002</v>
      </c>
      <c r="D105" s="34">
        <v>1.2673282220268789E-2</v>
      </c>
      <c r="E105" s="16">
        <v>10</v>
      </c>
      <c r="F105" s="15">
        <v>126.40465600000003</v>
      </c>
      <c r="G105" s="17"/>
      <c r="P105" t="s">
        <v>33</v>
      </c>
      <c r="Q105" s="10" t="s">
        <v>33</v>
      </c>
      <c r="R105" s="35">
        <v>0</v>
      </c>
      <c r="S105" s="34">
        <v>0</v>
      </c>
      <c r="T105" s="16">
        <v>10</v>
      </c>
      <c r="U105" s="15">
        <v>0</v>
      </c>
    </row>
    <row r="106" spans="1:21" ht="19.5" x14ac:dyDescent="0.3">
      <c r="A106" t="s">
        <v>75</v>
      </c>
      <c r="B106" s="10" t="s">
        <v>5</v>
      </c>
      <c r="C106" s="35">
        <v>0</v>
      </c>
      <c r="D106" s="34">
        <v>0</v>
      </c>
      <c r="E106" s="16">
        <v>10</v>
      </c>
      <c r="F106" s="15"/>
      <c r="P106" t="s">
        <v>75</v>
      </c>
      <c r="Q106" s="10" t="s">
        <v>5</v>
      </c>
      <c r="R106" s="35">
        <v>0</v>
      </c>
      <c r="S106" s="34">
        <v>0</v>
      </c>
      <c r="T106" s="16">
        <v>10</v>
      </c>
      <c r="U106" s="15"/>
    </row>
    <row r="107" spans="1:21" ht="19.5" x14ac:dyDescent="0.3">
      <c r="B107" s="8" t="s">
        <v>52</v>
      </c>
      <c r="C107" s="33">
        <v>99741.056660000031</v>
      </c>
      <c r="D107" s="34">
        <v>1</v>
      </c>
      <c r="E107" s="21"/>
      <c r="F107" s="20"/>
      <c r="Q107" s="8" t="s">
        <v>52</v>
      </c>
      <c r="R107" s="33">
        <v>283696.07401800068</v>
      </c>
      <c r="S107" s="34">
        <v>1</v>
      </c>
      <c r="T107" s="21"/>
      <c r="U107" s="20"/>
    </row>
    <row r="108" spans="1:21" ht="19.5" x14ac:dyDescent="0.3">
      <c r="B108" s="25"/>
      <c r="C108" s="20"/>
      <c r="D108" s="14"/>
      <c r="E108" s="21"/>
      <c r="F108" s="20"/>
      <c r="G108" s="14"/>
      <c r="Q108" s="25"/>
      <c r="R108" s="20"/>
      <c r="S108" s="14"/>
      <c r="T108" s="14"/>
      <c r="U108" s="14"/>
    </row>
    <row r="109" spans="1:21" ht="19.5" x14ac:dyDescent="0.3">
      <c r="B109" s="25"/>
      <c r="C109" s="20"/>
      <c r="D109" s="14"/>
      <c r="E109" s="21"/>
      <c r="F109" s="20"/>
      <c r="G109" s="14"/>
      <c r="Q109" s="25"/>
      <c r="R109" s="20"/>
      <c r="S109" s="14"/>
      <c r="T109" s="14"/>
      <c r="U109" s="14"/>
    </row>
    <row r="110" spans="1:21" ht="19.5" x14ac:dyDescent="0.3">
      <c r="B110" s="25"/>
      <c r="C110" s="20"/>
      <c r="D110" s="14"/>
      <c r="E110" s="21"/>
      <c r="F110" s="20"/>
      <c r="G110" s="14"/>
      <c r="Q110" s="25"/>
      <c r="R110" s="20"/>
      <c r="S110" s="14"/>
      <c r="T110" s="14"/>
      <c r="U110" s="14"/>
    </row>
    <row r="111" spans="1:21" ht="19.5" x14ac:dyDescent="0.3">
      <c r="B111" s="25"/>
      <c r="C111" s="20"/>
      <c r="D111" s="14"/>
      <c r="E111" s="21"/>
      <c r="F111" s="20"/>
      <c r="G111" s="14"/>
      <c r="Q111" s="25"/>
      <c r="R111" s="20"/>
      <c r="S111" s="14"/>
      <c r="T111" s="14"/>
      <c r="U111" s="14"/>
    </row>
    <row r="112" spans="1:21" x14ac:dyDescent="0.25">
      <c r="C112" s="18"/>
      <c r="D112" s="17"/>
      <c r="E112" s="19"/>
      <c r="F112" s="18"/>
      <c r="G112" s="17"/>
      <c r="R112" s="18"/>
      <c r="S112" s="17"/>
      <c r="T112" s="17"/>
      <c r="U112" s="17"/>
    </row>
    <row r="113" spans="1:21" x14ac:dyDescent="0.25">
      <c r="R113" s="4"/>
      <c r="S113" s="3"/>
      <c r="T113" s="3"/>
      <c r="U113" s="3"/>
    </row>
    <row r="114" spans="1:21" s="23" customFormat="1" ht="26.25" x14ac:dyDescent="0.4">
      <c r="B114" s="13" t="s">
        <v>61</v>
      </c>
      <c r="C114" s="12"/>
      <c r="D114" s="11"/>
      <c r="E114" s="24"/>
      <c r="F114" s="12"/>
      <c r="G114" s="11"/>
      <c r="Q114" s="13" t="s">
        <v>60</v>
      </c>
      <c r="R114" s="12"/>
      <c r="S114" s="11"/>
      <c r="T114" s="11"/>
      <c r="U114" s="11"/>
    </row>
    <row r="115" spans="1:21" ht="19.5" x14ac:dyDescent="0.3">
      <c r="B115" s="8" t="s">
        <v>55</v>
      </c>
      <c r="C115" s="7" t="s">
        <v>54</v>
      </c>
      <c r="D115" s="6" t="s">
        <v>53</v>
      </c>
      <c r="E115" s="21" t="s">
        <v>68</v>
      </c>
      <c r="F115" s="20" t="s">
        <v>72</v>
      </c>
      <c r="G115" s="14"/>
      <c r="Q115" s="8" t="s">
        <v>55</v>
      </c>
      <c r="R115" s="7" t="s">
        <v>54</v>
      </c>
      <c r="S115" s="6" t="s">
        <v>53</v>
      </c>
      <c r="T115" s="21" t="s">
        <v>68</v>
      </c>
      <c r="U115" s="20" t="s">
        <v>72</v>
      </c>
    </row>
    <row r="116" spans="1:21" ht="19.5" x14ac:dyDescent="0.3">
      <c r="B116" s="10" t="s">
        <v>2</v>
      </c>
      <c r="C116" s="35">
        <v>113604.77800000011</v>
      </c>
      <c r="D116" s="34">
        <v>0.79748543593456866</v>
      </c>
      <c r="E116" s="16">
        <v>14</v>
      </c>
      <c r="F116" s="15">
        <v>15904.668920000015</v>
      </c>
      <c r="G116" s="22"/>
      <c r="Q116" s="10" t="s">
        <v>2</v>
      </c>
      <c r="R116" s="35">
        <v>177430.83045799955</v>
      </c>
      <c r="S116" s="34">
        <v>0.91384578010438833</v>
      </c>
      <c r="T116" s="16">
        <v>14</v>
      </c>
      <c r="U116" s="15">
        <v>24840.316264119934</v>
      </c>
    </row>
    <row r="117" spans="1:21" ht="19.5" x14ac:dyDescent="0.3">
      <c r="B117" s="10" t="s">
        <v>19</v>
      </c>
      <c r="C117" s="35">
        <v>12992.110600000002</v>
      </c>
      <c r="D117" s="34">
        <v>9.1202317085212051E-2</v>
      </c>
      <c r="E117" s="16">
        <v>15.2</v>
      </c>
      <c r="F117" s="15">
        <v>1974.8008112000002</v>
      </c>
      <c r="G117" s="22"/>
      <c r="Q117" s="10" t="s">
        <v>19</v>
      </c>
      <c r="R117" s="35">
        <v>5035.5564000000031</v>
      </c>
      <c r="S117" s="34">
        <v>2.5935300842245355E-2</v>
      </c>
      <c r="T117" s="16">
        <v>15.2</v>
      </c>
      <c r="U117" s="15">
        <v>765.40457280000044</v>
      </c>
    </row>
    <row r="118" spans="1:21" ht="19.5" x14ac:dyDescent="0.3">
      <c r="A118" t="s">
        <v>24</v>
      </c>
      <c r="B118" s="10" t="s">
        <v>57</v>
      </c>
      <c r="C118" s="35">
        <v>6967.2596000000003</v>
      </c>
      <c r="D118" s="34">
        <v>4.8908929335483617E-2</v>
      </c>
      <c r="E118" s="16">
        <v>10.4</v>
      </c>
      <c r="F118" s="15">
        <v>724.59499840000001</v>
      </c>
      <c r="G118" s="22"/>
      <c r="P118" t="s">
        <v>23</v>
      </c>
      <c r="Q118" s="10" t="s">
        <v>41</v>
      </c>
      <c r="R118" s="35">
        <v>1505.0405999999998</v>
      </c>
      <c r="S118" s="34">
        <v>7.7516122629057282E-3</v>
      </c>
      <c r="T118" s="16">
        <v>10.3</v>
      </c>
      <c r="U118" s="15">
        <v>155.01918179999998</v>
      </c>
    </row>
    <row r="119" spans="1:21" ht="19.5" x14ac:dyDescent="0.3">
      <c r="A119" t="s">
        <v>27</v>
      </c>
      <c r="B119" s="10" t="s">
        <v>27</v>
      </c>
      <c r="C119" s="35">
        <v>0</v>
      </c>
      <c r="D119" s="34">
        <v>0</v>
      </c>
      <c r="E119" s="16">
        <v>14.2</v>
      </c>
      <c r="F119" s="15">
        <v>0</v>
      </c>
      <c r="G119" s="22"/>
      <c r="P119" t="s">
        <v>24</v>
      </c>
      <c r="Q119" s="10" t="s">
        <v>57</v>
      </c>
      <c r="R119" s="35">
        <v>5138.3305119999995</v>
      </c>
      <c r="S119" s="34">
        <v>2.646463212200513E-2</v>
      </c>
      <c r="T119" s="16">
        <v>10.4</v>
      </c>
      <c r="U119" s="15">
        <v>534.38637324799993</v>
      </c>
    </row>
    <row r="120" spans="1:21" ht="19.5" x14ac:dyDescent="0.3">
      <c r="A120" t="s">
        <v>23</v>
      </c>
      <c r="B120" s="10" t="s">
        <v>41</v>
      </c>
      <c r="C120" s="35">
        <v>1725.4048000000003</v>
      </c>
      <c r="D120" s="34">
        <v>1.2112036336109E-2</v>
      </c>
      <c r="E120" s="16">
        <v>10.3</v>
      </c>
      <c r="F120" s="15">
        <v>177.71669440000005</v>
      </c>
      <c r="G120" s="22"/>
      <c r="P120" t="s">
        <v>27</v>
      </c>
      <c r="Q120" s="10" t="s">
        <v>27</v>
      </c>
      <c r="R120" s="35">
        <v>0</v>
      </c>
      <c r="S120" s="34">
        <v>0</v>
      </c>
      <c r="T120" s="16">
        <v>14.2</v>
      </c>
      <c r="U120" s="15">
        <v>0</v>
      </c>
    </row>
    <row r="121" spans="1:21" ht="19.5" x14ac:dyDescent="0.3">
      <c r="A121" t="s">
        <v>31</v>
      </c>
      <c r="B121" s="10" t="s">
        <v>31</v>
      </c>
      <c r="C121" s="35">
        <v>2691.2564000000002</v>
      </c>
      <c r="D121" s="34">
        <v>1.8892143632952621E-2</v>
      </c>
      <c r="E121" s="16">
        <v>10.1</v>
      </c>
      <c r="F121" s="15">
        <v>271.81689640000002</v>
      </c>
      <c r="G121" s="22"/>
      <c r="P121" t="s">
        <v>31</v>
      </c>
      <c r="Q121" s="10" t="s">
        <v>31</v>
      </c>
      <c r="R121" s="35">
        <v>0</v>
      </c>
      <c r="S121" s="34">
        <v>0</v>
      </c>
      <c r="T121" s="16">
        <v>10.1</v>
      </c>
      <c r="U121" s="15">
        <v>0</v>
      </c>
    </row>
    <row r="122" spans="1:21" ht="19.5" x14ac:dyDescent="0.3">
      <c r="A122" t="s">
        <v>20</v>
      </c>
      <c r="B122" s="10" t="s">
        <v>20</v>
      </c>
      <c r="C122" s="35">
        <v>1134.6412</v>
      </c>
      <c r="D122" s="34">
        <v>7.9649804166803725E-3</v>
      </c>
      <c r="E122" s="16">
        <v>10</v>
      </c>
      <c r="F122" s="15">
        <v>113.46412000000001</v>
      </c>
      <c r="G122" s="22"/>
      <c r="P122" t="s">
        <v>20</v>
      </c>
      <c r="Q122" s="10" t="s">
        <v>20</v>
      </c>
      <c r="R122" s="35">
        <v>736.11019999999985</v>
      </c>
      <c r="S122" s="34">
        <v>3.7912869946299041E-3</v>
      </c>
      <c r="T122" s="16">
        <v>10</v>
      </c>
      <c r="U122" s="15">
        <v>73.611019999999996</v>
      </c>
    </row>
    <row r="123" spans="1:21" ht="19.5" x14ac:dyDescent="0.3">
      <c r="A123" t="s">
        <v>30</v>
      </c>
      <c r="B123" s="10" t="s">
        <v>63</v>
      </c>
      <c r="C123" s="35">
        <v>1153.3955999999998</v>
      </c>
      <c r="D123" s="34">
        <v>8.0966329855511211E-3</v>
      </c>
      <c r="E123" s="16">
        <v>10.68</v>
      </c>
      <c r="F123" s="15">
        <v>123.18265007999999</v>
      </c>
      <c r="G123" s="22"/>
      <c r="P123" t="s">
        <v>76</v>
      </c>
      <c r="Q123" s="10" t="s">
        <v>76</v>
      </c>
      <c r="R123" s="35">
        <v>0</v>
      </c>
      <c r="S123" s="34">
        <v>0</v>
      </c>
      <c r="T123" s="16">
        <v>10</v>
      </c>
      <c r="U123" s="15">
        <v>0</v>
      </c>
    </row>
    <row r="124" spans="1:21" ht="19.5" x14ac:dyDescent="0.3">
      <c r="A124" t="s">
        <v>28</v>
      </c>
      <c r="B124" s="10" t="s">
        <v>4</v>
      </c>
      <c r="C124" s="35">
        <v>1373.7597999999998</v>
      </c>
      <c r="D124" s="34">
        <v>9.6435506697824334E-3</v>
      </c>
      <c r="E124" s="16">
        <v>10.63</v>
      </c>
      <c r="F124" s="15">
        <v>146.03066673999999</v>
      </c>
      <c r="G124" s="22"/>
      <c r="P124" t="s">
        <v>30</v>
      </c>
      <c r="Q124" s="10" t="s">
        <v>63</v>
      </c>
      <c r="R124" s="35">
        <v>1725.4048000000003</v>
      </c>
      <c r="S124" s="34">
        <v>8.8865835288140464E-3</v>
      </c>
      <c r="T124" s="16">
        <v>10.68</v>
      </c>
      <c r="U124" s="15">
        <v>184.27323264000003</v>
      </c>
    </row>
    <row r="125" spans="1:21" ht="19.5" x14ac:dyDescent="0.3">
      <c r="A125" t="s">
        <v>25</v>
      </c>
      <c r="B125" s="10" t="s">
        <v>21</v>
      </c>
      <c r="C125" s="35">
        <v>271.93880000000001</v>
      </c>
      <c r="D125" s="34">
        <v>1.9089622486258746E-3</v>
      </c>
      <c r="E125" s="16">
        <v>10</v>
      </c>
      <c r="F125" s="15">
        <v>27.19388</v>
      </c>
      <c r="G125" s="22"/>
      <c r="P125" t="s">
        <v>26</v>
      </c>
      <c r="Q125" s="10" t="s">
        <v>71</v>
      </c>
      <c r="R125" s="35">
        <v>0</v>
      </c>
      <c r="S125" s="34">
        <v>0</v>
      </c>
      <c r="T125" s="16">
        <v>10.57</v>
      </c>
      <c r="U125" s="15">
        <v>0</v>
      </c>
    </row>
    <row r="126" spans="1:21" ht="19.5" x14ac:dyDescent="0.3">
      <c r="A126" t="s">
        <v>76</v>
      </c>
      <c r="B126" s="10" t="s">
        <v>76</v>
      </c>
      <c r="C126" s="35">
        <v>0</v>
      </c>
      <c r="D126" s="34">
        <v>0</v>
      </c>
      <c r="E126" s="16">
        <v>10</v>
      </c>
      <c r="F126" s="15">
        <v>0</v>
      </c>
      <c r="G126" s="22"/>
      <c r="P126" t="s">
        <v>28</v>
      </c>
      <c r="Q126" s="10" t="s">
        <v>4</v>
      </c>
      <c r="R126" s="35">
        <v>740.79880000000003</v>
      </c>
      <c r="S126" s="34">
        <v>3.815435319436465E-3</v>
      </c>
      <c r="T126" s="16">
        <v>10.63</v>
      </c>
      <c r="U126" s="15">
        <v>78.746912440000003</v>
      </c>
    </row>
    <row r="127" spans="1:21" ht="19.5" x14ac:dyDescent="0.3">
      <c r="A127" t="s">
        <v>26</v>
      </c>
      <c r="B127" s="10" t="s">
        <v>71</v>
      </c>
      <c r="C127" s="35">
        <v>0</v>
      </c>
      <c r="D127" s="34">
        <v>0</v>
      </c>
      <c r="E127" s="16">
        <v>10.57</v>
      </c>
      <c r="F127" s="15">
        <v>0</v>
      </c>
      <c r="G127" s="22"/>
      <c r="P127" t="s">
        <v>25</v>
      </c>
      <c r="Q127" s="10" t="s">
        <v>21</v>
      </c>
      <c r="R127" s="35">
        <v>309.44759999999997</v>
      </c>
      <c r="S127" s="34">
        <v>1.5937894372329536E-3</v>
      </c>
      <c r="T127" s="16">
        <v>10</v>
      </c>
      <c r="U127" s="15">
        <v>30.944759999999995</v>
      </c>
    </row>
    <row r="128" spans="1:21" ht="19.5" x14ac:dyDescent="0.3">
      <c r="A128" t="s">
        <v>29</v>
      </c>
      <c r="B128" s="10" t="s">
        <v>43</v>
      </c>
      <c r="C128" s="35">
        <v>0</v>
      </c>
      <c r="D128" s="34">
        <v>0</v>
      </c>
      <c r="E128" s="16">
        <v>9.9</v>
      </c>
      <c r="F128" s="15">
        <v>0</v>
      </c>
      <c r="G128" s="22"/>
      <c r="P128" t="s">
        <v>29</v>
      </c>
      <c r="Q128" s="10" t="s">
        <v>43</v>
      </c>
      <c r="R128" s="35">
        <v>0</v>
      </c>
      <c r="S128" s="34">
        <v>0</v>
      </c>
      <c r="T128" s="16">
        <v>9.9</v>
      </c>
      <c r="U128" s="15">
        <v>0</v>
      </c>
    </row>
    <row r="129" spans="1:31" ht="19.5" x14ac:dyDescent="0.3">
      <c r="A129" t="s">
        <v>32</v>
      </c>
      <c r="B129" s="10" t="s">
        <v>3</v>
      </c>
      <c r="C129" s="35">
        <v>0</v>
      </c>
      <c r="D129" s="34">
        <v>0</v>
      </c>
      <c r="E129" s="16">
        <v>5.3</v>
      </c>
      <c r="F129" s="15">
        <v>0</v>
      </c>
      <c r="G129" s="22"/>
      <c r="P129" t="s">
        <v>36</v>
      </c>
      <c r="Q129" s="10" t="s">
        <v>62</v>
      </c>
      <c r="R129" s="35">
        <v>1007.0643940000001</v>
      </c>
      <c r="S129" s="34">
        <v>5.1868186852010029E-3</v>
      </c>
      <c r="T129" s="16">
        <v>10</v>
      </c>
      <c r="U129" s="15">
        <v>100.70643940000002</v>
      </c>
    </row>
    <row r="130" spans="1:31" ht="19.5" x14ac:dyDescent="0.3">
      <c r="A130" t="s">
        <v>45</v>
      </c>
      <c r="B130" s="10" t="s">
        <v>47</v>
      </c>
      <c r="C130" s="35">
        <v>314.13620000000003</v>
      </c>
      <c r="D130" s="34">
        <v>2.2051805285850622E-3</v>
      </c>
      <c r="E130" s="16">
        <v>10.6</v>
      </c>
      <c r="F130" s="15">
        <v>33.298437200000002</v>
      </c>
      <c r="G130" s="22"/>
      <c r="P130" t="s">
        <v>32</v>
      </c>
      <c r="Q130" s="10" t="s">
        <v>3</v>
      </c>
      <c r="R130" s="35">
        <v>0</v>
      </c>
      <c r="S130" s="34">
        <v>0</v>
      </c>
      <c r="T130" s="16">
        <v>5.3</v>
      </c>
      <c r="U130" s="15">
        <v>0</v>
      </c>
    </row>
    <row r="131" spans="1:31" ht="19.5" x14ac:dyDescent="0.3">
      <c r="A131" t="s">
        <v>34</v>
      </c>
      <c r="B131" s="10" t="s">
        <v>38</v>
      </c>
      <c r="C131" s="35">
        <v>225.05279999999999</v>
      </c>
      <c r="D131" s="34">
        <v>1.5798308264489995E-3</v>
      </c>
      <c r="E131" s="16">
        <v>5.51</v>
      </c>
      <c r="F131" s="15">
        <v>12.400409279999998</v>
      </c>
      <c r="G131" s="22"/>
      <c r="P131" t="s">
        <v>44</v>
      </c>
      <c r="Q131" s="10" t="s">
        <v>46</v>
      </c>
      <c r="R131" s="35">
        <v>375.08800000000002</v>
      </c>
      <c r="S131" s="34">
        <v>1.9318659845247925E-3</v>
      </c>
      <c r="T131" s="16">
        <v>10.16</v>
      </c>
      <c r="U131" s="15">
        <v>38.108940800000006</v>
      </c>
    </row>
    <row r="132" spans="1:31" ht="19.5" x14ac:dyDescent="0.3">
      <c r="A132" t="s">
        <v>35</v>
      </c>
      <c r="B132" s="10" t="s">
        <v>39</v>
      </c>
      <c r="C132" s="35">
        <v>0</v>
      </c>
      <c r="D132" s="34">
        <v>0</v>
      </c>
      <c r="E132" s="16">
        <v>8.8000000000000007</v>
      </c>
      <c r="F132" s="15">
        <v>0</v>
      </c>
      <c r="G132" s="14"/>
      <c r="P132" t="s">
        <v>45</v>
      </c>
      <c r="Q132" s="10" t="s">
        <v>47</v>
      </c>
      <c r="R132" s="35">
        <v>0</v>
      </c>
      <c r="S132" s="34">
        <v>0</v>
      </c>
      <c r="T132" s="16">
        <v>10.6</v>
      </c>
      <c r="U132" s="15">
        <v>0</v>
      </c>
    </row>
    <row r="133" spans="1:31" ht="19.5" x14ac:dyDescent="0.3">
      <c r="A133" t="s">
        <v>44</v>
      </c>
      <c r="B133" s="10" t="s">
        <v>46</v>
      </c>
      <c r="C133" s="35">
        <v>0</v>
      </c>
      <c r="D133" s="34">
        <v>0</v>
      </c>
      <c r="E133" s="16">
        <v>10.16</v>
      </c>
      <c r="F133" s="15">
        <v>0</v>
      </c>
      <c r="G133" s="14"/>
      <c r="P133" t="s">
        <v>34</v>
      </c>
      <c r="Q133" s="10" t="s">
        <v>38</v>
      </c>
      <c r="R133" s="35">
        <v>154.72380000000004</v>
      </c>
      <c r="S133" s="34">
        <v>7.9689471861647712E-4</v>
      </c>
      <c r="T133" s="16">
        <v>5.51</v>
      </c>
      <c r="U133" s="15">
        <v>8.5252813800000027</v>
      </c>
    </row>
    <row r="134" spans="1:31" ht="19.5" x14ac:dyDescent="0.3">
      <c r="A134" t="s">
        <v>33</v>
      </c>
      <c r="B134" s="10" t="s">
        <v>33</v>
      </c>
      <c r="C134" s="35">
        <v>0</v>
      </c>
      <c r="D134" s="34">
        <v>0</v>
      </c>
      <c r="E134" s="16">
        <v>10</v>
      </c>
      <c r="F134" s="15">
        <v>0</v>
      </c>
      <c r="G134" s="14"/>
      <c r="P134" t="s">
        <v>35</v>
      </c>
      <c r="Q134" s="10" t="s">
        <v>39</v>
      </c>
      <c r="R134" s="35">
        <v>0</v>
      </c>
      <c r="S134" s="34">
        <v>0</v>
      </c>
      <c r="T134" s="16">
        <v>8.8000000000000007</v>
      </c>
      <c r="U134" s="15">
        <v>0</v>
      </c>
    </row>
    <row r="135" spans="1:31" ht="19.5" x14ac:dyDescent="0.3">
      <c r="A135" t="s">
        <v>36</v>
      </c>
      <c r="B135" s="10" t="s">
        <v>62</v>
      </c>
      <c r="C135" s="35">
        <v>0</v>
      </c>
      <c r="D135" s="34">
        <v>0</v>
      </c>
      <c r="E135" s="16">
        <v>10</v>
      </c>
      <c r="F135" s="15">
        <v>0</v>
      </c>
      <c r="G135" s="14"/>
      <c r="P135" t="s">
        <v>33</v>
      </c>
      <c r="Q135" s="10" t="s">
        <v>33</v>
      </c>
      <c r="R135" s="35">
        <v>0</v>
      </c>
      <c r="S135" s="34">
        <v>0</v>
      </c>
      <c r="T135" s="16">
        <v>10</v>
      </c>
      <c r="U135" s="15">
        <v>0</v>
      </c>
    </row>
    <row r="136" spans="1:31" ht="19.5" x14ac:dyDescent="0.3">
      <c r="A136" t="s">
        <v>75</v>
      </c>
      <c r="B136" s="10" t="s">
        <v>5</v>
      </c>
      <c r="C136" s="35">
        <v>0</v>
      </c>
      <c r="D136" s="34">
        <v>0</v>
      </c>
      <c r="E136" s="16">
        <v>10</v>
      </c>
      <c r="F136" s="15"/>
      <c r="G136" s="14"/>
      <c r="P136" t="s">
        <v>75</v>
      </c>
      <c r="Q136" s="10" t="s">
        <v>5</v>
      </c>
      <c r="R136" s="35">
        <v>0</v>
      </c>
      <c r="S136" s="34">
        <v>0</v>
      </c>
      <c r="T136" s="16">
        <v>10</v>
      </c>
      <c r="U136" s="15"/>
    </row>
    <row r="137" spans="1:31" ht="19.5" x14ac:dyDescent="0.3">
      <c r="B137" s="8" t="s">
        <v>52</v>
      </c>
      <c r="C137" s="33">
        <v>142453.73380000013</v>
      </c>
      <c r="D137" s="34">
        <v>1</v>
      </c>
      <c r="E137" s="21"/>
      <c r="F137" s="20"/>
      <c r="G137" s="14"/>
      <c r="Q137" s="8" t="s">
        <v>52</v>
      </c>
      <c r="R137" s="33">
        <v>194158.39556399951</v>
      </c>
      <c r="S137" s="34">
        <v>1</v>
      </c>
      <c r="T137" s="21"/>
      <c r="U137" s="20"/>
    </row>
    <row r="138" spans="1:31" ht="19.5" x14ac:dyDescent="0.3">
      <c r="B138" s="25"/>
      <c r="C138" s="20"/>
      <c r="D138" s="14"/>
      <c r="E138" s="21"/>
      <c r="F138" s="20"/>
      <c r="G138" s="14"/>
      <c r="Q138" s="25"/>
      <c r="R138" s="20"/>
      <c r="S138" s="14"/>
      <c r="T138" s="14"/>
      <c r="U138" s="14"/>
    </row>
    <row r="139" spans="1:31" ht="19.5" x14ac:dyDescent="0.3">
      <c r="B139" s="25"/>
      <c r="C139" s="20"/>
      <c r="D139" s="14"/>
      <c r="E139" s="21"/>
      <c r="F139" s="20"/>
      <c r="G139" s="14"/>
      <c r="Q139" s="25"/>
      <c r="R139" s="20"/>
      <c r="S139" s="14"/>
      <c r="T139" s="14"/>
      <c r="U139" s="14"/>
    </row>
    <row r="140" spans="1:31" ht="19.5" x14ac:dyDescent="0.3">
      <c r="B140" s="25"/>
      <c r="C140" s="20"/>
      <c r="D140" s="14"/>
      <c r="E140" s="21"/>
      <c r="F140" s="20"/>
      <c r="G140" s="14"/>
      <c r="Q140" s="25"/>
      <c r="R140" s="20"/>
      <c r="S140" s="14"/>
      <c r="T140" s="14"/>
      <c r="U140" s="14"/>
    </row>
    <row r="141" spans="1:31" x14ac:dyDescent="0.25">
      <c r="C141" s="18"/>
      <c r="D141" s="17"/>
      <c r="E141" s="19"/>
      <c r="F141" s="18"/>
      <c r="G141" s="17"/>
      <c r="R141" s="18"/>
      <c r="S141" s="17"/>
      <c r="T141" s="17"/>
      <c r="U141" s="17"/>
    </row>
    <row r="142" spans="1:31" ht="26.25" x14ac:dyDescent="0.4">
      <c r="B142" s="13" t="s">
        <v>59</v>
      </c>
      <c r="C142" s="12"/>
      <c r="D142" s="11"/>
      <c r="E142" s="24"/>
      <c r="F142" s="12"/>
      <c r="G142" s="11"/>
      <c r="H142" s="23"/>
      <c r="I142" s="23"/>
      <c r="J142" s="23"/>
      <c r="K142" s="23"/>
      <c r="L142" s="23"/>
      <c r="M142" s="23"/>
      <c r="N142" s="23"/>
      <c r="O142" s="23"/>
      <c r="P142" s="23"/>
      <c r="Q142" s="13" t="s">
        <v>58</v>
      </c>
      <c r="R142" s="12"/>
      <c r="S142" s="11"/>
      <c r="T142" s="24"/>
      <c r="U142" s="12"/>
      <c r="V142" s="11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9.5" x14ac:dyDescent="0.3">
      <c r="B143" s="8" t="s">
        <v>55</v>
      </c>
      <c r="C143" s="7" t="s">
        <v>54</v>
      </c>
      <c r="D143" s="6" t="s">
        <v>53</v>
      </c>
      <c r="E143" s="21" t="s">
        <v>68</v>
      </c>
      <c r="F143" s="20" t="s">
        <v>72</v>
      </c>
      <c r="G143" s="14"/>
      <c r="Q143" s="8" t="s">
        <v>55</v>
      </c>
      <c r="R143" s="7" t="s">
        <v>54</v>
      </c>
      <c r="S143" s="6" t="s">
        <v>53</v>
      </c>
      <c r="T143" s="21" t="s">
        <v>68</v>
      </c>
      <c r="U143" s="20" t="s">
        <v>72</v>
      </c>
      <c r="V143" s="14"/>
    </row>
    <row r="144" spans="1:31" ht="19.5" x14ac:dyDescent="0.3">
      <c r="B144" s="10" t="s">
        <v>2</v>
      </c>
      <c r="C144" s="35">
        <v>43755.9280499999</v>
      </c>
      <c r="D144" s="34">
        <v>0.54101105190979726</v>
      </c>
      <c r="E144" s="16">
        <v>14</v>
      </c>
      <c r="F144" s="15">
        <v>6125.829926999987</v>
      </c>
      <c r="G144" s="22"/>
      <c r="Q144" s="10" t="s">
        <v>2</v>
      </c>
      <c r="R144" s="35">
        <v>16849.831450000001</v>
      </c>
      <c r="S144" s="34">
        <v>0.62902551753136704</v>
      </c>
      <c r="T144" s="16">
        <v>14</v>
      </c>
      <c r="U144" s="15">
        <v>2358.9764030000001</v>
      </c>
      <c r="V144" s="22"/>
    </row>
    <row r="145" spans="1:22" ht="19.5" x14ac:dyDescent="0.3">
      <c r="B145" s="10" t="s">
        <v>19</v>
      </c>
      <c r="C145" s="35">
        <v>3271.3013499999997</v>
      </c>
      <c r="D145" s="34">
        <v>4.0447323673607781E-2</v>
      </c>
      <c r="E145" s="16">
        <v>15.2</v>
      </c>
      <c r="F145" s="15">
        <v>497.23780519999991</v>
      </c>
      <c r="G145" s="22"/>
      <c r="Q145" s="10" t="s">
        <v>19</v>
      </c>
      <c r="R145" s="35">
        <v>3656.6704099999997</v>
      </c>
      <c r="S145" s="34">
        <v>0.1365081308924242</v>
      </c>
      <c r="T145" s="16">
        <v>15.2</v>
      </c>
      <c r="U145" s="15">
        <v>555.8139023199999</v>
      </c>
      <c r="V145" s="22"/>
    </row>
    <row r="146" spans="1:22" ht="19.5" x14ac:dyDescent="0.3">
      <c r="A146" t="s">
        <v>23</v>
      </c>
      <c r="B146" s="10" t="s">
        <v>41</v>
      </c>
      <c r="C146" s="35">
        <v>2146.6104999999998</v>
      </c>
      <c r="D146" s="34">
        <v>2.6541318088798217E-2</v>
      </c>
      <c r="E146" s="16">
        <v>10.3</v>
      </c>
      <c r="F146" s="15">
        <v>221.10088149999999</v>
      </c>
      <c r="G146" s="22"/>
      <c r="P146" t="s">
        <v>23</v>
      </c>
      <c r="Q146" s="10" t="s">
        <v>41</v>
      </c>
      <c r="R146" s="35">
        <v>0</v>
      </c>
      <c r="S146" s="34">
        <v>0</v>
      </c>
      <c r="T146" s="16">
        <v>10.3</v>
      </c>
      <c r="U146" s="15">
        <v>0</v>
      </c>
      <c r="V146" s="22"/>
    </row>
    <row r="147" spans="1:22" ht="19.5" x14ac:dyDescent="0.3">
      <c r="A147" t="s">
        <v>24</v>
      </c>
      <c r="B147" s="10" t="s">
        <v>57</v>
      </c>
      <c r="C147" s="35">
        <v>22720.406849999992</v>
      </c>
      <c r="D147" s="34">
        <v>0.28092173466623765</v>
      </c>
      <c r="E147" s="16">
        <v>10.4</v>
      </c>
      <c r="F147" s="15">
        <v>2362.9223123999996</v>
      </c>
      <c r="G147" s="22"/>
      <c r="P147" t="s">
        <v>24</v>
      </c>
      <c r="Q147" s="10" t="s">
        <v>57</v>
      </c>
      <c r="R147" s="35">
        <v>0</v>
      </c>
      <c r="S147" s="34">
        <v>0</v>
      </c>
      <c r="T147" s="16">
        <v>10.4</v>
      </c>
      <c r="U147" s="15">
        <v>0</v>
      </c>
      <c r="V147" s="22"/>
    </row>
    <row r="148" spans="1:22" ht="19.5" x14ac:dyDescent="0.3">
      <c r="A148" t="s">
        <v>27</v>
      </c>
      <c r="B148" s="10" t="s">
        <v>27</v>
      </c>
      <c r="C148" s="35">
        <v>0</v>
      </c>
      <c r="D148" s="34">
        <v>0</v>
      </c>
      <c r="E148" s="16">
        <v>14.2</v>
      </c>
      <c r="F148" s="15">
        <v>0</v>
      </c>
      <c r="G148" s="22"/>
      <c r="P148" t="s">
        <v>27</v>
      </c>
      <c r="Q148" s="10" t="s">
        <v>27</v>
      </c>
      <c r="R148" s="35">
        <v>0</v>
      </c>
      <c r="S148" s="34">
        <v>0</v>
      </c>
      <c r="T148" s="16">
        <v>14.2</v>
      </c>
      <c r="U148" s="15">
        <v>0</v>
      </c>
      <c r="V148" s="22"/>
    </row>
    <row r="149" spans="1:22" ht="19.5" x14ac:dyDescent="0.3">
      <c r="A149" t="s">
        <v>31</v>
      </c>
      <c r="B149" s="10" t="s">
        <v>31</v>
      </c>
      <c r="C149" s="35">
        <v>946.16029999999989</v>
      </c>
      <c r="D149" s="34">
        <v>1.1698601812155837E-2</v>
      </c>
      <c r="E149" s="16">
        <v>10.1</v>
      </c>
      <c r="F149" s="15">
        <v>95.562190299999983</v>
      </c>
      <c r="G149" s="22"/>
      <c r="P149" t="s">
        <v>31</v>
      </c>
      <c r="Q149" s="10" t="s">
        <v>31</v>
      </c>
      <c r="R149" s="35">
        <v>0</v>
      </c>
      <c r="S149" s="34">
        <v>0</v>
      </c>
      <c r="T149" s="16">
        <v>10.1</v>
      </c>
      <c r="U149" s="15">
        <v>0</v>
      </c>
      <c r="V149" s="22"/>
    </row>
    <row r="150" spans="1:22" ht="19.5" x14ac:dyDescent="0.3">
      <c r="A150" t="s">
        <v>20</v>
      </c>
      <c r="B150" s="10" t="s">
        <v>20</v>
      </c>
      <c r="C150" s="35">
        <v>4503.6954999999998</v>
      </c>
      <c r="D150" s="34">
        <v>5.568500426164371E-2</v>
      </c>
      <c r="E150" s="16">
        <v>10</v>
      </c>
      <c r="F150" s="15">
        <v>450.36955</v>
      </c>
      <c r="G150" s="22"/>
      <c r="P150" t="s">
        <v>20</v>
      </c>
      <c r="Q150" s="10" t="s">
        <v>20</v>
      </c>
      <c r="R150" s="35">
        <v>296.43068</v>
      </c>
      <c r="S150" s="34">
        <v>1.1066132171854754E-2</v>
      </c>
      <c r="T150" s="16">
        <v>10</v>
      </c>
      <c r="U150" s="15">
        <v>29.643068</v>
      </c>
      <c r="V150" s="22"/>
    </row>
    <row r="151" spans="1:22" ht="19.5" x14ac:dyDescent="0.3">
      <c r="A151" t="s">
        <v>76</v>
      </c>
      <c r="B151" s="10" t="s">
        <v>76</v>
      </c>
      <c r="C151" s="35">
        <v>0</v>
      </c>
      <c r="D151" s="34">
        <v>0</v>
      </c>
      <c r="E151" s="16">
        <v>10</v>
      </c>
      <c r="F151" s="15">
        <v>0</v>
      </c>
      <c r="G151" s="22"/>
      <c r="P151" t="s">
        <v>76</v>
      </c>
      <c r="Q151" s="10" t="s">
        <v>76</v>
      </c>
      <c r="R151" s="35">
        <v>0</v>
      </c>
      <c r="S151" s="34">
        <v>0</v>
      </c>
      <c r="T151" s="16">
        <v>10</v>
      </c>
      <c r="U151" s="15">
        <v>0</v>
      </c>
      <c r="V151" s="22"/>
    </row>
    <row r="152" spans="1:22" ht="19.5" x14ac:dyDescent="0.3">
      <c r="A152" t="s">
        <v>30</v>
      </c>
      <c r="B152" s="10" t="s">
        <v>63</v>
      </c>
      <c r="C152" s="35">
        <v>0</v>
      </c>
      <c r="D152" s="34">
        <v>0</v>
      </c>
      <c r="E152" s="16">
        <v>10.68</v>
      </c>
      <c r="F152" s="15">
        <v>0</v>
      </c>
      <c r="G152" s="22"/>
      <c r="P152" t="s">
        <v>30</v>
      </c>
      <c r="Q152" s="10" t="s">
        <v>63</v>
      </c>
      <c r="R152" s="35">
        <v>0</v>
      </c>
      <c r="S152" s="34">
        <v>0</v>
      </c>
      <c r="T152" s="16">
        <v>10.68</v>
      </c>
      <c r="U152" s="15">
        <v>0</v>
      </c>
      <c r="V152" s="22"/>
    </row>
    <row r="153" spans="1:22" ht="19.5" x14ac:dyDescent="0.3">
      <c r="A153" t="s">
        <v>26</v>
      </c>
      <c r="B153" s="10" t="s">
        <v>71</v>
      </c>
      <c r="C153" s="35">
        <v>0</v>
      </c>
      <c r="D153" s="34">
        <v>0</v>
      </c>
      <c r="E153" s="16">
        <v>10.57</v>
      </c>
      <c r="F153" s="15">
        <v>0</v>
      </c>
      <c r="G153" s="22"/>
      <c r="P153" t="s">
        <v>26</v>
      </c>
      <c r="Q153" s="10" t="s">
        <v>71</v>
      </c>
      <c r="R153" s="35">
        <v>0</v>
      </c>
      <c r="S153" s="34">
        <v>0</v>
      </c>
      <c r="T153" s="16">
        <v>10.57</v>
      </c>
      <c r="U153" s="15">
        <v>0</v>
      </c>
      <c r="V153" s="22"/>
    </row>
    <row r="154" spans="1:22" ht="19.5" x14ac:dyDescent="0.3">
      <c r="A154" t="s">
        <v>28</v>
      </c>
      <c r="B154" s="10" t="s">
        <v>4</v>
      </c>
      <c r="C154" s="35">
        <v>738.72534999999993</v>
      </c>
      <c r="D154" s="34">
        <v>9.133815610521236E-3</v>
      </c>
      <c r="E154" s="16">
        <v>10.63</v>
      </c>
      <c r="F154" s="15">
        <v>78.526504704999994</v>
      </c>
      <c r="G154" s="22"/>
      <c r="P154" t="s">
        <v>28</v>
      </c>
      <c r="Q154" s="10" t="s">
        <v>4</v>
      </c>
      <c r="R154" s="35">
        <v>0</v>
      </c>
      <c r="S154" s="34">
        <v>0</v>
      </c>
      <c r="T154" s="16">
        <v>10.63</v>
      </c>
      <c r="U154" s="15">
        <v>0</v>
      </c>
      <c r="V154" s="22"/>
    </row>
    <row r="155" spans="1:22" ht="19.5" x14ac:dyDescent="0.3">
      <c r="A155" t="s">
        <v>25</v>
      </c>
      <c r="B155" s="10" t="s">
        <v>21</v>
      </c>
      <c r="C155" s="35">
        <v>2795.2390000000005</v>
      </c>
      <c r="D155" s="34">
        <v>3.4561149977238192E-2</v>
      </c>
      <c r="E155" s="16">
        <v>10</v>
      </c>
      <c r="F155" s="15">
        <v>279.52390000000008</v>
      </c>
      <c r="G155" s="22"/>
      <c r="P155" t="s">
        <v>25</v>
      </c>
      <c r="Q155" s="10" t="s">
        <v>21</v>
      </c>
      <c r="R155" s="35">
        <v>5984.2660399999995</v>
      </c>
      <c r="S155" s="34">
        <v>0.22340021940435398</v>
      </c>
      <c r="T155" s="16">
        <v>10</v>
      </c>
      <c r="U155" s="15">
        <v>598.42660399999988</v>
      </c>
      <c r="V155" s="22"/>
    </row>
    <row r="156" spans="1:22" ht="19.5" x14ac:dyDescent="0.3">
      <c r="A156" t="s">
        <v>29</v>
      </c>
      <c r="B156" s="10" t="s">
        <v>43</v>
      </c>
      <c r="C156" s="35">
        <v>0</v>
      </c>
      <c r="D156" s="34">
        <v>0</v>
      </c>
      <c r="E156" s="16">
        <v>9.9</v>
      </c>
      <c r="F156" s="15">
        <v>0</v>
      </c>
      <c r="G156" s="14"/>
      <c r="P156" t="s">
        <v>29</v>
      </c>
      <c r="Q156" s="10" t="s">
        <v>43</v>
      </c>
      <c r="R156" s="35">
        <v>0</v>
      </c>
      <c r="S156" s="34">
        <v>0</v>
      </c>
      <c r="T156" s="16">
        <v>9.9</v>
      </c>
      <c r="U156" s="15">
        <v>0</v>
      </c>
      <c r="V156" s="14"/>
    </row>
    <row r="157" spans="1:22" ht="19.5" x14ac:dyDescent="0.3">
      <c r="A157" t="s">
        <v>36</v>
      </c>
      <c r="B157" s="10" t="s">
        <v>62</v>
      </c>
      <c r="C157" s="35">
        <v>0</v>
      </c>
      <c r="D157" s="34">
        <v>0</v>
      </c>
      <c r="E157" s="16">
        <v>10</v>
      </c>
      <c r="F157" s="15">
        <v>0</v>
      </c>
      <c r="G157" s="17"/>
      <c r="P157" t="s">
        <v>36</v>
      </c>
      <c r="Q157" s="10" t="s">
        <v>62</v>
      </c>
      <c r="R157" s="35">
        <v>0</v>
      </c>
      <c r="S157" s="34">
        <v>0</v>
      </c>
      <c r="T157" s="16">
        <v>10</v>
      </c>
      <c r="U157" s="15">
        <v>0</v>
      </c>
      <c r="V157" s="17"/>
    </row>
    <row r="158" spans="1:22" ht="19.5" x14ac:dyDescent="0.3">
      <c r="A158" t="s">
        <v>32</v>
      </c>
      <c r="B158" s="10" t="s">
        <v>3</v>
      </c>
      <c r="C158" s="35">
        <v>0</v>
      </c>
      <c r="D158" s="34">
        <v>0</v>
      </c>
      <c r="E158" s="16">
        <v>5.3</v>
      </c>
      <c r="F158" s="15">
        <v>0</v>
      </c>
      <c r="P158" t="s">
        <v>32</v>
      </c>
      <c r="Q158" s="10" t="s">
        <v>3</v>
      </c>
      <c r="R158" s="35">
        <v>0</v>
      </c>
      <c r="S158" s="34">
        <v>0</v>
      </c>
      <c r="T158" s="16">
        <v>5.3</v>
      </c>
      <c r="U158" s="15">
        <v>0</v>
      </c>
      <c r="V158" s="3"/>
    </row>
    <row r="159" spans="1:22" ht="19.5" x14ac:dyDescent="0.3">
      <c r="A159" t="s">
        <v>44</v>
      </c>
      <c r="B159" s="10" t="s">
        <v>46</v>
      </c>
      <c r="C159" s="35">
        <v>0</v>
      </c>
      <c r="D159" s="34">
        <v>0</v>
      </c>
      <c r="E159" s="16">
        <v>10.16</v>
      </c>
      <c r="F159" s="15">
        <v>0</v>
      </c>
      <c r="P159" t="s">
        <v>44</v>
      </c>
      <c r="Q159" s="10" t="s">
        <v>46</v>
      </c>
      <c r="R159" s="35">
        <v>0</v>
      </c>
      <c r="S159" s="34">
        <v>0</v>
      </c>
      <c r="T159" s="16">
        <v>10.16</v>
      </c>
      <c r="U159" s="15">
        <v>0</v>
      </c>
    </row>
    <row r="160" spans="1:22" ht="19.5" x14ac:dyDescent="0.3">
      <c r="A160" t="s">
        <v>45</v>
      </c>
      <c r="B160" s="10" t="s">
        <v>47</v>
      </c>
      <c r="C160" s="35">
        <v>0</v>
      </c>
      <c r="D160" s="34">
        <v>0</v>
      </c>
      <c r="E160" s="16">
        <v>10.6</v>
      </c>
      <c r="F160" s="15">
        <v>0</v>
      </c>
      <c r="P160" t="s">
        <v>45</v>
      </c>
      <c r="Q160" s="10" t="s">
        <v>47</v>
      </c>
      <c r="R160" s="35">
        <v>0</v>
      </c>
      <c r="S160" s="34">
        <v>0</v>
      </c>
      <c r="T160" s="16">
        <v>10.6</v>
      </c>
      <c r="U160" s="15">
        <v>0</v>
      </c>
    </row>
    <row r="161" spans="1:21" ht="19.5" x14ac:dyDescent="0.3">
      <c r="A161" t="s">
        <v>34</v>
      </c>
      <c r="B161" s="10" t="s">
        <v>38</v>
      </c>
      <c r="C161" s="35">
        <v>0</v>
      </c>
      <c r="D161" s="34">
        <v>0</v>
      </c>
      <c r="E161" s="16">
        <v>5.51</v>
      </c>
      <c r="F161" s="15">
        <v>0</v>
      </c>
      <c r="P161" t="s">
        <v>34</v>
      </c>
      <c r="Q161" s="10" t="s">
        <v>38</v>
      </c>
      <c r="R161" s="35">
        <v>0</v>
      </c>
      <c r="S161" s="34">
        <v>0</v>
      </c>
      <c r="T161" s="16">
        <v>5.51</v>
      </c>
      <c r="U161" s="15">
        <v>0</v>
      </c>
    </row>
    <row r="162" spans="1:21" ht="19.5" x14ac:dyDescent="0.3">
      <c r="A162" t="s">
        <v>35</v>
      </c>
      <c r="B162" s="10" t="s">
        <v>39</v>
      </c>
      <c r="C162" s="35">
        <v>0</v>
      </c>
      <c r="D162" s="34">
        <v>0</v>
      </c>
      <c r="E162" s="16">
        <v>8.8000000000000007</v>
      </c>
      <c r="F162" s="15">
        <v>0</v>
      </c>
      <c r="P162" t="s">
        <v>35</v>
      </c>
      <c r="Q162" s="10" t="s">
        <v>39</v>
      </c>
      <c r="R162" s="35">
        <v>0</v>
      </c>
      <c r="S162" s="34">
        <v>0</v>
      </c>
      <c r="T162" s="16">
        <v>8.8000000000000007</v>
      </c>
      <c r="U162" s="15">
        <v>0</v>
      </c>
    </row>
    <row r="163" spans="1:21" ht="19.5" x14ac:dyDescent="0.3">
      <c r="A163" t="s">
        <v>33</v>
      </c>
      <c r="B163" s="10" t="s">
        <v>33</v>
      </c>
      <c r="C163" s="35">
        <v>0</v>
      </c>
      <c r="D163" s="34">
        <v>0</v>
      </c>
      <c r="E163" s="16">
        <v>10</v>
      </c>
      <c r="F163" s="15">
        <v>0</v>
      </c>
      <c r="P163" t="s">
        <v>33</v>
      </c>
      <c r="Q163" s="10" t="s">
        <v>33</v>
      </c>
      <c r="R163" s="35">
        <v>0</v>
      </c>
      <c r="S163" s="34">
        <v>0</v>
      </c>
      <c r="T163" s="16">
        <v>10</v>
      </c>
      <c r="U163" s="15">
        <v>0</v>
      </c>
    </row>
    <row r="164" spans="1:21" ht="19.5" x14ac:dyDescent="0.3">
      <c r="A164" t="s">
        <v>75</v>
      </c>
      <c r="B164" s="10" t="s">
        <v>5</v>
      </c>
      <c r="C164" s="35">
        <v>0</v>
      </c>
      <c r="D164" s="34">
        <v>0</v>
      </c>
      <c r="E164" s="16">
        <v>10</v>
      </c>
      <c r="F164" s="15"/>
      <c r="P164" t="s">
        <v>75</v>
      </c>
      <c r="Q164" s="10" t="s">
        <v>5</v>
      </c>
      <c r="R164" s="35">
        <v>0</v>
      </c>
      <c r="S164" s="34">
        <v>0</v>
      </c>
      <c r="T164" s="16">
        <v>10</v>
      </c>
      <c r="U164" s="15"/>
    </row>
    <row r="165" spans="1:21" ht="19.5" x14ac:dyDescent="0.3">
      <c r="B165" s="8" t="s">
        <v>52</v>
      </c>
      <c r="C165" s="33">
        <v>80878.066899999903</v>
      </c>
      <c r="D165" s="34">
        <v>1</v>
      </c>
      <c r="E165" s="21"/>
      <c r="F165" s="20"/>
      <c r="Q165" s="8" t="s">
        <v>52</v>
      </c>
      <c r="R165" s="33">
        <v>26787.19858</v>
      </c>
      <c r="S165" s="34">
        <v>1</v>
      </c>
      <c r="T165" s="21"/>
      <c r="U165" s="20"/>
    </row>
    <row r="169" spans="1:21" ht="26.25" x14ac:dyDescent="0.4">
      <c r="B169" s="13" t="s">
        <v>56</v>
      </c>
      <c r="C169" s="12"/>
      <c r="D169" s="11"/>
    </row>
    <row r="170" spans="1:21" ht="19.5" x14ac:dyDescent="0.3">
      <c r="B170" s="8" t="s">
        <v>55</v>
      </c>
      <c r="C170" s="7" t="s">
        <v>54</v>
      </c>
      <c r="D170" s="6" t="s">
        <v>53</v>
      </c>
    </row>
    <row r="171" spans="1:21" ht="19.5" x14ac:dyDescent="0.3">
      <c r="B171" s="10" t="s">
        <v>2</v>
      </c>
      <c r="C171" s="9">
        <v>595985.94865200017</v>
      </c>
      <c r="D171" s="30">
        <v>0.89117386450395542</v>
      </c>
    </row>
    <row r="172" spans="1:21" ht="19.5" x14ac:dyDescent="0.3">
      <c r="B172" s="10" t="s">
        <v>3</v>
      </c>
      <c r="C172" s="9">
        <v>64455.495884999989</v>
      </c>
      <c r="D172" s="30">
        <v>9.6379878563033747E-2</v>
      </c>
    </row>
    <row r="173" spans="1:21" ht="19.5" x14ac:dyDescent="0.3">
      <c r="B173" s="10" t="s">
        <v>5</v>
      </c>
      <c r="C173" s="9">
        <v>8229.2422879999995</v>
      </c>
      <c r="D173" s="30">
        <v>1.2305131804405201E-2</v>
      </c>
    </row>
    <row r="174" spans="1:21" ht="19.5" x14ac:dyDescent="0.3">
      <c r="B174" s="10" t="s">
        <v>4</v>
      </c>
      <c r="C174" s="9">
        <v>94.379556000000008</v>
      </c>
      <c r="D174" s="30">
        <v>1.4112512860567291E-4</v>
      </c>
    </row>
    <row r="175" spans="1:21" ht="19.5" x14ac:dyDescent="0.3">
      <c r="B175" s="10"/>
      <c r="C175" s="9"/>
      <c r="D175" s="30">
        <v>0</v>
      </c>
    </row>
    <row r="176" spans="1:21" ht="19.5" x14ac:dyDescent="0.3">
      <c r="B176" s="10"/>
      <c r="C176" s="9"/>
      <c r="D176" s="30">
        <v>0</v>
      </c>
    </row>
    <row r="177" spans="2:18" s="5" customFormat="1" ht="19.5" x14ac:dyDescent="0.3">
      <c r="B177" s="10"/>
      <c r="C177" s="9"/>
      <c r="D177" s="30">
        <v>0</v>
      </c>
      <c r="F177" s="4"/>
      <c r="G177" s="3"/>
      <c r="H177"/>
      <c r="I177"/>
      <c r="J177"/>
      <c r="K177"/>
      <c r="L177"/>
      <c r="M177"/>
      <c r="N177"/>
      <c r="O177"/>
      <c r="P177"/>
      <c r="Q177"/>
      <c r="R177" s="2"/>
    </row>
    <row r="178" spans="2:18" s="5" customFormat="1" ht="19.5" x14ac:dyDescent="0.3">
      <c r="B178" s="10"/>
      <c r="C178" s="9"/>
      <c r="D178" s="30">
        <v>0</v>
      </c>
      <c r="F178" s="4"/>
      <c r="G178" s="3"/>
      <c r="H178"/>
      <c r="I178"/>
      <c r="J178"/>
      <c r="K178"/>
      <c r="L178"/>
      <c r="M178"/>
      <c r="N178"/>
      <c r="O178"/>
      <c r="P178"/>
      <c r="Q178"/>
      <c r="R178" s="2"/>
    </row>
    <row r="179" spans="2:18" s="5" customFormat="1" ht="19.5" x14ac:dyDescent="0.3">
      <c r="B179" s="10"/>
      <c r="C179" s="9"/>
      <c r="D179" s="30">
        <v>0</v>
      </c>
      <c r="F179" s="4"/>
      <c r="G179" s="3"/>
      <c r="H179"/>
      <c r="I179"/>
      <c r="J179"/>
      <c r="K179"/>
      <c r="L179"/>
      <c r="M179"/>
      <c r="N179"/>
      <c r="O179"/>
      <c r="P179"/>
      <c r="Q179"/>
      <c r="R179" s="2"/>
    </row>
    <row r="180" spans="2:18" s="5" customFormat="1" ht="19.5" x14ac:dyDescent="0.3">
      <c r="B180" s="10"/>
      <c r="C180" s="9"/>
      <c r="D180" s="30">
        <v>0</v>
      </c>
      <c r="F180" s="4"/>
      <c r="G180" s="3"/>
      <c r="H180"/>
      <c r="I180"/>
      <c r="J180"/>
      <c r="K180"/>
      <c r="L180"/>
      <c r="M180"/>
      <c r="N180"/>
      <c r="O180"/>
      <c r="P180"/>
      <c r="Q180"/>
      <c r="R180" s="2"/>
    </row>
    <row r="181" spans="2:18" s="5" customFormat="1" ht="19.5" x14ac:dyDescent="0.3">
      <c r="B181" s="10"/>
      <c r="C181" s="9"/>
      <c r="D181" s="30">
        <v>0</v>
      </c>
      <c r="F181" s="4"/>
      <c r="G181" s="3"/>
      <c r="H181"/>
      <c r="I181"/>
      <c r="J181"/>
      <c r="K181"/>
      <c r="L181"/>
      <c r="M181"/>
      <c r="N181"/>
      <c r="O181"/>
      <c r="P181"/>
      <c r="Q181"/>
      <c r="R181" s="2"/>
    </row>
    <row r="182" spans="2:18" s="5" customFormat="1" ht="19.5" x14ac:dyDescent="0.3">
      <c r="B182" s="10"/>
      <c r="C182" s="9"/>
      <c r="D182" s="30">
        <v>0</v>
      </c>
      <c r="F182" s="4"/>
      <c r="G182" s="3"/>
      <c r="H182"/>
      <c r="I182"/>
      <c r="J182"/>
      <c r="K182"/>
      <c r="L182"/>
      <c r="M182"/>
      <c r="N182"/>
      <c r="O182"/>
      <c r="P182"/>
      <c r="Q182"/>
      <c r="R182" s="2"/>
    </row>
    <row r="183" spans="2:18" s="5" customFormat="1" ht="19.5" x14ac:dyDescent="0.3">
      <c r="B183" s="10"/>
      <c r="C183" s="9"/>
      <c r="D183" s="30">
        <v>0</v>
      </c>
      <c r="F183" s="4"/>
      <c r="G183" s="3"/>
      <c r="H183"/>
      <c r="I183"/>
      <c r="J183"/>
      <c r="K183"/>
      <c r="L183"/>
      <c r="M183"/>
      <c r="N183"/>
      <c r="O183"/>
      <c r="P183"/>
      <c r="Q183"/>
      <c r="R183" s="2"/>
    </row>
    <row r="184" spans="2:18" s="5" customFormat="1" ht="19.5" x14ac:dyDescent="0.3">
      <c r="B184" s="10"/>
      <c r="C184" s="9"/>
      <c r="D184" s="30">
        <v>0</v>
      </c>
      <c r="F184" s="4"/>
      <c r="G184" s="3"/>
      <c r="H184"/>
      <c r="I184"/>
      <c r="J184"/>
      <c r="K184"/>
      <c r="L184"/>
      <c r="M184"/>
      <c r="N184"/>
      <c r="O184"/>
      <c r="P184"/>
      <c r="Q184"/>
      <c r="R184" s="2"/>
    </row>
    <row r="185" spans="2:18" s="5" customFormat="1" ht="19.5" x14ac:dyDescent="0.3">
      <c r="B185" s="10"/>
      <c r="C185" s="9"/>
      <c r="D185" s="30">
        <v>0</v>
      </c>
      <c r="F185" s="4"/>
      <c r="G185" s="3"/>
      <c r="H185"/>
      <c r="I185"/>
      <c r="J185"/>
      <c r="K185"/>
      <c r="L185"/>
      <c r="M185"/>
      <c r="N185"/>
      <c r="O185"/>
      <c r="P185"/>
      <c r="Q185"/>
      <c r="R185" s="2"/>
    </row>
    <row r="186" spans="2:18" s="5" customFormat="1" ht="19.5" x14ac:dyDescent="0.3">
      <c r="B186" s="10"/>
      <c r="C186" s="9"/>
      <c r="D186" s="30">
        <v>0</v>
      </c>
      <c r="F186" s="4"/>
      <c r="G186" s="3"/>
      <c r="H186"/>
      <c r="I186"/>
      <c r="J186"/>
      <c r="K186"/>
      <c r="L186"/>
      <c r="M186"/>
      <c r="N186"/>
      <c r="O186"/>
      <c r="P186"/>
      <c r="Q186"/>
      <c r="R186" s="2"/>
    </row>
    <row r="187" spans="2:18" s="5" customFormat="1" ht="19.5" x14ac:dyDescent="0.3">
      <c r="B187" s="8" t="s">
        <v>52</v>
      </c>
      <c r="C187" s="7">
        <v>668765.0663810001</v>
      </c>
      <c r="D187" s="6">
        <v>1</v>
      </c>
      <c r="F187" s="4"/>
      <c r="G187" s="3"/>
      <c r="H187"/>
      <c r="I187"/>
      <c r="J187"/>
      <c r="K187"/>
      <c r="L187"/>
      <c r="M187"/>
      <c r="N187"/>
      <c r="O187"/>
      <c r="P187"/>
      <c r="Q187"/>
      <c r="R187" s="2"/>
    </row>
  </sheetData>
  <pageMargins left="0.7" right="0.7" top="0.75" bottom="0.75" header="0.3" footer="0.3"/>
  <pageSetup paperSize="0" orientation="portrait" copies="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B8EC-E75F-46CB-8B11-0C4A09FCD608}">
  <dimension ref="A2:AE187"/>
  <sheetViews>
    <sheetView zoomScale="59" workbookViewId="0">
      <selection activeCell="F4" sqref="F4"/>
    </sheetView>
  </sheetViews>
  <sheetFormatPr defaultColWidth="8.7109375" defaultRowHeight="15" x14ac:dyDescent="0.25"/>
  <cols>
    <col min="1" max="1" width="10.28515625" bestFit="1" customWidth="1"/>
    <col min="2" max="2" width="35.28515625" bestFit="1" customWidth="1"/>
    <col min="3" max="3" width="22.42578125" style="4" bestFit="1" customWidth="1"/>
    <col min="4" max="4" width="12.28515625" style="3" bestFit="1" customWidth="1"/>
    <col min="5" max="5" width="9.7109375" style="5" bestFit="1" customWidth="1"/>
    <col min="6" max="6" width="19.85546875" style="4" bestFit="1" customWidth="1"/>
    <col min="7" max="7" width="8.42578125" style="3" bestFit="1" customWidth="1"/>
    <col min="8" max="8" width="6" customWidth="1"/>
    <col min="16" max="16" width="10.28515625" bestFit="1" customWidth="1"/>
    <col min="17" max="17" width="43" bestFit="1" customWidth="1"/>
    <col min="18" max="18" width="20.42578125" style="2" bestFit="1" customWidth="1"/>
    <col min="19" max="19" width="12.28515625" bestFit="1" customWidth="1"/>
    <col min="20" max="20" width="9.7109375" bestFit="1" customWidth="1"/>
    <col min="21" max="21" width="19.85546875" bestFit="1" customWidth="1"/>
    <col min="22" max="22" width="6" customWidth="1"/>
    <col min="25" max="25" width="18.5703125" bestFit="1" customWidth="1"/>
    <col min="26" max="26" width="7.28515625" bestFit="1" customWidth="1"/>
  </cols>
  <sheetData>
    <row r="2" spans="2:26" s="23" customFormat="1" ht="26.25" x14ac:dyDescent="0.4">
      <c r="B2" s="13" t="s">
        <v>73</v>
      </c>
      <c r="C2" s="12"/>
      <c r="D2" s="11"/>
      <c r="E2" s="24"/>
      <c r="F2" s="12"/>
      <c r="G2" s="11"/>
      <c r="Q2"/>
      <c r="R2"/>
      <c r="S2"/>
      <c r="T2"/>
      <c r="U2"/>
    </row>
    <row r="3" spans="2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10</v>
      </c>
    </row>
    <row r="4" spans="2:26" ht="19.5" x14ac:dyDescent="0.3">
      <c r="B4" s="10" t="s">
        <v>2</v>
      </c>
      <c r="C4" s="9">
        <v>1311847.7660000017</v>
      </c>
      <c r="D4" s="30">
        <v>0.63455047911857021</v>
      </c>
      <c r="E4" s="16">
        <v>14</v>
      </c>
      <c r="F4" s="15">
        <v>183658.68724000023</v>
      </c>
      <c r="G4" s="22"/>
      <c r="R4"/>
      <c r="Y4" s="10" t="s">
        <v>19</v>
      </c>
      <c r="Z4">
        <v>9</v>
      </c>
    </row>
    <row r="5" spans="2:26" ht="19.5" x14ac:dyDescent="0.3">
      <c r="B5" s="10" t="s">
        <v>19</v>
      </c>
      <c r="C5" s="9">
        <v>214689.23399999991</v>
      </c>
      <c r="D5" s="30">
        <v>0.10384677233676716</v>
      </c>
      <c r="E5" s="16">
        <v>15.2</v>
      </c>
      <c r="F5" s="15">
        <v>32632.763567999984</v>
      </c>
      <c r="G5" s="22"/>
      <c r="R5"/>
      <c r="Y5" s="10" t="s">
        <v>57</v>
      </c>
      <c r="Z5">
        <v>8</v>
      </c>
    </row>
    <row r="6" spans="2:26" ht="19.5" x14ac:dyDescent="0.3">
      <c r="B6" s="10" t="s">
        <v>41</v>
      </c>
      <c r="C6" s="9">
        <v>154196.01899999997</v>
      </c>
      <c r="D6" s="30">
        <v>7.458575626726037E-2</v>
      </c>
      <c r="E6" s="16">
        <v>10.3</v>
      </c>
      <c r="F6" s="15">
        <v>15882.189956999999</v>
      </c>
      <c r="G6" s="22"/>
      <c r="R6"/>
      <c r="Y6" s="10" t="s">
        <v>41</v>
      </c>
      <c r="Z6">
        <v>9</v>
      </c>
    </row>
    <row r="7" spans="2:26" ht="19.5" x14ac:dyDescent="0.3">
      <c r="B7" s="10" t="s">
        <v>57</v>
      </c>
      <c r="C7" s="9">
        <v>158073.57</v>
      </c>
      <c r="D7" s="30">
        <v>7.6461356400619671E-2</v>
      </c>
      <c r="E7" s="16">
        <v>10.4</v>
      </c>
      <c r="F7" s="15">
        <v>16439.651280000002</v>
      </c>
      <c r="G7" s="22"/>
      <c r="R7"/>
      <c r="Y7" s="10" t="s">
        <v>31</v>
      </c>
      <c r="Z7">
        <v>10</v>
      </c>
    </row>
    <row r="8" spans="2:26" ht="19.5" x14ac:dyDescent="0.3">
      <c r="B8" s="10" t="s">
        <v>27</v>
      </c>
      <c r="C8" s="9">
        <v>41769.600000000028</v>
      </c>
      <c r="D8" s="30">
        <v>2.0204264838905868E-2</v>
      </c>
      <c r="E8" s="16">
        <v>14.2</v>
      </c>
      <c r="F8" s="15">
        <v>5931.2832000000044</v>
      </c>
      <c r="G8" s="22"/>
      <c r="R8"/>
      <c r="Y8" s="10" t="s">
        <v>20</v>
      </c>
      <c r="Z8">
        <v>10</v>
      </c>
    </row>
    <row r="9" spans="2:26" ht="19.5" x14ac:dyDescent="0.3">
      <c r="B9" s="10" t="s">
        <v>31</v>
      </c>
      <c r="C9" s="9">
        <v>48559.58</v>
      </c>
      <c r="D9" s="30">
        <v>2.3488628447149027E-2</v>
      </c>
      <c r="E9" s="16">
        <v>10.1</v>
      </c>
      <c r="F9" s="15">
        <v>4904.5175799999997</v>
      </c>
      <c r="G9" s="22"/>
      <c r="R9"/>
      <c r="Y9" s="10" t="s">
        <v>27</v>
      </c>
      <c r="Z9">
        <v>10</v>
      </c>
    </row>
    <row r="10" spans="2:26" ht="19.5" x14ac:dyDescent="0.3">
      <c r="B10" s="10" t="s">
        <v>20</v>
      </c>
      <c r="C10" s="9">
        <v>39805.779999999984</v>
      </c>
      <c r="D10" s="30">
        <v>1.9254350562112676E-2</v>
      </c>
      <c r="E10" s="16">
        <v>10</v>
      </c>
      <c r="F10" s="15">
        <v>3980.5779999999982</v>
      </c>
      <c r="G10" s="22"/>
      <c r="R10"/>
      <c r="Y10" s="10" t="s">
        <v>76</v>
      </c>
      <c r="Z10">
        <v>9</v>
      </c>
    </row>
    <row r="11" spans="2:26" ht="19.5" x14ac:dyDescent="0.3">
      <c r="B11" s="10" t="s">
        <v>76</v>
      </c>
      <c r="C11" s="9">
        <v>28903.78999999999</v>
      </c>
      <c r="D11" s="30">
        <v>1.3980977265957022E-2</v>
      </c>
      <c r="E11" s="16">
        <v>10</v>
      </c>
      <c r="F11" s="15">
        <v>2890.378999999999</v>
      </c>
      <c r="G11" s="22"/>
      <c r="R11"/>
      <c r="Y11" s="10" t="s">
        <v>21</v>
      </c>
      <c r="Z11">
        <v>9</v>
      </c>
    </row>
    <row r="12" spans="2:26" ht="19.5" x14ac:dyDescent="0.3">
      <c r="B12" s="10" t="s">
        <v>21</v>
      </c>
      <c r="C12" s="9">
        <v>15975.940000000002</v>
      </c>
      <c r="D12" s="30">
        <v>7.7276804855796952E-3</v>
      </c>
      <c r="E12" s="16">
        <v>10</v>
      </c>
      <c r="F12" s="15">
        <v>1597.5940000000003</v>
      </c>
      <c r="G12" s="22"/>
      <c r="R12"/>
      <c r="Y12" s="10" t="s">
        <v>4</v>
      </c>
      <c r="Z12">
        <v>9</v>
      </c>
    </row>
    <row r="13" spans="2:26" ht="19.5" x14ac:dyDescent="0.3">
      <c r="B13" s="10" t="s">
        <v>63</v>
      </c>
      <c r="C13" s="9">
        <v>9606.9199999999983</v>
      </c>
      <c r="D13" s="30">
        <v>4.6469383466966737E-3</v>
      </c>
      <c r="E13" s="16">
        <v>10.68</v>
      </c>
      <c r="F13" s="15">
        <v>1026.0190559999999</v>
      </c>
      <c r="G13" s="22"/>
      <c r="R13"/>
      <c r="Y13" s="10" t="s">
        <v>63</v>
      </c>
      <c r="Z13">
        <v>9</v>
      </c>
    </row>
    <row r="14" spans="2:26" ht="19.5" x14ac:dyDescent="0.3">
      <c r="B14" s="10" t="s">
        <v>4</v>
      </c>
      <c r="C14" s="9">
        <v>12060.089999999998</v>
      </c>
      <c r="D14" s="30">
        <v>5.8335548423025371E-3</v>
      </c>
      <c r="E14" s="16">
        <v>10.63</v>
      </c>
      <c r="F14" s="15">
        <v>1281.9875669999999</v>
      </c>
      <c r="G14" s="22"/>
      <c r="R14"/>
      <c r="Y14" s="10" t="s">
        <v>3</v>
      </c>
      <c r="Z14">
        <v>7.5</v>
      </c>
    </row>
    <row r="15" spans="2:26" ht="19.5" x14ac:dyDescent="0.3">
      <c r="B15" s="10" t="s">
        <v>71</v>
      </c>
      <c r="C15" s="9">
        <v>1843.7</v>
      </c>
      <c r="D15" s="30">
        <v>8.9181134326138444E-4</v>
      </c>
      <c r="E15" s="16">
        <v>10.57</v>
      </c>
      <c r="F15" s="15">
        <v>194.87908999999999</v>
      </c>
      <c r="G15" s="22"/>
      <c r="R15"/>
      <c r="Y15" s="10" t="s">
        <v>33</v>
      </c>
      <c r="Z15">
        <v>9</v>
      </c>
    </row>
    <row r="16" spans="2:26" ht="19.5" x14ac:dyDescent="0.3">
      <c r="B16" s="10" t="s">
        <v>43</v>
      </c>
      <c r="C16" s="9">
        <v>4909.5999999999995</v>
      </c>
      <c r="D16" s="30">
        <v>2.3748098773531986E-3</v>
      </c>
      <c r="E16" s="16">
        <v>9.9</v>
      </c>
      <c r="F16" s="15">
        <v>486.05039999999991</v>
      </c>
      <c r="G16" s="22"/>
      <c r="R16"/>
      <c r="Y16" s="10" t="s">
        <v>62</v>
      </c>
      <c r="Z16">
        <v>10</v>
      </c>
    </row>
    <row r="17" spans="2:26" ht="19.5" x14ac:dyDescent="0.3">
      <c r="B17" s="10" t="s">
        <v>3</v>
      </c>
      <c r="C17" s="9">
        <v>9099.9600000000009</v>
      </c>
      <c r="D17" s="30">
        <v>4.4017180404756027E-3</v>
      </c>
      <c r="E17" s="16">
        <v>5.3</v>
      </c>
      <c r="F17" s="15">
        <v>482.29788000000002</v>
      </c>
      <c r="G17" s="22"/>
      <c r="R17"/>
      <c r="Y17" s="10" t="s">
        <v>47</v>
      </c>
      <c r="Z17">
        <v>10</v>
      </c>
    </row>
    <row r="18" spans="2:26" ht="19.5" x14ac:dyDescent="0.3">
      <c r="B18" s="10" t="s">
        <v>62</v>
      </c>
      <c r="C18" s="9">
        <v>9981.6470000000008</v>
      </c>
      <c r="D18" s="30">
        <v>4.8281965715848401E-3</v>
      </c>
      <c r="E18" s="16">
        <v>10</v>
      </c>
      <c r="F18" s="15">
        <v>998.16470000000004</v>
      </c>
      <c r="G18" s="22"/>
      <c r="R18"/>
      <c r="Y18" s="10" t="s">
        <v>43</v>
      </c>
      <c r="Z18">
        <v>9</v>
      </c>
    </row>
    <row r="19" spans="2:26" ht="19.5" x14ac:dyDescent="0.3">
      <c r="B19" s="10" t="s">
        <v>47</v>
      </c>
      <c r="C19" s="9">
        <v>4538.6400000000012</v>
      </c>
      <c r="D19" s="30">
        <v>2.1953737782610247E-3</v>
      </c>
      <c r="E19" s="16">
        <v>10.6</v>
      </c>
      <c r="F19" s="15">
        <v>481.09584000000012</v>
      </c>
      <c r="G19" s="22"/>
      <c r="R19"/>
      <c r="Y19" s="10" t="s">
        <v>71</v>
      </c>
      <c r="Z19">
        <v>10</v>
      </c>
    </row>
    <row r="20" spans="2:26" ht="19.5" x14ac:dyDescent="0.3">
      <c r="B20" s="10" t="s">
        <v>46</v>
      </c>
      <c r="C20" s="9">
        <v>803.7</v>
      </c>
      <c r="D20" s="30">
        <v>3.8875564168746257E-4</v>
      </c>
      <c r="E20" s="16">
        <v>10.16</v>
      </c>
      <c r="F20" s="15">
        <v>81.655920000000009</v>
      </c>
      <c r="G20" s="22"/>
      <c r="R20"/>
      <c r="Y20" s="10" t="s">
        <v>38</v>
      </c>
      <c r="Z20">
        <v>8</v>
      </c>
    </row>
    <row r="21" spans="2:26" ht="19.5" x14ac:dyDescent="0.3">
      <c r="B21" s="10" t="s">
        <v>38</v>
      </c>
      <c r="C21" s="9">
        <v>699.96</v>
      </c>
      <c r="D21" s="30">
        <v>3.3857583545546385E-4</v>
      </c>
      <c r="E21" s="16">
        <v>5.51</v>
      </c>
      <c r="F21" s="15">
        <v>38.567796000000001</v>
      </c>
      <c r="G21" s="22"/>
      <c r="R21"/>
      <c r="Y21" s="10" t="s">
        <v>46</v>
      </c>
      <c r="Z21">
        <v>8</v>
      </c>
    </row>
    <row r="22" spans="2:26" ht="19.5" x14ac:dyDescent="0.3">
      <c r="B22" s="10" t="s">
        <v>33</v>
      </c>
      <c r="C22" s="9">
        <v>7110.51</v>
      </c>
      <c r="D22" s="30">
        <v>3.4394063428830651E-3</v>
      </c>
      <c r="E22" s="16">
        <v>10</v>
      </c>
      <c r="F22" s="15">
        <v>711.05100000000004</v>
      </c>
      <c r="G22" s="22"/>
      <c r="R22"/>
      <c r="Y22" s="10" t="s">
        <v>39</v>
      </c>
      <c r="Z22">
        <v>8</v>
      </c>
    </row>
    <row r="23" spans="2:26" ht="19.5" x14ac:dyDescent="0.3">
      <c r="B23" s="10" t="s">
        <v>39</v>
      </c>
      <c r="C23" s="9">
        <v>993.13000000000011</v>
      </c>
      <c r="D23" s="30">
        <v>4.8038433548472029E-4</v>
      </c>
      <c r="E23" s="16">
        <v>8.8000000000000007</v>
      </c>
      <c r="F23" s="15">
        <v>87.395440000000022</v>
      </c>
      <c r="G23" s="22"/>
      <c r="R23"/>
      <c r="Y23" s="10" t="s">
        <v>5</v>
      </c>
      <c r="Z23">
        <v>10</v>
      </c>
    </row>
    <row r="24" spans="2:26" ht="19.5" x14ac:dyDescent="0.3">
      <c r="B24" s="10" t="s">
        <v>5</v>
      </c>
      <c r="C24" s="9">
        <v>0</v>
      </c>
      <c r="D24" s="30">
        <v>0</v>
      </c>
      <c r="E24" s="16">
        <v>10</v>
      </c>
      <c r="F24" s="15">
        <v>0</v>
      </c>
      <c r="G24" s="22"/>
      <c r="R24"/>
      <c r="Y24" s="31"/>
    </row>
    <row r="25" spans="2:26" ht="19.5" x14ac:dyDescent="0.3">
      <c r="B25" s="8" t="s">
        <v>52</v>
      </c>
      <c r="C25" s="7">
        <v>2067365.4960000019</v>
      </c>
      <c r="D25" s="6">
        <v>1</v>
      </c>
      <c r="E25" s="21"/>
      <c r="F25" s="20"/>
      <c r="G25" s="14"/>
      <c r="R25"/>
    </row>
    <row r="26" spans="2:26" x14ac:dyDescent="0.25">
      <c r="C26" s="18"/>
      <c r="D26" s="17"/>
      <c r="E26" s="19"/>
      <c r="F26" s="18"/>
      <c r="G26" s="17"/>
      <c r="R26" s="18"/>
      <c r="S26" s="17"/>
      <c r="T26" s="17"/>
      <c r="U26" s="17"/>
    </row>
    <row r="28" spans="2:26" s="26" customFormat="1" ht="26.25" x14ac:dyDescent="0.4">
      <c r="B28" s="13"/>
      <c r="C28" s="28"/>
      <c r="D28" s="27"/>
      <c r="E28" s="29"/>
      <c r="F28" s="28"/>
      <c r="G28" s="27"/>
      <c r="Q28" s="13"/>
      <c r="R28" s="28"/>
      <c r="S28" s="27"/>
      <c r="T28" s="27"/>
      <c r="U28" s="27"/>
    </row>
    <row r="29" spans="2:26" s="23" customFormat="1" ht="26.25" x14ac:dyDescent="0.4">
      <c r="B29" s="13" t="s">
        <v>70</v>
      </c>
      <c r="C29" s="12"/>
      <c r="D29" s="11"/>
      <c r="E29" s="24"/>
      <c r="F29" s="12"/>
      <c r="G29" s="11"/>
      <c r="Q29" s="13" t="s">
        <v>69</v>
      </c>
      <c r="R29" s="12"/>
      <c r="S29" s="11"/>
      <c r="T29" s="11"/>
      <c r="U29" s="11"/>
    </row>
    <row r="30" spans="2:26" ht="19.5" x14ac:dyDescent="0.3">
      <c r="B30" s="8" t="s">
        <v>55</v>
      </c>
      <c r="C30" s="7" t="s">
        <v>54</v>
      </c>
      <c r="D30" s="6" t="s">
        <v>53</v>
      </c>
      <c r="E30" s="21" t="s">
        <v>68</v>
      </c>
      <c r="F30" s="20" t="s">
        <v>72</v>
      </c>
      <c r="G30" s="14"/>
      <c r="Q30" s="8" t="s">
        <v>55</v>
      </c>
      <c r="R30" s="7" t="s">
        <v>54</v>
      </c>
      <c r="S30" s="6" t="s">
        <v>53</v>
      </c>
      <c r="T30" s="21" t="s">
        <v>68</v>
      </c>
      <c r="U30" s="20" t="s">
        <v>72</v>
      </c>
    </row>
    <row r="31" spans="2:26" ht="19.5" x14ac:dyDescent="0.3">
      <c r="B31" s="10" t="s">
        <v>2</v>
      </c>
      <c r="C31" s="35">
        <v>219410.39999999947</v>
      </c>
      <c r="D31" s="34">
        <v>0.5287369056704132</v>
      </c>
      <c r="E31" s="16">
        <v>14</v>
      </c>
      <c r="F31" s="15">
        <v>30717.455999999926</v>
      </c>
      <c r="G31" s="14"/>
      <c r="Q31" s="10" t="s">
        <v>2</v>
      </c>
      <c r="R31" s="35">
        <v>1044551.9160000018</v>
      </c>
      <c r="S31" s="34">
        <v>0.6613155306442754</v>
      </c>
      <c r="T31" s="16">
        <v>14</v>
      </c>
      <c r="U31" s="15">
        <v>146237.26824000024</v>
      </c>
    </row>
    <row r="32" spans="2:26" ht="19.5" x14ac:dyDescent="0.3">
      <c r="B32" s="10" t="s">
        <v>19</v>
      </c>
      <c r="C32" s="35">
        <v>36747.19999999999</v>
      </c>
      <c r="D32" s="34">
        <v>8.8553691256439304E-2</v>
      </c>
      <c r="E32" s="16">
        <v>15.2</v>
      </c>
      <c r="F32" s="15">
        <v>5585.5743999999986</v>
      </c>
      <c r="G32" s="14"/>
      <c r="Q32" s="10" t="s">
        <v>19</v>
      </c>
      <c r="R32" s="35">
        <v>175537.65399999986</v>
      </c>
      <c r="S32" s="34">
        <v>0.11113452096052727</v>
      </c>
      <c r="T32" s="16">
        <v>15.2</v>
      </c>
      <c r="U32" s="15">
        <v>26681.72340799998</v>
      </c>
    </row>
    <row r="33" spans="1:21" ht="19.5" x14ac:dyDescent="0.3">
      <c r="A33" t="s">
        <v>24</v>
      </c>
      <c r="B33" s="10" t="s">
        <v>57</v>
      </c>
      <c r="C33" s="35">
        <v>45703.280000000006</v>
      </c>
      <c r="D33" s="34">
        <v>0.11013612320194732</v>
      </c>
      <c r="E33" s="16">
        <v>10.4</v>
      </c>
      <c r="F33" s="15">
        <v>4753.1411200000011</v>
      </c>
      <c r="G33" s="32"/>
      <c r="P33" t="s">
        <v>23</v>
      </c>
      <c r="Q33" s="10" t="s">
        <v>41</v>
      </c>
      <c r="R33" s="35">
        <v>122278.69099999957</v>
      </c>
      <c r="S33" s="34">
        <v>7.7415776263964994E-2</v>
      </c>
      <c r="T33" s="16">
        <v>10.3</v>
      </c>
      <c r="U33" s="15">
        <v>12594.705172999958</v>
      </c>
    </row>
    <row r="34" spans="1:21" ht="19.5" x14ac:dyDescent="0.3">
      <c r="A34" t="s">
        <v>27</v>
      </c>
      <c r="B34" s="10" t="s">
        <v>27</v>
      </c>
      <c r="C34" s="35">
        <v>17857.909999999996</v>
      </c>
      <c r="D34" s="34">
        <v>4.3034131814812561E-2</v>
      </c>
      <c r="E34" s="16">
        <v>14.2</v>
      </c>
      <c r="F34" s="15">
        <v>2535.8232199999993</v>
      </c>
      <c r="G34" s="32"/>
      <c r="P34" t="s">
        <v>24</v>
      </c>
      <c r="Q34" s="10" t="s">
        <v>57</v>
      </c>
      <c r="R34" s="35">
        <v>89050.989999999932</v>
      </c>
      <c r="S34" s="34">
        <v>5.6379009797582827E-2</v>
      </c>
      <c r="T34" s="16">
        <v>10.4</v>
      </c>
      <c r="U34" s="15">
        <v>9261.3029599999936</v>
      </c>
    </row>
    <row r="35" spans="1:21" ht="19.5" x14ac:dyDescent="0.3">
      <c r="A35" t="s">
        <v>23</v>
      </c>
      <c r="B35" s="10" t="s">
        <v>41</v>
      </c>
      <c r="C35" s="35">
        <v>13708.420000000002</v>
      </c>
      <c r="D35" s="34">
        <v>3.3034658213240684E-2</v>
      </c>
      <c r="E35" s="16">
        <v>10.3</v>
      </c>
      <c r="F35" s="15">
        <v>1411.9672600000004</v>
      </c>
      <c r="G35" s="32"/>
      <c r="P35" t="s">
        <v>27</v>
      </c>
      <c r="Q35" s="10" t="s">
        <v>27</v>
      </c>
      <c r="R35" s="35">
        <v>23911.690000000031</v>
      </c>
      <c r="S35" s="34">
        <v>1.5138713278614489E-2</v>
      </c>
      <c r="T35" s="16">
        <v>14.2</v>
      </c>
      <c r="U35" s="15">
        <v>3395.4599800000042</v>
      </c>
    </row>
    <row r="36" spans="1:21" ht="19.5" x14ac:dyDescent="0.3">
      <c r="A36" t="s">
        <v>31</v>
      </c>
      <c r="B36" s="10" t="s">
        <v>31</v>
      </c>
      <c r="C36" s="35">
        <v>33554.32</v>
      </c>
      <c r="D36" s="34">
        <v>8.0859463948267277E-2</v>
      </c>
      <c r="E36" s="16">
        <v>10.1</v>
      </c>
      <c r="F36" s="15">
        <v>3388.98632</v>
      </c>
      <c r="G36" s="32"/>
      <c r="P36" t="s">
        <v>31</v>
      </c>
      <c r="Q36" s="10" t="s">
        <v>31</v>
      </c>
      <c r="R36" s="35">
        <v>15005.260000000002</v>
      </c>
      <c r="S36" s="34">
        <v>9.4999696303800594E-3</v>
      </c>
      <c r="T36" s="16">
        <v>10.1</v>
      </c>
      <c r="U36" s="15">
        <v>1515.5312600000002</v>
      </c>
    </row>
    <row r="37" spans="1:21" ht="19.5" x14ac:dyDescent="0.3">
      <c r="A37" t="s">
        <v>20</v>
      </c>
      <c r="B37" s="10" t="s">
        <v>20</v>
      </c>
      <c r="C37" s="35">
        <v>6136.11</v>
      </c>
      <c r="D37" s="34">
        <v>1.4786846085022801E-2</v>
      </c>
      <c r="E37" s="16">
        <v>10</v>
      </c>
      <c r="F37" s="15">
        <v>613.61099999999999</v>
      </c>
      <c r="G37" s="32"/>
      <c r="P37" t="s">
        <v>20</v>
      </c>
      <c r="Q37" s="10" t="s">
        <v>20</v>
      </c>
      <c r="R37" s="35">
        <v>32130.67</v>
      </c>
      <c r="S37" s="34">
        <v>2.0342225939688059E-2</v>
      </c>
      <c r="T37" s="16">
        <v>10</v>
      </c>
      <c r="U37" s="15">
        <v>3213.0669999999996</v>
      </c>
    </row>
    <row r="38" spans="1:21" ht="19.5" x14ac:dyDescent="0.3">
      <c r="A38" t="s">
        <v>30</v>
      </c>
      <c r="B38" s="10" t="s">
        <v>63</v>
      </c>
      <c r="C38" s="35">
        <v>1516.21</v>
      </c>
      <c r="D38" s="34">
        <v>3.6537747697763605E-3</v>
      </c>
      <c r="E38" s="16">
        <v>10.68</v>
      </c>
      <c r="F38" s="15">
        <v>161.931228</v>
      </c>
      <c r="G38" s="32"/>
      <c r="P38" t="s">
        <v>76</v>
      </c>
      <c r="Q38" s="10" t="s">
        <v>76</v>
      </c>
      <c r="R38" s="35">
        <v>20969.759999999991</v>
      </c>
      <c r="S38" s="34">
        <v>1.3276150040476369E-2</v>
      </c>
      <c r="T38" s="16">
        <v>10</v>
      </c>
      <c r="U38" s="15">
        <v>2096.9759999999992</v>
      </c>
    </row>
    <row r="39" spans="1:21" ht="19.5" x14ac:dyDescent="0.3">
      <c r="A39" t="s">
        <v>28</v>
      </c>
      <c r="B39" s="10" t="s">
        <v>4</v>
      </c>
      <c r="C39" s="35">
        <v>2660.4799999999996</v>
      </c>
      <c r="D39" s="34">
        <v>6.4112456054864495E-3</v>
      </c>
      <c r="E39" s="16">
        <v>10.63</v>
      </c>
      <c r="F39" s="15">
        <v>282.80902399999997</v>
      </c>
      <c r="G39" s="32"/>
      <c r="P39" t="s">
        <v>30</v>
      </c>
      <c r="Q39" s="10" t="s">
        <v>63</v>
      </c>
      <c r="R39" s="35">
        <v>8090.7099999999982</v>
      </c>
      <c r="S39" s="34">
        <v>5.1223037313723472E-3</v>
      </c>
      <c r="T39" s="16">
        <v>10.68</v>
      </c>
      <c r="U39" s="15">
        <v>864.08782799999972</v>
      </c>
    </row>
    <row r="40" spans="1:21" ht="19.5" x14ac:dyDescent="0.3">
      <c r="A40" t="s">
        <v>25</v>
      </c>
      <c r="B40" s="10" t="s">
        <v>21</v>
      </c>
      <c r="C40" s="35">
        <v>11953.23</v>
      </c>
      <c r="D40" s="34">
        <v>2.8804987561969572E-2</v>
      </c>
      <c r="E40" s="16">
        <v>10</v>
      </c>
      <c r="F40" s="15">
        <v>1195.3229999999999</v>
      </c>
      <c r="G40" s="32"/>
      <c r="P40" t="s">
        <v>26</v>
      </c>
      <c r="Q40" s="10" t="s">
        <v>71</v>
      </c>
      <c r="R40" s="35">
        <v>1205.68</v>
      </c>
      <c r="S40" s="34">
        <v>7.6332721885236446E-4</v>
      </c>
      <c r="T40" s="16">
        <v>10.57</v>
      </c>
      <c r="U40" s="15">
        <v>127.44037600000001</v>
      </c>
    </row>
    <row r="41" spans="1:21" ht="19.5" x14ac:dyDescent="0.3">
      <c r="A41" t="s">
        <v>76</v>
      </c>
      <c r="B41" s="10" t="s">
        <v>76</v>
      </c>
      <c r="C41" s="35">
        <v>7934.0300000000025</v>
      </c>
      <c r="D41" s="34">
        <v>1.9119487825992935E-2</v>
      </c>
      <c r="E41" s="16">
        <v>10</v>
      </c>
      <c r="F41" s="15">
        <v>793.40300000000013</v>
      </c>
      <c r="G41" s="32"/>
      <c r="P41" t="s">
        <v>28</v>
      </c>
      <c r="Q41" s="10" t="s">
        <v>4</v>
      </c>
      <c r="R41" s="35">
        <v>9399.61</v>
      </c>
      <c r="S41" s="34">
        <v>5.9509804920019182E-3</v>
      </c>
      <c r="T41" s="16">
        <v>10.63</v>
      </c>
      <c r="U41" s="15">
        <v>999.1785430000001</v>
      </c>
    </row>
    <row r="42" spans="1:21" ht="19.5" x14ac:dyDescent="0.3">
      <c r="A42" t="s">
        <v>26</v>
      </c>
      <c r="B42" s="10" t="s">
        <v>71</v>
      </c>
      <c r="C42" s="35">
        <v>638.02</v>
      </c>
      <c r="D42" s="34">
        <v>1.5375056084663164E-3</v>
      </c>
      <c r="E42" s="16">
        <v>10.57</v>
      </c>
      <c r="F42" s="15">
        <v>67.438714000000004</v>
      </c>
      <c r="G42" s="32"/>
      <c r="P42" t="s">
        <v>25</v>
      </c>
      <c r="Q42" s="10" t="s">
        <v>21</v>
      </c>
      <c r="R42" s="35">
        <v>16387.55799999999</v>
      </c>
      <c r="S42" s="34">
        <v>1.0375115347290995E-2</v>
      </c>
      <c r="T42" s="16">
        <v>10</v>
      </c>
      <c r="U42" s="15">
        <v>1638.755799999999</v>
      </c>
    </row>
    <row r="43" spans="1:21" ht="19.5" x14ac:dyDescent="0.3">
      <c r="A43" t="s">
        <v>29</v>
      </c>
      <c r="B43" s="10" t="s">
        <v>43</v>
      </c>
      <c r="C43" s="35">
        <v>2353.3399999999997</v>
      </c>
      <c r="D43" s="34">
        <v>5.6710972205073831E-3</v>
      </c>
      <c r="E43" s="16">
        <v>9.9</v>
      </c>
      <c r="F43" s="15">
        <v>232.98066</v>
      </c>
      <c r="G43" s="32"/>
      <c r="P43" t="s">
        <v>29</v>
      </c>
      <c r="Q43" s="10" t="s">
        <v>43</v>
      </c>
      <c r="R43" s="35">
        <v>2556.2599999999998</v>
      </c>
      <c r="S43" s="34">
        <v>1.6183919750377752E-3</v>
      </c>
      <c r="T43" s="16">
        <v>9.9</v>
      </c>
      <c r="U43" s="15">
        <v>253.06974</v>
      </c>
    </row>
    <row r="44" spans="1:21" ht="19.5" x14ac:dyDescent="0.3">
      <c r="A44" t="s">
        <v>32</v>
      </c>
      <c r="B44" s="10" t="s">
        <v>3</v>
      </c>
      <c r="C44" s="35">
        <v>7904.2400000000016</v>
      </c>
      <c r="D44" s="34">
        <v>1.9047699649954231E-2</v>
      </c>
      <c r="E44" s="16">
        <v>5.3</v>
      </c>
      <c r="F44" s="15">
        <v>418.92472000000009</v>
      </c>
      <c r="G44" s="32"/>
      <c r="P44" t="s">
        <v>36</v>
      </c>
      <c r="Q44" s="10" t="s">
        <v>62</v>
      </c>
      <c r="R44" s="35">
        <v>6676.9829999999984</v>
      </c>
      <c r="S44" s="34">
        <v>4.2272600223231E-3</v>
      </c>
      <c r="T44" s="16">
        <v>10</v>
      </c>
      <c r="U44" s="15">
        <v>667.6982999999999</v>
      </c>
    </row>
    <row r="45" spans="1:21" ht="19.5" x14ac:dyDescent="0.3">
      <c r="A45" t="s">
        <v>45</v>
      </c>
      <c r="B45" s="10" t="s">
        <v>47</v>
      </c>
      <c r="C45" s="35">
        <v>466.83</v>
      </c>
      <c r="D45" s="34">
        <v>1.1249706015490587E-3</v>
      </c>
      <c r="E45" s="16">
        <v>10.6</v>
      </c>
      <c r="F45" s="15">
        <v>49.483979999999995</v>
      </c>
      <c r="G45" s="32"/>
      <c r="P45" t="s">
        <v>32</v>
      </c>
      <c r="Q45" s="10" t="s">
        <v>3</v>
      </c>
      <c r="R45" s="35">
        <v>1195.7199999999975</v>
      </c>
      <c r="S45" s="34">
        <v>7.5702145024065029E-4</v>
      </c>
      <c r="T45" s="16">
        <v>5.3</v>
      </c>
      <c r="U45" s="15">
        <v>63.373159999999871</v>
      </c>
    </row>
    <row r="46" spans="1:21" ht="19.5" x14ac:dyDescent="0.3">
      <c r="A46" t="s">
        <v>34</v>
      </c>
      <c r="B46" s="10" t="s">
        <v>38</v>
      </c>
      <c r="C46" s="35">
        <v>193.61</v>
      </c>
      <c r="D46" s="34">
        <v>4.6656289905514485E-4</v>
      </c>
      <c r="E46" s="16">
        <v>5.51</v>
      </c>
      <c r="F46" s="15">
        <v>10.667911000000002</v>
      </c>
      <c r="G46" s="32"/>
      <c r="P46" t="s">
        <v>44</v>
      </c>
      <c r="Q46" s="10" t="s">
        <v>46</v>
      </c>
      <c r="R46" s="35">
        <v>61.100000000000023</v>
      </c>
      <c r="S46" s="34">
        <v>3.8682978130083839E-5</v>
      </c>
      <c r="T46" s="16">
        <v>10.16</v>
      </c>
      <c r="U46" s="15">
        <v>6.2077600000000031</v>
      </c>
    </row>
    <row r="47" spans="1:21" ht="19.5" x14ac:dyDescent="0.3">
      <c r="A47" t="s">
        <v>35</v>
      </c>
      <c r="B47" s="10" t="s">
        <v>39</v>
      </c>
      <c r="C47" s="35">
        <v>0</v>
      </c>
      <c r="D47" s="34">
        <v>0</v>
      </c>
      <c r="E47" s="16">
        <v>8.8000000000000007</v>
      </c>
      <c r="F47" s="15">
        <v>0</v>
      </c>
      <c r="G47" s="32"/>
      <c r="P47" t="s">
        <v>45</v>
      </c>
      <c r="Q47" s="10" t="s">
        <v>47</v>
      </c>
      <c r="R47" s="35">
        <v>4071.8100000000013</v>
      </c>
      <c r="S47" s="34">
        <v>2.5779007721744135E-3</v>
      </c>
      <c r="T47" s="16">
        <v>10.6</v>
      </c>
      <c r="U47" s="15">
        <v>431.61186000000015</v>
      </c>
    </row>
    <row r="48" spans="1:21" ht="19.5" x14ac:dyDescent="0.3">
      <c r="A48" t="s">
        <v>44</v>
      </c>
      <c r="B48" s="10" t="s">
        <v>46</v>
      </c>
      <c r="C48" s="35">
        <v>742.6</v>
      </c>
      <c r="D48" s="34">
        <v>1.7895233140764969E-3</v>
      </c>
      <c r="E48" s="16">
        <v>10.16</v>
      </c>
      <c r="F48" s="15">
        <v>75.448160000000001</v>
      </c>
      <c r="G48" s="32"/>
      <c r="P48" t="s">
        <v>34</v>
      </c>
      <c r="Q48" s="10" t="s">
        <v>38</v>
      </c>
      <c r="R48" s="35">
        <v>506.35</v>
      </c>
      <c r="S48" s="34">
        <v>3.2057489322697129E-4</v>
      </c>
      <c r="T48" s="16">
        <v>5.51</v>
      </c>
      <c r="U48" s="15">
        <v>27.899884999999998</v>
      </c>
    </row>
    <row r="49" spans="1:21" ht="19.5" x14ac:dyDescent="0.3">
      <c r="A49" t="s">
        <v>33</v>
      </c>
      <c r="B49" s="10" t="s">
        <v>33</v>
      </c>
      <c r="C49" s="35">
        <v>2185.9500000000003</v>
      </c>
      <c r="D49" s="34">
        <v>5.2677194834440059E-3</v>
      </c>
      <c r="E49" s="16">
        <v>10</v>
      </c>
      <c r="F49" s="15">
        <v>218.59500000000003</v>
      </c>
      <c r="G49" s="32"/>
      <c r="P49" t="s">
        <v>33</v>
      </c>
      <c r="Q49" s="10" t="s">
        <v>33</v>
      </c>
      <c r="R49" s="35">
        <v>4924.5599999999995</v>
      </c>
      <c r="S49" s="34">
        <v>3.1177847263549191E-3</v>
      </c>
      <c r="T49" s="16">
        <v>10</v>
      </c>
      <c r="U49" s="15">
        <v>492.4559999999999</v>
      </c>
    </row>
    <row r="50" spans="1:21" ht="19.5" x14ac:dyDescent="0.3">
      <c r="A50" t="s">
        <v>36</v>
      </c>
      <c r="B50" s="10" t="s">
        <v>62</v>
      </c>
      <c r="C50" s="35">
        <v>3304.6640000000002</v>
      </c>
      <c r="D50" s="34">
        <v>7.9636052695789029E-3</v>
      </c>
      <c r="E50" s="16">
        <v>10</v>
      </c>
      <c r="F50" s="15">
        <v>330.46640000000002</v>
      </c>
      <c r="G50" s="32"/>
      <c r="P50" t="s">
        <v>35</v>
      </c>
      <c r="Q50" s="10" t="s">
        <v>39</v>
      </c>
      <c r="R50" s="35">
        <v>993.13000000000011</v>
      </c>
      <c r="S50" s="34">
        <v>6.2875983748494522E-4</v>
      </c>
      <c r="T50" s="16">
        <v>8.8000000000000007</v>
      </c>
      <c r="U50" s="15">
        <v>87.395440000000022</v>
      </c>
    </row>
    <row r="51" spans="1:21" ht="19.5" x14ac:dyDescent="0.3">
      <c r="A51" t="s">
        <v>75</v>
      </c>
      <c r="B51" s="10" t="s">
        <v>5</v>
      </c>
      <c r="C51" s="35">
        <v>0</v>
      </c>
      <c r="D51" s="34">
        <v>0</v>
      </c>
      <c r="E51" s="16">
        <v>10</v>
      </c>
      <c r="F51" s="15"/>
      <c r="G51" s="32"/>
      <c r="P51" t="s">
        <v>75</v>
      </c>
      <c r="Q51" s="10" t="s">
        <v>5</v>
      </c>
      <c r="R51" s="35">
        <v>0</v>
      </c>
      <c r="S51" s="34">
        <v>0</v>
      </c>
      <c r="T51" s="16">
        <v>10</v>
      </c>
      <c r="U51" s="15"/>
    </row>
    <row r="52" spans="1:21" ht="19.5" x14ac:dyDescent="0.3">
      <c r="B52" s="8" t="s">
        <v>52</v>
      </c>
      <c r="C52" s="33">
        <v>414970.84399999946</v>
      </c>
      <c r="D52" s="6">
        <v>1</v>
      </c>
      <c r="E52" s="21"/>
      <c r="F52" s="20"/>
      <c r="G52" s="21"/>
      <c r="Q52" s="8" t="s">
        <v>52</v>
      </c>
      <c r="R52" s="33">
        <v>1579506.1020000014</v>
      </c>
      <c r="S52" s="6">
        <v>1</v>
      </c>
      <c r="T52" s="21"/>
      <c r="U52" s="20"/>
    </row>
    <row r="53" spans="1:21" ht="19.5" x14ac:dyDescent="0.3">
      <c r="B53" s="25"/>
      <c r="C53" s="20"/>
      <c r="D53" s="14"/>
      <c r="E53" s="21"/>
      <c r="F53" s="20"/>
      <c r="G53" s="21"/>
      <c r="Q53" s="25"/>
      <c r="R53" s="20"/>
      <c r="S53" s="14"/>
      <c r="T53" s="14"/>
      <c r="U53" s="14"/>
    </row>
    <row r="54" spans="1:21" x14ac:dyDescent="0.25">
      <c r="C54" s="18"/>
      <c r="D54" s="17"/>
      <c r="E54" s="19"/>
      <c r="F54" s="18"/>
      <c r="G54" s="17"/>
      <c r="R54" s="18"/>
      <c r="S54" s="17"/>
      <c r="T54" s="17"/>
      <c r="U54" s="17"/>
    </row>
    <row r="55" spans="1:21" x14ac:dyDescent="0.25">
      <c r="R55" s="4"/>
      <c r="S55" s="3"/>
      <c r="T55" s="3"/>
      <c r="U55" s="3"/>
    </row>
    <row r="56" spans="1:21" s="23" customFormat="1" ht="26.25" x14ac:dyDescent="0.4">
      <c r="B56" s="13" t="s">
        <v>67</v>
      </c>
      <c r="C56" s="12"/>
      <c r="D56" s="11"/>
      <c r="E56" s="24"/>
      <c r="F56" s="12"/>
      <c r="G56" s="11"/>
      <c r="Q56" s="13" t="s">
        <v>66</v>
      </c>
      <c r="R56" s="12"/>
      <c r="S56" s="11"/>
      <c r="T56" s="11"/>
      <c r="U56" s="11"/>
    </row>
    <row r="57" spans="1:21" ht="19.5" x14ac:dyDescent="0.3">
      <c r="B57" s="8" t="s">
        <v>55</v>
      </c>
      <c r="C57" s="7" t="s">
        <v>54</v>
      </c>
      <c r="D57" s="6" t="s">
        <v>53</v>
      </c>
      <c r="E57" s="21" t="s">
        <v>68</v>
      </c>
      <c r="F57" s="20" t="s">
        <v>72</v>
      </c>
      <c r="G57" s="14"/>
      <c r="Q57" s="8" t="s">
        <v>55</v>
      </c>
      <c r="R57" s="7" t="s">
        <v>54</v>
      </c>
      <c r="S57" s="6" t="s">
        <v>53</v>
      </c>
      <c r="T57" s="21" t="s">
        <v>68</v>
      </c>
      <c r="U57" s="20" t="s">
        <v>72</v>
      </c>
    </row>
    <row r="58" spans="1:21" ht="19.5" x14ac:dyDescent="0.3">
      <c r="B58" s="10" t="s">
        <v>2</v>
      </c>
      <c r="C58" s="35">
        <v>80773.560000000274</v>
      </c>
      <c r="D58" s="34">
        <v>0.39273223104765265</v>
      </c>
      <c r="E58" s="16">
        <v>14</v>
      </c>
      <c r="F58" s="15">
        <v>11308.298400000038</v>
      </c>
      <c r="G58" s="22"/>
      <c r="Q58" s="10" t="s">
        <v>2</v>
      </c>
      <c r="R58" s="35">
        <v>584818.48000000091</v>
      </c>
      <c r="S58" s="34">
        <v>0.63983722565192747</v>
      </c>
      <c r="T58" s="16">
        <v>14</v>
      </c>
      <c r="U58" s="15">
        <v>81874.587200000125</v>
      </c>
    </row>
    <row r="59" spans="1:21" ht="19.5" x14ac:dyDescent="0.3">
      <c r="B59" s="10" t="s">
        <v>19</v>
      </c>
      <c r="C59" s="35">
        <v>23331.05</v>
      </c>
      <c r="D59" s="34">
        <v>0.11343879506096184</v>
      </c>
      <c r="E59" s="16">
        <v>15.2</v>
      </c>
      <c r="F59" s="15">
        <v>3546.3195999999998</v>
      </c>
      <c r="G59" s="22"/>
      <c r="Q59" s="10" t="s">
        <v>19</v>
      </c>
      <c r="R59" s="35">
        <v>111072.66999999988</v>
      </c>
      <c r="S59" s="34">
        <v>0.12152220124533665</v>
      </c>
      <c r="T59" s="16">
        <v>15.2</v>
      </c>
      <c r="U59" s="15">
        <v>16883.045839999981</v>
      </c>
    </row>
    <row r="60" spans="1:21" ht="19.5" x14ac:dyDescent="0.3">
      <c r="A60" t="s">
        <v>24</v>
      </c>
      <c r="B60" s="10" t="s">
        <v>57</v>
      </c>
      <c r="C60" s="35">
        <v>25058.530000000006</v>
      </c>
      <c r="D60" s="34">
        <v>0.1218380419740631</v>
      </c>
      <c r="E60" s="16">
        <v>10.4</v>
      </c>
      <c r="F60" s="15">
        <v>2606.0871200000011</v>
      </c>
      <c r="G60" s="22"/>
      <c r="P60" t="s">
        <v>23</v>
      </c>
      <c r="Q60" s="10" t="s">
        <v>41</v>
      </c>
      <c r="R60" s="35">
        <v>75946.419999999969</v>
      </c>
      <c r="S60" s="34">
        <v>8.3091332324169986E-2</v>
      </c>
      <c r="T60" s="16">
        <v>10.3</v>
      </c>
      <c r="U60" s="15">
        <v>7822.4812599999968</v>
      </c>
    </row>
    <row r="61" spans="1:21" ht="19.5" x14ac:dyDescent="0.3">
      <c r="A61" t="s">
        <v>27</v>
      </c>
      <c r="B61" s="10" t="s">
        <v>27</v>
      </c>
      <c r="C61" s="35">
        <v>17857.909999999996</v>
      </c>
      <c r="D61" s="34">
        <v>8.6827630677020567E-2</v>
      </c>
      <c r="E61" s="16">
        <v>14.2</v>
      </c>
      <c r="F61" s="15">
        <v>2535.8232199999993</v>
      </c>
      <c r="G61" s="22"/>
      <c r="P61" t="s">
        <v>24</v>
      </c>
      <c r="Q61" s="10" t="s">
        <v>57</v>
      </c>
      <c r="R61" s="35">
        <v>49427.169999999976</v>
      </c>
      <c r="S61" s="34">
        <v>5.4077195584903738E-2</v>
      </c>
      <c r="T61" s="16">
        <v>10.4</v>
      </c>
      <c r="U61" s="15">
        <v>5140.4256799999976</v>
      </c>
    </row>
    <row r="62" spans="1:21" ht="19.5" x14ac:dyDescent="0.3">
      <c r="A62" t="s">
        <v>23</v>
      </c>
      <c r="B62" s="10" t="s">
        <v>41</v>
      </c>
      <c r="C62" s="35">
        <v>9986.0200000000023</v>
      </c>
      <c r="D62" s="34">
        <v>4.8553411709060093E-2</v>
      </c>
      <c r="E62" s="16">
        <v>10.3</v>
      </c>
      <c r="F62" s="15">
        <v>1028.5600600000002</v>
      </c>
      <c r="G62" s="22"/>
      <c r="P62" t="s">
        <v>27</v>
      </c>
      <c r="Q62" s="10" t="s">
        <v>27</v>
      </c>
      <c r="R62" s="35">
        <v>23911.690000000031</v>
      </c>
      <c r="S62" s="34">
        <v>2.616126185042739E-2</v>
      </c>
      <c r="T62" s="16">
        <v>14.2</v>
      </c>
      <c r="U62" s="15">
        <v>3395.4599800000042</v>
      </c>
    </row>
    <row r="63" spans="1:21" ht="19.5" x14ac:dyDescent="0.3">
      <c r="A63" t="s">
        <v>31</v>
      </c>
      <c r="B63" s="10" t="s">
        <v>31</v>
      </c>
      <c r="C63" s="35">
        <v>17456.82</v>
      </c>
      <c r="D63" s="34">
        <v>8.4877475569942198E-2</v>
      </c>
      <c r="E63" s="16">
        <v>10.1</v>
      </c>
      <c r="F63" s="15">
        <v>1763.1388199999999</v>
      </c>
      <c r="G63" s="22"/>
      <c r="P63" t="s">
        <v>31</v>
      </c>
      <c r="Q63" s="10" t="s">
        <v>31</v>
      </c>
      <c r="R63" s="35">
        <v>7254.9599999999991</v>
      </c>
      <c r="S63" s="34">
        <v>7.9374945172999648E-3</v>
      </c>
      <c r="T63" s="16">
        <v>10.1</v>
      </c>
      <c r="U63" s="15">
        <v>732.75095999999985</v>
      </c>
    </row>
    <row r="64" spans="1:21" ht="19.5" x14ac:dyDescent="0.3">
      <c r="A64" t="s">
        <v>20</v>
      </c>
      <c r="B64" s="10" t="s">
        <v>20</v>
      </c>
      <c r="C64" s="35">
        <v>4462.9100000000008</v>
      </c>
      <c r="D64" s="34">
        <v>2.1699286267249752E-2</v>
      </c>
      <c r="E64" s="16">
        <v>10</v>
      </c>
      <c r="F64" s="15">
        <v>446.29100000000005</v>
      </c>
      <c r="G64" s="22"/>
      <c r="P64" t="s">
        <v>20</v>
      </c>
      <c r="Q64" s="10" t="s">
        <v>20</v>
      </c>
      <c r="R64" s="35">
        <v>20876.059999999994</v>
      </c>
      <c r="S64" s="34">
        <v>2.2840044851084651E-2</v>
      </c>
      <c r="T64" s="16">
        <v>10</v>
      </c>
      <c r="U64" s="15">
        <v>2087.6059999999993</v>
      </c>
    </row>
    <row r="65" spans="1:21" ht="19.5" x14ac:dyDescent="0.3">
      <c r="A65" t="s">
        <v>30</v>
      </c>
      <c r="B65" s="10" t="s">
        <v>63</v>
      </c>
      <c r="C65" s="35">
        <v>883.12000000000012</v>
      </c>
      <c r="D65" s="34">
        <v>4.2938516995264528E-3</v>
      </c>
      <c r="E65" s="16">
        <v>10.68</v>
      </c>
      <c r="F65" s="15">
        <v>94.317216000000002</v>
      </c>
      <c r="G65" s="22"/>
      <c r="P65" t="s">
        <v>76</v>
      </c>
      <c r="Q65" s="10" t="s">
        <v>76</v>
      </c>
      <c r="R65" s="35">
        <v>14819.809999999987</v>
      </c>
      <c r="S65" s="34">
        <v>1.6214032968124858E-2</v>
      </c>
      <c r="T65" s="16">
        <v>10</v>
      </c>
      <c r="U65" s="15">
        <v>1481.9809999999986</v>
      </c>
    </row>
    <row r="66" spans="1:21" ht="19.5" x14ac:dyDescent="0.3">
      <c r="A66" t="s">
        <v>28</v>
      </c>
      <c r="B66" s="10" t="s">
        <v>4</v>
      </c>
      <c r="C66" s="35">
        <v>1508.98</v>
      </c>
      <c r="D66" s="34">
        <v>7.3368696638638296E-3</v>
      </c>
      <c r="E66" s="16">
        <v>10.63</v>
      </c>
      <c r="F66" s="15">
        <v>160.40457400000003</v>
      </c>
      <c r="G66" s="22"/>
      <c r="P66" t="s">
        <v>30</v>
      </c>
      <c r="Q66" s="10" t="s">
        <v>63</v>
      </c>
      <c r="R66" s="35">
        <v>5709.6899999999987</v>
      </c>
      <c r="S66" s="34">
        <v>6.2468480970925321E-3</v>
      </c>
      <c r="T66" s="16">
        <v>10.68</v>
      </c>
      <c r="U66" s="15">
        <v>609.79489199999978</v>
      </c>
    </row>
    <row r="67" spans="1:21" ht="19.5" x14ac:dyDescent="0.3">
      <c r="A67" t="s">
        <v>25</v>
      </c>
      <c r="B67" s="10" t="s">
        <v>21</v>
      </c>
      <c r="C67" s="35">
        <v>7072.75</v>
      </c>
      <c r="D67" s="34">
        <v>3.4388689654662685E-2</v>
      </c>
      <c r="E67" s="16">
        <v>10</v>
      </c>
      <c r="F67" s="15">
        <v>707.27499999999998</v>
      </c>
      <c r="G67" s="22"/>
      <c r="P67" t="s">
        <v>26</v>
      </c>
      <c r="Q67" s="10" t="s">
        <v>71</v>
      </c>
      <c r="R67" s="35">
        <v>1092.8800000000001</v>
      </c>
      <c r="S67" s="34">
        <v>1.1956963247305001E-3</v>
      </c>
      <c r="T67" s="16">
        <v>10.57</v>
      </c>
      <c r="U67" s="15">
        <v>115.51741600000001</v>
      </c>
    </row>
    <row r="68" spans="1:21" ht="19.5" x14ac:dyDescent="0.3">
      <c r="A68" t="s">
        <v>76</v>
      </c>
      <c r="B68" s="10" t="s">
        <v>76</v>
      </c>
      <c r="C68" s="35">
        <v>7417.0300000000025</v>
      </c>
      <c r="D68" s="34">
        <v>3.6062626676939366E-2</v>
      </c>
      <c r="E68" s="16">
        <v>10</v>
      </c>
      <c r="F68" s="15">
        <v>741.7030000000002</v>
      </c>
      <c r="G68" s="22"/>
      <c r="P68" t="s">
        <v>28</v>
      </c>
      <c r="Q68" s="10" t="s">
        <v>4</v>
      </c>
      <c r="R68" s="35">
        <v>8312.4999999999982</v>
      </c>
      <c r="S68" s="34">
        <v>9.0945261138663698E-3</v>
      </c>
      <c r="T68" s="16">
        <v>10.63</v>
      </c>
      <c r="U68" s="15">
        <v>883.61874999999986</v>
      </c>
    </row>
    <row r="69" spans="1:21" ht="19.5" x14ac:dyDescent="0.3">
      <c r="A69" t="s">
        <v>26</v>
      </c>
      <c r="B69" s="10" t="s">
        <v>71</v>
      </c>
      <c r="C69" s="35">
        <v>638.02</v>
      </c>
      <c r="D69" s="34">
        <v>3.1021415677731983E-3</v>
      </c>
      <c r="E69" s="16">
        <v>10.57</v>
      </c>
      <c r="F69" s="15">
        <v>67.438714000000004</v>
      </c>
      <c r="G69" s="22"/>
      <c r="P69" t="s">
        <v>25</v>
      </c>
      <c r="Q69" s="10" t="s">
        <v>21</v>
      </c>
      <c r="R69" s="35">
        <v>384.3700000000008</v>
      </c>
      <c r="S69" s="34">
        <v>4.2053088750518188E-4</v>
      </c>
      <c r="T69" s="16">
        <v>10</v>
      </c>
      <c r="U69" s="15">
        <v>38.437000000000083</v>
      </c>
    </row>
    <row r="70" spans="1:21" ht="19.5" x14ac:dyDescent="0.3">
      <c r="A70" t="s">
        <v>29</v>
      </c>
      <c r="B70" s="10" t="s">
        <v>43</v>
      </c>
      <c r="C70" s="35">
        <v>2353.3399999999997</v>
      </c>
      <c r="D70" s="34">
        <v>1.1442264877438603E-2</v>
      </c>
      <c r="E70" s="16">
        <v>9.9</v>
      </c>
      <c r="F70" s="15">
        <v>232.98066</v>
      </c>
      <c r="G70" s="22"/>
      <c r="P70" t="s">
        <v>29</v>
      </c>
      <c r="Q70" s="10" t="s">
        <v>43</v>
      </c>
      <c r="R70" s="35">
        <v>2556.2599999999998</v>
      </c>
      <c r="S70" s="34">
        <v>2.7967486705361864E-3</v>
      </c>
      <c r="T70" s="16">
        <v>9.9</v>
      </c>
      <c r="U70" s="15">
        <v>253.06974</v>
      </c>
    </row>
    <row r="71" spans="1:21" ht="19.5" x14ac:dyDescent="0.3">
      <c r="A71" t="s">
        <v>32</v>
      </c>
      <c r="B71" s="10" t="s">
        <v>3</v>
      </c>
      <c r="C71" s="35">
        <v>5988.9900000000016</v>
      </c>
      <c r="D71" s="34">
        <v>2.9119298498445207E-2</v>
      </c>
      <c r="E71" s="16">
        <v>5.3</v>
      </c>
      <c r="F71" s="15">
        <v>317.41647000000006</v>
      </c>
      <c r="G71" s="22"/>
      <c r="P71" t="s">
        <v>36</v>
      </c>
      <c r="Q71" s="10" t="s">
        <v>62</v>
      </c>
      <c r="R71" s="35">
        <v>3458</v>
      </c>
      <c r="S71" s="34">
        <v>3.7833228633684106E-3</v>
      </c>
      <c r="T71" s="16">
        <v>10</v>
      </c>
      <c r="U71" s="15">
        <v>345.8</v>
      </c>
    </row>
    <row r="72" spans="1:21" ht="19.5" x14ac:dyDescent="0.3">
      <c r="A72" t="s">
        <v>45</v>
      </c>
      <c r="B72" s="10" t="s">
        <v>47</v>
      </c>
      <c r="C72" s="35">
        <v>466.83</v>
      </c>
      <c r="D72" s="34">
        <v>2.2697920881532899E-3</v>
      </c>
      <c r="E72" s="16">
        <v>10.6</v>
      </c>
      <c r="F72" s="15">
        <v>49.483979999999995</v>
      </c>
      <c r="G72" s="22"/>
      <c r="P72" t="s">
        <v>32</v>
      </c>
      <c r="Q72" s="10" t="s">
        <v>3</v>
      </c>
      <c r="R72" s="35">
        <v>932.51999999999953</v>
      </c>
      <c r="S72" s="34">
        <v>1.0202499238138544E-3</v>
      </c>
      <c r="T72" s="16">
        <v>5.3</v>
      </c>
      <c r="U72" s="15">
        <v>49.423559999999974</v>
      </c>
    </row>
    <row r="73" spans="1:21" ht="19.5" x14ac:dyDescent="0.3">
      <c r="A73" t="s">
        <v>34</v>
      </c>
      <c r="B73" s="10" t="s">
        <v>38</v>
      </c>
      <c r="C73" s="35">
        <v>193.61</v>
      </c>
      <c r="D73" s="34">
        <v>9.4135862345470192E-4</v>
      </c>
      <c r="E73" s="16">
        <v>5.51</v>
      </c>
      <c r="F73" s="15">
        <v>10.667911000000002</v>
      </c>
      <c r="G73" s="22"/>
      <c r="P73" t="s">
        <v>44</v>
      </c>
      <c r="Q73" s="10" t="s">
        <v>46</v>
      </c>
      <c r="R73" s="35">
        <v>0</v>
      </c>
      <c r="S73" s="34">
        <v>0</v>
      </c>
      <c r="T73" s="16">
        <v>10.16</v>
      </c>
      <c r="U73" s="15">
        <v>0</v>
      </c>
    </row>
    <row r="74" spans="1:21" ht="19.5" x14ac:dyDescent="0.3">
      <c r="A74" t="s">
        <v>35</v>
      </c>
      <c r="B74" s="10" t="s">
        <v>39</v>
      </c>
      <c r="C74" s="35">
        <v>0</v>
      </c>
      <c r="D74" s="34">
        <v>0</v>
      </c>
      <c r="E74" s="16">
        <v>8.8000000000000007</v>
      </c>
      <c r="F74" s="15">
        <v>0</v>
      </c>
      <c r="G74" s="22"/>
      <c r="P74" t="s">
        <v>45</v>
      </c>
      <c r="Q74" s="10" t="s">
        <v>47</v>
      </c>
      <c r="R74" s="35">
        <v>822.70000000000027</v>
      </c>
      <c r="S74" s="34">
        <v>9.0009824166951773E-4</v>
      </c>
      <c r="T74" s="16">
        <v>10.6</v>
      </c>
      <c r="U74" s="15">
        <v>87.206200000000024</v>
      </c>
    </row>
    <row r="75" spans="1:21" ht="19.5" x14ac:dyDescent="0.3">
      <c r="A75" t="s">
        <v>44</v>
      </c>
      <c r="B75" s="10" t="s">
        <v>46</v>
      </c>
      <c r="C75" s="35">
        <v>0</v>
      </c>
      <c r="D75" s="34">
        <v>0</v>
      </c>
      <c r="E75" s="16">
        <v>10.16</v>
      </c>
      <c r="F75" s="15">
        <v>0</v>
      </c>
      <c r="G75" s="22"/>
      <c r="P75" t="s">
        <v>34</v>
      </c>
      <c r="Q75" s="10" t="s">
        <v>38</v>
      </c>
      <c r="R75" s="35">
        <v>149.14999999999998</v>
      </c>
      <c r="S75" s="34">
        <v>1.6318178284308802E-4</v>
      </c>
      <c r="T75" s="16">
        <v>5.51</v>
      </c>
      <c r="U75" s="15">
        <v>8.2181649999999973</v>
      </c>
    </row>
    <row r="76" spans="1:21" ht="19.5" x14ac:dyDescent="0.3">
      <c r="A76" t="s">
        <v>33</v>
      </c>
      <c r="B76" s="10" t="s">
        <v>33</v>
      </c>
      <c r="C76" s="35">
        <v>221.35</v>
      </c>
      <c r="D76" s="34">
        <v>1.076234343792667E-3</v>
      </c>
      <c r="E76" s="16">
        <v>10</v>
      </c>
      <c r="F76" s="15">
        <v>22.135000000000002</v>
      </c>
      <c r="G76" s="14"/>
      <c r="P76" t="s">
        <v>35</v>
      </c>
      <c r="Q76" s="10" t="s">
        <v>39</v>
      </c>
      <c r="R76" s="35">
        <v>993.13000000000011</v>
      </c>
      <c r="S76" s="34">
        <v>1.0865620113641036E-3</v>
      </c>
      <c r="T76" s="16">
        <v>8.8000000000000007</v>
      </c>
      <c r="U76" s="15">
        <v>87.395440000000022</v>
      </c>
    </row>
    <row r="77" spans="1:21" ht="19.5" x14ac:dyDescent="0.3">
      <c r="A77" t="s">
        <v>36</v>
      </c>
      <c r="B77" s="10" t="s">
        <v>62</v>
      </c>
      <c r="C77" s="35">
        <v>0</v>
      </c>
      <c r="D77" s="34">
        <v>0</v>
      </c>
      <c r="E77" s="16">
        <v>10</v>
      </c>
      <c r="F77" s="15">
        <v>0</v>
      </c>
      <c r="G77" s="17"/>
      <c r="P77" t="s">
        <v>33</v>
      </c>
      <c r="Q77" s="10" t="s">
        <v>33</v>
      </c>
      <c r="R77" s="35">
        <v>1472.88</v>
      </c>
      <c r="S77" s="34">
        <v>1.61144608993582E-3</v>
      </c>
      <c r="T77" s="16">
        <v>10</v>
      </c>
      <c r="U77" s="15">
        <v>147.28800000000001</v>
      </c>
    </row>
    <row r="78" spans="1:21" ht="19.5" x14ac:dyDescent="0.3">
      <c r="A78" t="s">
        <v>75</v>
      </c>
      <c r="B78" s="10" t="s">
        <v>5</v>
      </c>
      <c r="C78" s="35">
        <v>0</v>
      </c>
      <c r="D78" s="34">
        <v>0</v>
      </c>
      <c r="E78" s="16">
        <v>10</v>
      </c>
      <c r="F78" s="15"/>
      <c r="P78" t="s">
        <v>75</v>
      </c>
      <c r="Q78" s="10" t="s">
        <v>5</v>
      </c>
      <c r="R78" s="35">
        <v>0</v>
      </c>
      <c r="S78" s="34">
        <v>0</v>
      </c>
      <c r="T78" s="16">
        <v>10</v>
      </c>
      <c r="U78" s="15"/>
    </row>
    <row r="79" spans="1:21" ht="19.5" x14ac:dyDescent="0.3">
      <c r="B79" s="8" t="s">
        <v>52</v>
      </c>
      <c r="C79" s="33">
        <v>205670.82000000024</v>
      </c>
      <c r="D79" s="34">
        <v>1</v>
      </c>
      <c r="E79" s="21"/>
      <c r="F79" s="20"/>
      <c r="Q79" s="8" t="s">
        <v>52</v>
      </c>
      <c r="R79" s="33">
        <v>914011.34000000055</v>
      </c>
      <c r="S79" s="6">
        <v>1</v>
      </c>
      <c r="T79" s="21"/>
      <c r="U79" s="20"/>
    </row>
    <row r="80" spans="1:21" x14ac:dyDescent="0.25">
      <c r="R80" s="4"/>
      <c r="S80" s="3"/>
      <c r="T80" s="3"/>
      <c r="U80" s="3"/>
    </row>
    <row r="81" spans="1:21" x14ac:dyDescent="0.25">
      <c r="R81" s="4"/>
      <c r="S81" s="3"/>
      <c r="T81" s="3"/>
      <c r="U81" s="3"/>
    </row>
    <row r="82" spans="1:21" x14ac:dyDescent="0.25">
      <c r="R82" s="4"/>
      <c r="S82" s="3"/>
      <c r="T82" s="3"/>
      <c r="U82" s="3"/>
    </row>
    <row r="83" spans="1:21" x14ac:dyDescent="0.25">
      <c r="R83" s="4"/>
      <c r="S83" s="3"/>
      <c r="T83" s="3"/>
      <c r="U83" s="3"/>
    </row>
    <row r="84" spans="1:21" s="23" customFormat="1" ht="26.25" x14ac:dyDescent="0.4">
      <c r="B84" s="13" t="s">
        <v>65</v>
      </c>
      <c r="C84" s="12"/>
      <c r="D84" s="11"/>
      <c r="E84" s="24"/>
      <c r="F84" s="12"/>
      <c r="G84" s="11"/>
      <c r="Q84" s="13" t="s">
        <v>64</v>
      </c>
      <c r="R84" s="12"/>
      <c r="S84" s="11"/>
      <c r="T84" s="11"/>
      <c r="U84" s="11"/>
    </row>
    <row r="85" spans="1:21" ht="19.5" x14ac:dyDescent="0.3">
      <c r="B85" s="8" t="s">
        <v>55</v>
      </c>
      <c r="C85" s="7" t="s">
        <v>54</v>
      </c>
      <c r="D85" s="6" t="s">
        <v>53</v>
      </c>
      <c r="E85" s="21" t="s">
        <v>68</v>
      </c>
      <c r="F85" s="20" t="s">
        <v>72</v>
      </c>
      <c r="G85" s="14"/>
      <c r="Q85" s="8" t="s">
        <v>55</v>
      </c>
      <c r="R85" s="7" t="s">
        <v>54</v>
      </c>
      <c r="S85" s="6" t="s">
        <v>53</v>
      </c>
      <c r="T85" s="21" t="s">
        <v>68</v>
      </c>
      <c r="U85" s="20" t="s">
        <v>72</v>
      </c>
    </row>
    <row r="86" spans="1:21" ht="19.5" x14ac:dyDescent="0.3">
      <c r="B86" s="10" t="s">
        <v>2</v>
      </c>
      <c r="C86" s="35">
        <v>77532.140000000014</v>
      </c>
      <c r="D86" s="34">
        <v>0.74539555732282603</v>
      </c>
      <c r="E86" s="16">
        <v>14</v>
      </c>
      <c r="F86" s="15">
        <v>10854.499600000003</v>
      </c>
      <c r="G86" s="22"/>
      <c r="Q86" s="10" t="s">
        <v>2</v>
      </c>
      <c r="R86" s="35">
        <v>181584.64100000038</v>
      </c>
      <c r="S86" s="34">
        <v>0.52454661747459186</v>
      </c>
      <c r="T86" s="16">
        <v>14</v>
      </c>
      <c r="U86" s="15">
        <v>25421.849740000056</v>
      </c>
    </row>
    <row r="87" spans="1:21" ht="19.5" x14ac:dyDescent="0.3">
      <c r="B87" s="10" t="s">
        <v>19</v>
      </c>
      <c r="C87" s="35">
        <v>6869.0500000000029</v>
      </c>
      <c r="D87" s="34">
        <v>6.6039185207945494E-2</v>
      </c>
      <c r="E87" s="16">
        <v>15.2</v>
      </c>
      <c r="F87" s="15">
        <v>1044.0956000000003</v>
      </c>
      <c r="G87" s="22"/>
      <c r="Q87" s="10" t="s">
        <v>19</v>
      </c>
      <c r="R87" s="35">
        <v>60410.040000000023</v>
      </c>
      <c r="S87" s="34">
        <v>0.17450750222594399</v>
      </c>
      <c r="T87" s="16">
        <v>15.2</v>
      </c>
      <c r="U87" s="15">
        <v>9182.3260800000044</v>
      </c>
    </row>
    <row r="88" spans="1:21" ht="19.5" x14ac:dyDescent="0.3">
      <c r="A88" t="s">
        <v>24</v>
      </c>
      <c r="B88" s="10" t="s">
        <v>57</v>
      </c>
      <c r="C88" s="35">
        <v>2286.5500000000002</v>
      </c>
      <c r="D88" s="34">
        <v>2.1982937806134435E-2</v>
      </c>
      <c r="E88" s="16">
        <v>10.4</v>
      </c>
      <c r="F88" s="15">
        <v>237.80120000000002</v>
      </c>
      <c r="G88" s="22"/>
      <c r="P88" t="s">
        <v>23</v>
      </c>
      <c r="Q88" s="10" t="s">
        <v>41</v>
      </c>
      <c r="R88" s="35">
        <v>45970.370999999992</v>
      </c>
      <c r="S88" s="34">
        <v>0.13279538665443635</v>
      </c>
      <c r="T88" s="16">
        <v>10.3</v>
      </c>
      <c r="U88" s="15">
        <v>4734.9482129999997</v>
      </c>
    </row>
    <row r="89" spans="1:21" ht="19.5" x14ac:dyDescent="0.3">
      <c r="A89" t="s">
        <v>27</v>
      </c>
      <c r="B89" s="10" t="s">
        <v>27</v>
      </c>
      <c r="C89" s="35">
        <v>0</v>
      </c>
      <c r="D89" s="34">
        <v>0</v>
      </c>
      <c r="E89" s="16">
        <v>14.2</v>
      </c>
      <c r="F89" s="15">
        <v>0</v>
      </c>
      <c r="G89" s="22"/>
      <c r="P89" t="s">
        <v>24</v>
      </c>
      <c r="Q89" s="10" t="s">
        <v>57</v>
      </c>
      <c r="R89" s="35">
        <v>24518.020000000015</v>
      </c>
      <c r="S89" s="34">
        <v>7.0825618220510034E-2</v>
      </c>
      <c r="T89" s="16">
        <v>10.4</v>
      </c>
      <c r="U89" s="15">
        <v>2549.8740800000019</v>
      </c>
    </row>
    <row r="90" spans="1:21" ht="19.5" x14ac:dyDescent="0.3">
      <c r="A90" t="s">
        <v>23</v>
      </c>
      <c r="B90" s="10" t="s">
        <v>41</v>
      </c>
      <c r="C90" s="35">
        <v>1950.5000000000005</v>
      </c>
      <c r="D90" s="34">
        <v>1.8752146330001628E-2</v>
      </c>
      <c r="E90" s="16">
        <v>10.3</v>
      </c>
      <c r="F90" s="15">
        <v>200.90150000000006</v>
      </c>
      <c r="G90" s="22"/>
      <c r="P90" t="s">
        <v>27</v>
      </c>
      <c r="Q90" s="10" t="s">
        <v>27</v>
      </c>
      <c r="R90" s="35">
        <v>0</v>
      </c>
      <c r="S90" s="34">
        <v>0</v>
      </c>
      <c r="T90" s="16">
        <v>14.2</v>
      </c>
      <c r="U90" s="15">
        <v>0</v>
      </c>
    </row>
    <row r="91" spans="1:21" ht="19.5" x14ac:dyDescent="0.3">
      <c r="A91" t="s">
        <v>31</v>
      </c>
      <c r="B91" s="10" t="s">
        <v>31</v>
      </c>
      <c r="C91" s="35">
        <v>5508.4000000000005</v>
      </c>
      <c r="D91" s="34">
        <v>5.2957868671715431E-2</v>
      </c>
      <c r="E91" s="16">
        <v>10.1</v>
      </c>
      <c r="F91" s="15">
        <v>556.34840000000008</v>
      </c>
      <c r="G91" s="22"/>
      <c r="P91" t="s">
        <v>31</v>
      </c>
      <c r="Q91" s="10" t="s">
        <v>31</v>
      </c>
      <c r="R91" s="35">
        <v>7750.2999999999984</v>
      </c>
      <c r="S91" s="34">
        <v>2.2388422429479155E-2</v>
      </c>
      <c r="T91" s="16">
        <v>10.1</v>
      </c>
      <c r="U91" s="15">
        <v>782.7802999999999</v>
      </c>
    </row>
    <row r="92" spans="1:21" ht="19.5" x14ac:dyDescent="0.3">
      <c r="A92" t="s">
        <v>20</v>
      </c>
      <c r="B92" s="10" t="s">
        <v>20</v>
      </c>
      <c r="C92" s="35">
        <v>1377.1</v>
      </c>
      <c r="D92" s="34">
        <v>1.3239467167928856E-2</v>
      </c>
      <c r="E92" s="16">
        <v>10</v>
      </c>
      <c r="F92" s="15">
        <v>137.71</v>
      </c>
      <c r="G92" s="22"/>
      <c r="P92" t="s">
        <v>20</v>
      </c>
      <c r="Q92" s="10" t="s">
        <v>20</v>
      </c>
      <c r="R92" s="35">
        <v>10165.629999999996</v>
      </c>
      <c r="S92" s="34">
        <v>2.9365626969509069E-2</v>
      </c>
      <c r="T92" s="16">
        <v>10</v>
      </c>
      <c r="U92" s="15">
        <v>1016.5629999999996</v>
      </c>
    </row>
    <row r="93" spans="1:21" ht="19.5" x14ac:dyDescent="0.3">
      <c r="A93" t="s">
        <v>30</v>
      </c>
      <c r="B93" s="10" t="s">
        <v>63</v>
      </c>
      <c r="C93" s="35">
        <v>633.09</v>
      </c>
      <c r="D93" s="34">
        <v>6.0865400256655874E-3</v>
      </c>
      <c r="E93" s="16">
        <v>10.68</v>
      </c>
      <c r="F93" s="15">
        <v>67.614012000000002</v>
      </c>
      <c r="G93" s="22"/>
      <c r="P93" t="s">
        <v>76</v>
      </c>
      <c r="Q93" s="10" t="s">
        <v>76</v>
      </c>
      <c r="R93" s="35">
        <v>6149.9500000000007</v>
      </c>
      <c r="S93" s="34">
        <v>1.7765464371724368E-2</v>
      </c>
      <c r="T93" s="16">
        <v>10</v>
      </c>
      <c r="U93" s="15">
        <v>614.99500000000012</v>
      </c>
    </row>
    <row r="94" spans="1:21" ht="19.5" x14ac:dyDescent="0.3">
      <c r="A94" t="s">
        <v>28</v>
      </c>
      <c r="B94" s="10" t="s">
        <v>4</v>
      </c>
      <c r="C94" s="35">
        <v>841.30000000000007</v>
      </c>
      <c r="D94" s="34">
        <v>8.0882751640247962E-3</v>
      </c>
      <c r="E94" s="16">
        <v>10.63</v>
      </c>
      <c r="F94" s="15">
        <v>89.430190000000024</v>
      </c>
      <c r="G94" s="22"/>
      <c r="P94" t="s">
        <v>30</v>
      </c>
      <c r="Q94" s="10" t="s">
        <v>63</v>
      </c>
      <c r="R94" s="35">
        <v>2381.02</v>
      </c>
      <c r="S94" s="34">
        <v>6.8780926639018447E-3</v>
      </c>
      <c r="T94" s="16">
        <v>10.68</v>
      </c>
      <c r="U94" s="15">
        <v>254.292936</v>
      </c>
    </row>
    <row r="95" spans="1:21" ht="19.5" x14ac:dyDescent="0.3">
      <c r="A95" t="s">
        <v>25</v>
      </c>
      <c r="B95" s="10" t="s">
        <v>21</v>
      </c>
      <c r="C95" s="35">
        <v>3747.7800000000007</v>
      </c>
      <c r="D95" s="34">
        <v>3.6031232490465775E-2</v>
      </c>
      <c r="E95" s="16">
        <v>10</v>
      </c>
      <c r="F95" s="15">
        <v>374.77800000000002</v>
      </c>
      <c r="G95" s="22"/>
      <c r="P95" t="s">
        <v>26</v>
      </c>
      <c r="Q95" s="10" t="s">
        <v>71</v>
      </c>
      <c r="R95" s="35">
        <v>0</v>
      </c>
      <c r="S95" s="34">
        <v>0</v>
      </c>
      <c r="T95" s="16">
        <v>10.57</v>
      </c>
      <c r="U95" s="15">
        <v>0</v>
      </c>
    </row>
    <row r="96" spans="1:21" ht="19.5" x14ac:dyDescent="0.3">
      <c r="A96" t="s">
        <v>76</v>
      </c>
      <c r="B96" s="10" t="s">
        <v>76</v>
      </c>
      <c r="C96" s="35">
        <v>517</v>
      </c>
      <c r="D96" s="34">
        <v>4.9704484248197069E-3</v>
      </c>
      <c r="E96" s="16">
        <v>10</v>
      </c>
      <c r="F96" s="15">
        <v>51.7</v>
      </c>
      <c r="G96" s="22"/>
      <c r="P96" t="s">
        <v>28</v>
      </c>
      <c r="Q96" s="10" t="s">
        <v>4</v>
      </c>
      <c r="R96" s="35">
        <v>753.41</v>
      </c>
      <c r="S96" s="34">
        <v>2.1763881840178951E-3</v>
      </c>
      <c r="T96" s="16">
        <v>10.63</v>
      </c>
      <c r="U96" s="15">
        <v>80.087483000000006</v>
      </c>
    </row>
    <row r="97" spans="1:21" ht="19.5" x14ac:dyDescent="0.3">
      <c r="A97" t="s">
        <v>26</v>
      </c>
      <c r="B97" s="10" t="s">
        <v>71</v>
      </c>
      <c r="C97" s="35">
        <v>0</v>
      </c>
      <c r="D97" s="34">
        <v>0</v>
      </c>
      <c r="E97" s="16">
        <v>10.57</v>
      </c>
      <c r="F97" s="15">
        <v>0</v>
      </c>
      <c r="G97" s="22"/>
      <c r="P97" t="s">
        <v>25</v>
      </c>
      <c r="Q97" s="10" t="s">
        <v>21</v>
      </c>
      <c r="R97" s="35">
        <v>515.11999999999989</v>
      </c>
      <c r="S97" s="34">
        <v>1.4880358388544058E-3</v>
      </c>
      <c r="T97" s="16">
        <v>10</v>
      </c>
      <c r="U97" s="15">
        <v>51.511999999999986</v>
      </c>
    </row>
    <row r="98" spans="1:21" ht="19.5" x14ac:dyDescent="0.3">
      <c r="A98" t="s">
        <v>29</v>
      </c>
      <c r="B98" s="10" t="s">
        <v>43</v>
      </c>
      <c r="C98" s="35">
        <v>0</v>
      </c>
      <c r="D98" s="34">
        <v>0</v>
      </c>
      <c r="E98" s="16">
        <v>9.9</v>
      </c>
      <c r="F98" s="15">
        <v>0</v>
      </c>
      <c r="G98" s="22"/>
      <c r="P98" t="s">
        <v>29</v>
      </c>
      <c r="Q98" s="10" t="s">
        <v>43</v>
      </c>
      <c r="R98" s="35">
        <v>0</v>
      </c>
      <c r="S98" s="34">
        <v>0</v>
      </c>
      <c r="T98" s="16">
        <v>9.9</v>
      </c>
      <c r="U98" s="15">
        <v>0</v>
      </c>
    </row>
    <row r="99" spans="1:21" ht="19.5" x14ac:dyDescent="0.3">
      <c r="A99" t="s">
        <v>32</v>
      </c>
      <c r="B99" s="10" t="s">
        <v>3</v>
      </c>
      <c r="C99" s="35">
        <v>1915.25</v>
      </c>
      <c r="D99" s="34">
        <v>1.841325211921846E-2</v>
      </c>
      <c r="E99" s="16">
        <v>5.3</v>
      </c>
      <c r="F99" s="15">
        <v>101.50824999999999</v>
      </c>
      <c r="G99" s="22"/>
      <c r="P99" t="s">
        <v>36</v>
      </c>
      <c r="Q99" s="10" t="s">
        <v>62</v>
      </c>
      <c r="R99" s="35">
        <v>2673.2660000000005</v>
      </c>
      <c r="S99" s="34">
        <v>7.7223086170037352E-3</v>
      </c>
      <c r="T99" s="16">
        <v>10</v>
      </c>
      <c r="U99" s="15">
        <v>267.32660000000004</v>
      </c>
    </row>
    <row r="100" spans="1:21" ht="19.5" x14ac:dyDescent="0.3">
      <c r="A100" t="s">
        <v>45</v>
      </c>
      <c r="B100" s="10" t="s">
        <v>47</v>
      </c>
      <c r="C100" s="35">
        <v>0</v>
      </c>
      <c r="D100" s="34">
        <v>0</v>
      </c>
      <c r="E100" s="16">
        <v>10.6</v>
      </c>
      <c r="F100" s="15">
        <v>0</v>
      </c>
      <c r="G100" s="22"/>
      <c r="P100" t="s">
        <v>32</v>
      </c>
      <c r="Q100" s="10" t="s">
        <v>3</v>
      </c>
      <c r="R100" s="35">
        <v>263.19999999999982</v>
      </c>
      <c r="S100" s="34">
        <v>7.6031028262633839E-4</v>
      </c>
      <c r="T100" s="16">
        <v>5.3</v>
      </c>
      <c r="U100" s="15">
        <v>13.94959999999999</v>
      </c>
    </row>
    <row r="101" spans="1:21" ht="19.5" x14ac:dyDescent="0.3">
      <c r="A101" t="s">
        <v>34</v>
      </c>
      <c r="B101" s="10" t="s">
        <v>38</v>
      </c>
      <c r="C101" s="35">
        <v>0</v>
      </c>
      <c r="D101" s="34">
        <v>0</v>
      </c>
      <c r="E101" s="16">
        <v>5.51</v>
      </c>
      <c r="F101" s="15">
        <v>0</v>
      </c>
      <c r="G101" s="22"/>
      <c r="P101" t="s">
        <v>44</v>
      </c>
      <c r="Q101" s="10" t="s">
        <v>46</v>
      </c>
      <c r="R101" s="35">
        <v>61.1</v>
      </c>
      <c r="S101" s="34">
        <v>1.7650060132397155E-4</v>
      </c>
      <c r="T101" s="16">
        <v>10.16</v>
      </c>
      <c r="U101" s="15">
        <v>6.2077600000000004</v>
      </c>
    </row>
    <row r="102" spans="1:21" ht="19.5" x14ac:dyDescent="0.3">
      <c r="A102" t="s">
        <v>35</v>
      </c>
      <c r="B102" s="10" t="s">
        <v>39</v>
      </c>
      <c r="C102" s="35">
        <v>0</v>
      </c>
      <c r="D102" s="34">
        <v>0</v>
      </c>
      <c r="E102" s="16">
        <v>8.8000000000000007</v>
      </c>
      <c r="F102" s="15">
        <v>0</v>
      </c>
      <c r="G102" s="22"/>
      <c r="P102" t="s">
        <v>45</v>
      </c>
      <c r="Q102" s="10" t="s">
        <v>47</v>
      </c>
      <c r="R102" s="35">
        <v>2280.9100000000003</v>
      </c>
      <c r="S102" s="34">
        <v>6.5889032171171846E-3</v>
      </c>
      <c r="T102" s="16">
        <v>10.6</v>
      </c>
      <c r="U102" s="15">
        <v>241.77646000000004</v>
      </c>
    </row>
    <row r="103" spans="1:21" ht="19.5" x14ac:dyDescent="0.3">
      <c r="A103" t="s">
        <v>44</v>
      </c>
      <c r="B103" s="10" t="s">
        <v>46</v>
      </c>
      <c r="C103" s="35">
        <v>0</v>
      </c>
      <c r="D103" s="34">
        <v>0</v>
      </c>
      <c r="E103" s="16">
        <v>10.16</v>
      </c>
      <c r="F103" s="15">
        <v>0</v>
      </c>
      <c r="G103" s="22"/>
      <c r="P103" t="s">
        <v>34</v>
      </c>
      <c r="Q103" s="10" t="s">
        <v>38</v>
      </c>
      <c r="R103" s="35">
        <v>145.70000000000002</v>
      </c>
      <c r="S103" s="34">
        <v>4.2088604931100909E-4</v>
      </c>
      <c r="T103" s="16">
        <v>5.51</v>
      </c>
      <c r="U103" s="15">
        <v>8.0280699999999996</v>
      </c>
    </row>
    <row r="104" spans="1:21" ht="19.5" x14ac:dyDescent="0.3">
      <c r="A104" t="s">
        <v>33</v>
      </c>
      <c r="B104" s="10" t="s">
        <v>33</v>
      </c>
      <c r="C104" s="35">
        <v>0</v>
      </c>
      <c r="D104" s="34">
        <v>0</v>
      </c>
      <c r="E104" s="16">
        <v>10</v>
      </c>
      <c r="F104" s="15">
        <v>0</v>
      </c>
      <c r="G104" s="14"/>
      <c r="P104" t="s">
        <v>35</v>
      </c>
      <c r="Q104" s="10" t="s">
        <v>39</v>
      </c>
      <c r="R104" s="35">
        <v>0</v>
      </c>
      <c r="S104" s="34">
        <v>0</v>
      </c>
      <c r="T104" s="16">
        <v>8.8000000000000007</v>
      </c>
      <c r="U104" s="15">
        <v>0</v>
      </c>
    </row>
    <row r="105" spans="1:21" ht="19.5" x14ac:dyDescent="0.3">
      <c r="A105" t="s">
        <v>36</v>
      </c>
      <c r="B105" s="10" t="s">
        <v>62</v>
      </c>
      <c r="C105" s="35">
        <v>836.6</v>
      </c>
      <c r="D105" s="34">
        <v>8.0430892692537077E-3</v>
      </c>
      <c r="E105" s="16">
        <v>10</v>
      </c>
      <c r="F105" s="15">
        <v>83.66</v>
      </c>
      <c r="G105" s="17"/>
      <c r="P105" t="s">
        <v>33</v>
      </c>
      <c r="Q105" s="10" t="s">
        <v>33</v>
      </c>
      <c r="R105" s="35">
        <v>551.78</v>
      </c>
      <c r="S105" s="34">
        <v>1.593936199648789E-3</v>
      </c>
      <c r="T105" s="16">
        <v>10</v>
      </c>
      <c r="U105" s="15">
        <v>55.17799999999999</v>
      </c>
    </row>
    <row r="106" spans="1:21" ht="19.5" x14ac:dyDescent="0.3">
      <c r="A106" t="s">
        <v>75</v>
      </c>
      <c r="B106" s="10" t="s">
        <v>5</v>
      </c>
      <c r="C106" s="35">
        <v>0</v>
      </c>
      <c r="D106" s="34">
        <v>0</v>
      </c>
      <c r="E106" s="16">
        <v>10</v>
      </c>
      <c r="F106" s="15"/>
      <c r="P106" t="s">
        <v>75</v>
      </c>
      <c r="Q106" s="10" t="s">
        <v>5</v>
      </c>
      <c r="R106" s="35">
        <v>0</v>
      </c>
      <c r="S106" s="34">
        <v>0</v>
      </c>
      <c r="T106" s="16">
        <v>10</v>
      </c>
      <c r="U106" s="15"/>
    </row>
    <row r="107" spans="1:21" ht="19.5" x14ac:dyDescent="0.3">
      <c r="B107" s="8" t="s">
        <v>52</v>
      </c>
      <c r="C107" s="33">
        <v>104014.76000000002</v>
      </c>
      <c r="D107" s="34">
        <v>1</v>
      </c>
      <c r="E107" s="21"/>
      <c r="F107" s="20"/>
      <c r="Q107" s="8" t="s">
        <v>52</v>
      </c>
      <c r="R107" s="33">
        <v>346174.45800000039</v>
      </c>
      <c r="S107" s="34">
        <v>1</v>
      </c>
      <c r="T107" s="21"/>
      <c r="U107" s="20"/>
    </row>
    <row r="108" spans="1:21" ht="19.5" x14ac:dyDescent="0.3">
      <c r="B108" s="25"/>
      <c r="C108" s="20"/>
      <c r="D108" s="14"/>
      <c r="E108" s="21"/>
      <c r="F108" s="20"/>
      <c r="G108" s="14"/>
      <c r="Q108" s="25"/>
      <c r="R108" s="20"/>
      <c r="S108" s="14"/>
      <c r="T108" s="14"/>
      <c r="U108" s="14"/>
    </row>
    <row r="109" spans="1:21" ht="19.5" x14ac:dyDescent="0.3">
      <c r="B109" s="25"/>
      <c r="C109" s="20"/>
      <c r="D109" s="14"/>
      <c r="E109" s="21"/>
      <c r="F109" s="20"/>
      <c r="G109" s="14"/>
      <c r="Q109" s="25"/>
      <c r="R109" s="20"/>
      <c r="S109" s="14"/>
      <c r="T109" s="14"/>
      <c r="U109" s="14"/>
    </row>
    <row r="110" spans="1:21" ht="19.5" x14ac:dyDescent="0.3">
      <c r="B110" s="25"/>
      <c r="C110" s="20"/>
      <c r="D110" s="14"/>
      <c r="E110" s="21"/>
      <c r="F110" s="20"/>
      <c r="G110" s="14"/>
      <c r="Q110" s="25"/>
      <c r="R110" s="20"/>
      <c r="S110" s="14"/>
      <c r="T110" s="14"/>
      <c r="U110" s="14"/>
    </row>
    <row r="111" spans="1:21" ht="19.5" x14ac:dyDescent="0.3">
      <c r="B111" s="25"/>
      <c r="C111" s="20"/>
      <c r="D111" s="14"/>
      <c r="E111" s="21"/>
      <c r="F111" s="20"/>
      <c r="G111" s="14"/>
      <c r="Q111" s="25"/>
      <c r="R111" s="20"/>
      <c r="S111" s="14"/>
      <c r="T111" s="14"/>
      <c r="U111" s="14"/>
    </row>
    <row r="112" spans="1:21" x14ac:dyDescent="0.25">
      <c r="C112" s="18"/>
      <c r="D112" s="17"/>
      <c r="E112" s="19"/>
      <c r="F112" s="18"/>
      <c r="G112" s="17"/>
      <c r="R112" s="18"/>
      <c r="S112" s="17"/>
      <c r="T112" s="17"/>
      <c r="U112" s="17"/>
    </row>
    <row r="113" spans="1:21" x14ac:dyDescent="0.25">
      <c r="R113" s="4"/>
      <c r="S113" s="3"/>
      <c r="T113" s="3"/>
      <c r="U113" s="3"/>
    </row>
    <row r="114" spans="1:21" s="23" customFormat="1" ht="26.25" x14ac:dyDescent="0.4">
      <c r="B114" s="13" t="s">
        <v>61</v>
      </c>
      <c r="C114" s="12"/>
      <c r="D114" s="11"/>
      <c r="E114" s="24"/>
      <c r="F114" s="12"/>
      <c r="G114" s="11"/>
      <c r="Q114" s="13" t="s">
        <v>60</v>
      </c>
      <c r="R114" s="12"/>
      <c r="S114" s="11"/>
      <c r="T114" s="11"/>
      <c r="U114" s="11"/>
    </row>
    <row r="115" spans="1:21" ht="19.5" x14ac:dyDescent="0.3">
      <c r="B115" s="8" t="s">
        <v>55</v>
      </c>
      <c r="C115" s="7" t="s">
        <v>54</v>
      </c>
      <c r="D115" s="6" t="s">
        <v>53</v>
      </c>
      <c r="E115" s="21" t="s">
        <v>68</v>
      </c>
      <c r="F115" s="20" t="s">
        <v>72</v>
      </c>
      <c r="G115" s="14"/>
      <c r="Q115" s="8" t="s">
        <v>55</v>
      </c>
      <c r="R115" s="7" t="s">
        <v>54</v>
      </c>
      <c r="S115" s="6" t="s">
        <v>53</v>
      </c>
      <c r="T115" s="21" t="s">
        <v>68</v>
      </c>
      <c r="U115" s="20" t="s">
        <v>72</v>
      </c>
    </row>
    <row r="116" spans="1:21" ht="19.5" x14ac:dyDescent="0.3">
      <c r="B116" s="10" t="s">
        <v>2</v>
      </c>
      <c r="C116" s="35">
        <v>61104.700000000055</v>
      </c>
      <c r="D116" s="34">
        <v>0.58037276707593211</v>
      </c>
      <c r="E116" s="16">
        <v>14</v>
      </c>
      <c r="F116" s="15">
        <v>8554.6580000000067</v>
      </c>
      <c r="G116" s="22"/>
      <c r="Q116" s="10" t="s">
        <v>2</v>
      </c>
      <c r="R116" s="35">
        <v>242447.00899999979</v>
      </c>
      <c r="S116" s="34">
        <v>0.90815202675700191</v>
      </c>
      <c r="T116" s="16">
        <v>14</v>
      </c>
      <c r="U116" s="15">
        <v>33942.58125999997</v>
      </c>
    </row>
    <row r="117" spans="1:21" ht="19.5" x14ac:dyDescent="0.3">
      <c r="B117" s="10" t="s">
        <v>19</v>
      </c>
      <c r="C117" s="35">
        <v>6547.0999999999995</v>
      </c>
      <c r="D117" s="34">
        <v>6.2184390780460931E-2</v>
      </c>
      <c r="E117" s="16">
        <v>15.2</v>
      </c>
      <c r="F117" s="15">
        <v>995.15919999999983</v>
      </c>
      <c r="G117" s="22"/>
      <c r="Q117" s="10" t="s">
        <v>19</v>
      </c>
      <c r="R117" s="35">
        <v>3412.2</v>
      </c>
      <c r="S117" s="34">
        <v>1.2781334603720535E-2</v>
      </c>
      <c r="T117" s="16">
        <v>15.2</v>
      </c>
      <c r="U117" s="15">
        <v>518.6543999999999</v>
      </c>
    </row>
    <row r="118" spans="1:21" ht="19.5" x14ac:dyDescent="0.3">
      <c r="A118" t="s">
        <v>24</v>
      </c>
      <c r="B118" s="10" t="s">
        <v>57</v>
      </c>
      <c r="C118" s="35">
        <v>18358.199999999997</v>
      </c>
      <c r="D118" s="34">
        <v>0.17436628168591556</v>
      </c>
      <c r="E118" s="16">
        <v>10.4</v>
      </c>
      <c r="F118" s="15">
        <v>1909.2527999999998</v>
      </c>
      <c r="G118" s="22"/>
      <c r="P118" t="s">
        <v>23</v>
      </c>
      <c r="Q118" s="10" t="s">
        <v>41</v>
      </c>
      <c r="R118" s="35">
        <v>361.90000000000009</v>
      </c>
      <c r="S118" s="34">
        <v>1.3555960943339967E-3</v>
      </c>
      <c r="T118" s="16">
        <v>10.3</v>
      </c>
      <c r="U118" s="15">
        <v>37.275700000000008</v>
      </c>
    </row>
    <row r="119" spans="1:21" ht="19.5" x14ac:dyDescent="0.3">
      <c r="A119" t="s">
        <v>27</v>
      </c>
      <c r="B119" s="10" t="s">
        <v>27</v>
      </c>
      <c r="C119" s="35">
        <v>0</v>
      </c>
      <c r="D119" s="34">
        <v>0</v>
      </c>
      <c r="E119" s="16">
        <v>14.2</v>
      </c>
      <c r="F119" s="15">
        <v>0</v>
      </c>
      <c r="G119" s="22"/>
      <c r="P119" t="s">
        <v>24</v>
      </c>
      <c r="Q119" s="10" t="s">
        <v>57</v>
      </c>
      <c r="R119" s="35">
        <v>15105.800000000003</v>
      </c>
      <c r="S119" s="34">
        <v>5.6582933080382661E-2</v>
      </c>
      <c r="T119" s="16">
        <v>10.4</v>
      </c>
      <c r="U119" s="15">
        <v>1571.0032000000003</v>
      </c>
    </row>
    <row r="120" spans="1:21" ht="19.5" x14ac:dyDescent="0.3">
      <c r="A120" t="s">
        <v>23</v>
      </c>
      <c r="B120" s="10" t="s">
        <v>41</v>
      </c>
      <c r="C120" s="35">
        <v>1771.9</v>
      </c>
      <c r="D120" s="34">
        <v>1.6829515667073778E-2</v>
      </c>
      <c r="E120" s="16">
        <v>10.3</v>
      </c>
      <c r="F120" s="15">
        <v>182.50570000000005</v>
      </c>
      <c r="G120" s="22"/>
      <c r="P120" t="s">
        <v>27</v>
      </c>
      <c r="Q120" s="10" t="s">
        <v>27</v>
      </c>
      <c r="R120" s="35">
        <v>0</v>
      </c>
      <c r="S120" s="34">
        <v>0</v>
      </c>
      <c r="T120" s="16">
        <v>14.2</v>
      </c>
      <c r="U120" s="15">
        <v>0</v>
      </c>
    </row>
    <row r="121" spans="1:21" ht="19.5" x14ac:dyDescent="0.3">
      <c r="A121" t="s">
        <v>31</v>
      </c>
      <c r="B121" s="10" t="s">
        <v>31</v>
      </c>
      <c r="C121" s="35">
        <v>10589.1</v>
      </c>
      <c r="D121" s="34">
        <v>0.10057532837643826</v>
      </c>
      <c r="E121" s="16">
        <v>10.1</v>
      </c>
      <c r="F121" s="15">
        <v>1069.4991</v>
      </c>
      <c r="G121" s="22"/>
      <c r="P121" t="s">
        <v>31</v>
      </c>
      <c r="Q121" s="10" t="s">
        <v>31</v>
      </c>
      <c r="R121" s="35">
        <v>0</v>
      </c>
      <c r="S121" s="34">
        <v>0</v>
      </c>
      <c r="T121" s="16">
        <v>10.1</v>
      </c>
      <c r="U121" s="15">
        <v>0</v>
      </c>
    </row>
    <row r="122" spans="1:21" ht="19.5" x14ac:dyDescent="0.3">
      <c r="A122" t="s">
        <v>20</v>
      </c>
      <c r="B122" s="10" t="s">
        <v>20</v>
      </c>
      <c r="C122" s="35">
        <v>296.10000000000002</v>
      </c>
      <c r="D122" s="34">
        <v>2.8123593820308969E-3</v>
      </c>
      <c r="E122" s="16">
        <v>10</v>
      </c>
      <c r="F122" s="15">
        <v>29.61</v>
      </c>
      <c r="G122" s="22"/>
      <c r="P122" t="s">
        <v>20</v>
      </c>
      <c r="Q122" s="10" t="s">
        <v>20</v>
      </c>
      <c r="R122" s="35">
        <v>404.20000000000005</v>
      </c>
      <c r="S122" s="34">
        <v>1.5140423910743337E-3</v>
      </c>
      <c r="T122" s="16">
        <v>10</v>
      </c>
      <c r="U122" s="15">
        <v>40.42</v>
      </c>
    </row>
    <row r="123" spans="1:21" ht="19.5" x14ac:dyDescent="0.3">
      <c r="A123" t="s">
        <v>30</v>
      </c>
      <c r="B123" s="10" t="s">
        <v>63</v>
      </c>
      <c r="C123" s="35">
        <v>0</v>
      </c>
      <c r="D123" s="34">
        <v>0</v>
      </c>
      <c r="E123" s="16">
        <v>10.68</v>
      </c>
      <c r="F123" s="15">
        <v>0</v>
      </c>
      <c r="G123" s="22"/>
      <c r="P123" t="s">
        <v>76</v>
      </c>
      <c r="Q123" s="10" t="s">
        <v>76</v>
      </c>
      <c r="R123" s="35">
        <v>0</v>
      </c>
      <c r="S123" s="34">
        <v>0</v>
      </c>
      <c r="T123" s="16">
        <v>10</v>
      </c>
      <c r="U123" s="15">
        <v>0</v>
      </c>
    </row>
    <row r="124" spans="1:21" ht="19.5" x14ac:dyDescent="0.3">
      <c r="A124" t="s">
        <v>28</v>
      </c>
      <c r="B124" s="10" t="s">
        <v>4</v>
      </c>
      <c r="C124" s="35">
        <v>310.2</v>
      </c>
      <c r="D124" s="34">
        <v>2.946281257365701E-3</v>
      </c>
      <c r="E124" s="16">
        <v>10.63</v>
      </c>
      <c r="F124" s="15">
        <v>32.974260000000001</v>
      </c>
      <c r="G124" s="22"/>
      <c r="P124" t="s">
        <v>30</v>
      </c>
      <c r="Q124" s="10" t="s">
        <v>63</v>
      </c>
      <c r="R124" s="35">
        <v>0</v>
      </c>
      <c r="S124" s="34">
        <v>0</v>
      </c>
      <c r="T124" s="16">
        <v>10.68</v>
      </c>
      <c r="U124" s="15">
        <v>0</v>
      </c>
    </row>
    <row r="125" spans="1:21" ht="19.5" x14ac:dyDescent="0.3">
      <c r="A125" t="s">
        <v>25</v>
      </c>
      <c r="B125" s="10" t="s">
        <v>21</v>
      </c>
      <c r="C125" s="35">
        <v>1132.7</v>
      </c>
      <c r="D125" s="34">
        <v>1.0758390651895971E-2</v>
      </c>
      <c r="E125" s="16">
        <v>10</v>
      </c>
      <c r="F125" s="15">
        <v>113.27</v>
      </c>
      <c r="G125" s="22"/>
      <c r="P125" t="s">
        <v>26</v>
      </c>
      <c r="Q125" s="10" t="s">
        <v>71</v>
      </c>
      <c r="R125" s="35">
        <v>112.80000000000001</v>
      </c>
      <c r="S125" s="34">
        <v>4.2252345797423265E-4</v>
      </c>
      <c r="T125" s="16">
        <v>10.57</v>
      </c>
      <c r="U125" s="15">
        <v>11.92296</v>
      </c>
    </row>
    <row r="126" spans="1:21" ht="19.5" x14ac:dyDescent="0.3">
      <c r="A126" t="s">
        <v>76</v>
      </c>
      <c r="B126" s="10" t="s">
        <v>76</v>
      </c>
      <c r="C126" s="35">
        <v>0</v>
      </c>
      <c r="D126" s="34">
        <v>0</v>
      </c>
      <c r="E126" s="16">
        <v>10</v>
      </c>
      <c r="F126" s="15">
        <v>0</v>
      </c>
      <c r="G126" s="22"/>
      <c r="P126" t="s">
        <v>28</v>
      </c>
      <c r="Q126" s="10" t="s">
        <v>4</v>
      </c>
      <c r="R126" s="35">
        <v>333.7000000000001</v>
      </c>
      <c r="S126" s="34">
        <v>1.2499652298404386E-3</v>
      </c>
      <c r="T126" s="16">
        <v>10.63</v>
      </c>
      <c r="U126" s="15">
        <v>35.472310000000014</v>
      </c>
    </row>
    <row r="127" spans="1:21" ht="19.5" x14ac:dyDescent="0.3">
      <c r="A127" t="s">
        <v>26</v>
      </c>
      <c r="B127" s="10" t="s">
        <v>71</v>
      </c>
      <c r="C127" s="35">
        <v>0</v>
      </c>
      <c r="D127" s="34">
        <v>0</v>
      </c>
      <c r="E127" s="16">
        <v>10.57</v>
      </c>
      <c r="F127" s="15">
        <v>0</v>
      </c>
      <c r="G127" s="22"/>
      <c r="P127" t="s">
        <v>25</v>
      </c>
      <c r="Q127" s="10" t="s">
        <v>21</v>
      </c>
      <c r="R127" s="35">
        <v>164.5</v>
      </c>
      <c r="S127" s="34">
        <v>6.1618004287908919E-4</v>
      </c>
      <c r="T127" s="16">
        <v>10</v>
      </c>
      <c r="U127" s="15">
        <v>16.45</v>
      </c>
    </row>
    <row r="128" spans="1:21" ht="19.5" x14ac:dyDescent="0.3">
      <c r="A128" t="s">
        <v>29</v>
      </c>
      <c r="B128" s="10" t="s">
        <v>43</v>
      </c>
      <c r="C128" s="35">
        <v>0</v>
      </c>
      <c r="D128" s="34">
        <v>0</v>
      </c>
      <c r="E128" s="16">
        <v>9.9</v>
      </c>
      <c r="F128" s="15">
        <v>0</v>
      </c>
      <c r="G128" s="22"/>
      <c r="P128" t="s">
        <v>29</v>
      </c>
      <c r="Q128" s="10" t="s">
        <v>43</v>
      </c>
      <c r="R128" s="35">
        <v>0</v>
      </c>
      <c r="S128" s="34">
        <v>0</v>
      </c>
      <c r="T128" s="16">
        <v>9.9</v>
      </c>
      <c r="U128" s="15">
        <v>0</v>
      </c>
    </row>
    <row r="129" spans="1:31" ht="19.5" x14ac:dyDescent="0.3">
      <c r="A129" t="s">
        <v>32</v>
      </c>
      <c r="B129" s="10" t="s">
        <v>3</v>
      </c>
      <c r="C129" s="35">
        <v>0</v>
      </c>
      <c r="D129" s="34">
        <v>0</v>
      </c>
      <c r="E129" s="16">
        <v>5.3</v>
      </c>
      <c r="F129" s="15">
        <v>0</v>
      </c>
      <c r="G129" s="22"/>
      <c r="P129" t="s">
        <v>36</v>
      </c>
      <c r="Q129" s="10" t="s">
        <v>62</v>
      </c>
      <c r="R129" s="35">
        <v>545.71699999999964</v>
      </c>
      <c r="S129" s="34">
        <v>2.0441332793911717E-3</v>
      </c>
      <c r="T129" s="16">
        <v>10</v>
      </c>
      <c r="U129" s="15">
        <v>54.571699999999964</v>
      </c>
    </row>
    <row r="130" spans="1:31" ht="19.5" x14ac:dyDescent="0.3">
      <c r="A130" t="s">
        <v>45</v>
      </c>
      <c r="B130" s="10" t="s">
        <v>47</v>
      </c>
      <c r="C130" s="35">
        <v>0</v>
      </c>
      <c r="D130" s="34">
        <v>0</v>
      </c>
      <c r="E130" s="16">
        <v>10.6</v>
      </c>
      <c r="F130" s="15">
        <v>0</v>
      </c>
      <c r="G130" s="22"/>
      <c r="P130" t="s">
        <v>32</v>
      </c>
      <c r="Q130" s="10" t="s">
        <v>3</v>
      </c>
      <c r="R130" s="35">
        <v>0</v>
      </c>
      <c r="S130" s="34">
        <v>0</v>
      </c>
      <c r="T130" s="16">
        <v>5.3</v>
      </c>
      <c r="U130" s="15">
        <v>0</v>
      </c>
    </row>
    <row r="131" spans="1:31" ht="19.5" x14ac:dyDescent="0.3">
      <c r="A131" t="s">
        <v>34</v>
      </c>
      <c r="B131" s="10" t="s">
        <v>38</v>
      </c>
      <c r="C131" s="35">
        <v>0</v>
      </c>
      <c r="D131" s="34">
        <v>0</v>
      </c>
      <c r="E131" s="16">
        <v>5.51</v>
      </c>
      <c r="F131" s="15">
        <v>0</v>
      </c>
      <c r="G131" s="22"/>
      <c r="P131" t="s">
        <v>44</v>
      </c>
      <c r="Q131" s="10" t="s">
        <v>46</v>
      </c>
      <c r="R131" s="35">
        <v>0</v>
      </c>
      <c r="S131" s="34">
        <v>0</v>
      </c>
      <c r="T131" s="16">
        <v>10.16</v>
      </c>
      <c r="U131" s="15">
        <v>0</v>
      </c>
    </row>
    <row r="132" spans="1:31" ht="19.5" x14ac:dyDescent="0.3">
      <c r="A132" t="s">
        <v>35</v>
      </c>
      <c r="B132" s="10" t="s">
        <v>39</v>
      </c>
      <c r="C132" s="35">
        <v>0</v>
      </c>
      <c r="D132" s="34">
        <v>0</v>
      </c>
      <c r="E132" s="16">
        <v>8.8000000000000007</v>
      </c>
      <c r="F132" s="15">
        <v>0</v>
      </c>
      <c r="G132" s="14"/>
      <c r="P132" t="s">
        <v>45</v>
      </c>
      <c r="Q132" s="10" t="s">
        <v>47</v>
      </c>
      <c r="R132" s="35">
        <v>968.2</v>
      </c>
      <c r="S132" s="34">
        <v>3.626659680945497E-3</v>
      </c>
      <c r="T132" s="16">
        <v>10.6</v>
      </c>
      <c r="U132" s="15">
        <v>102.6292</v>
      </c>
    </row>
    <row r="133" spans="1:31" ht="19.5" x14ac:dyDescent="0.3">
      <c r="A133" t="s">
        <v>44</v>
      </c>
      <c r="B133" s="10" t="s">
        <v>46</v>
      </c>
      <c r="C133" s="35">
        <v>742.6</v>
      </c>
      <c r="D133" s="34">
        <v>7.0532187676330422E-3</v>
      </c>
      <c r="E133" s="16">
        <v>10.16</v>
      </c>
      <c r="F133" s="15">
        <v>75.448160000000001</v>
      </c>
      <c r="G133" s="14"/>
      <c r="P133" t="s">
        <v>34</v>
      </c>
      <c r="Q133" s="10" t="s">
        <v>38</v>
      </c>
      <c r="R133" s="35">
        <v>211.5</v>
      </c>
      <c r="S133" s="34">
        <v>7.9223148370168614E-4</v>
      </c>
      <c r="T133" s="16">
        <v>5.51</v>
      </c>
      <c r="U133" s="15">
        <v>11.653650000000001</v>
      </c>
    </row>
    <row r="134" spans="1:31" ht="19.5" x14ac:dyDescent="0.3">
      <c r="A134" t="s">
        <v>33</v>
      </c>
      <c r="B134" s="10" t="s">
        <v>33</v>
      </c>
      <c r="C134" s="35">
        <v>1964.6000000000001</v>
      </c>
      <c r="D134" s="34">
        <v>1.8659781296649441E-2</v>
      </c>
      <c r="E134" s="16">
        <v>10</v>
      </c>
      <c r="F134" s="15">
        <v>196.46</v>
      </c>
      <c r="G134" s="14"/>
      <c r="P134" t="s">
        <v>35</v>
      </c>
      <c r="Q134" s="10" t="s">
        <v>39</v>
      </c>
      <c r="R134" s="35">
        <v>0</v>
      </c>
      <c r="S134" s="34">
        <v>0</v>
      </c>
      <c r="T134" s="16">
        <v>8.8000000000000007</v>
      </c>
      <c r="U134" s="15">
        <v>0</v>
      </c>
    </row>
    <row r="135" spans="1:31" ht="19.5" x14ac:dyDescent="0.3">
      <c r="A135" t="s">
        <v>36</v>
      </c>
      <c r="B135" s="10" t="s">
        <v>62</v>
      </c>
      <c r="C135" s="35">
        <v>2468.0640000000003</v>
      </c>
      <c r="D135" s="34">
        <v>2.3441685058604202E-2</v>
      </c>
      <c r="E135" s="16">
        <v>10</v>
      </c>
      <c r="F135" s="15">
        <v>246.80640000000002</v>
      </c>
      <c r="G135" s="14"/>
      <c r="P135" t="s">
        <v>33</v>
      </c>
      <c r="Q135" s="10" t="s">
        <v>33</v>
      </c>
      <c r="R135" s="35">
        <v>2899.8999999999996</v>
      </c>
      <c r="S135" s="34">
        <v>1.0862373898754229E-2</v>
      </c>
      <c r="T135" s="16">
        <v>10</v>
      </c>
      <c r="U135" s="15">
        <v>289.98999999999995</v>
      </c>
    </row>
    <row r="136" spans="1:31" ht="19.5" x14ac:dyDescent="0.3">
      <c r="A136" t="s">
        <v>75</v>
      </c>
      <c r="B136" s="10" t="s">
        <v>5</v>
      </c>
      <c r="C136" s="35">
        <v>0</v>
      </c>
      <c r="D136" s="34">
        <v>0</v>
      </c>
      <c r="E136" s="16">
        <v>10</v>
      </c>
      <c r="F136" s="15"/>
      <c r="G136" s="14"/>
      <c r="P136" t="s">
        <v>75</v>
      </c>
      <c r="Q136" s="10" t="s">
        <v>5</v>
      </c>
      <c r="R136" s="35">
        <v>0</v>
      </c>
      <c r="S136" s="34">
        <v>0</v>
      </c>
      <c r="T136" s="16">
        <v>10</v>
      </c>
      <c r="U136" s="15"/>
    </row>
    <row r="137" spans="1:31" ht="19.5" x14ac:dyDescent="0.3">
      <c r="B137" s="8" t="s">
        <v>52</v>
      </c>
      <c r="C137" s="33">
        <v>105285.26400000007</v>
      </c>
      <c r="D137" s="34">
        <v>1</v>
      </c>
      <c r="E137" s="21"/>
      <c r="F137" s="20"/>
      <c r="G137" s="14"/>
      <c r="Q137" s="8" t="s">
        <v>52</v>
      </c>
      <c r="R137" s="33">
        <v>266967.42599999986</v>
      </c>
      <c r="S137" s="34">
        <v>1</v>
      </c>
      <c r="T137" s="21"/>
      <c r="U137" s="20"/>
    </row>
    <row r="138" spans="1:31" ht="19.5" x14ac:dyDescent="0.3">
      <c r="B138" s="25"/>
      <c r="C138" s="20"/>
      <c r="D138" s="14"/>
      <c r="E138" s="21"/>
      <c r="F138" s="20"/>
      <c r="G138" s="14"/>
      <c r="Q138" s="25"/>
      <c r="R138" s="20"/>
      <c r="S138" s="14"/>
      <c r="T138" s="14"/>
      <c r="U138" s="14"/>
    </row>
    <row r="139" spans="1:31" ht="19.5" x14ac:dyDescent="0.3">
      <c r="B139" s="25"/>
      <c r="C139" s="20"/>
      <c r="D139" s="14"/>
      <c r="E139" s="21"/>
      <c r="F139" s="20"/>
      <c r="G139" s="14"/>
      <c r="Q139" s="25"/>
      <c r="R139" s="20"/>
      <c r="S139" s="14"/>
      <c r="T139" s="14"/>
      <c r="U139" s="14"/>
    </row>
    <row r="140" spans="1:31" ht="19.5" x14ac:dyDescent="0.3">
      <c r="B140" s="25"/>
      <c r="C140" s="20"/>
      <c r="D140" s="14"/>
      <c r="E140" s="21"/>
      <c r="F140" s="20"/>
      <c r="G140" s="14"/>
      <c r="Q140" s="25"/>
      <c r="R140" s="20"/>
      <c r="S140" s="14"/>
      <c r="T140" s="14"/>
      <c r="U140" s="14"/>
    </row>
    <row r="141" spans="1:31" x14ac:dyDescent="0.25">
      <c r="C141" s="18"/>
      <c r="D141" s="17"/>
      <c r="E141" s="19"/>
      <c r="F141" s="18"/>
      <c r="G141" s="17"/>
      <c r="R141" s="18"/>
      <c r="S141" s="17"/>
      <c r="T141" s="17"/>
      <c r="U141" s="17"/>
    </row>
    <row r="142" spans="1:31" ht="26.25" x14ac:dyDescent="0.4">
      <c r="B142" s="13" t="s">
        <v>59</v>
      </c>
      <c r="C142" s="12"/>
      <c r="D142" s="11"/>
      <c r="E142" s="24"/>
      <c r="F142" s="12"/>
      <c r="G142" s="11"/>
      <c r="H142" s="23"/>
      <c r="I142" s="23"/>
      <c r="J142" s="23"/>
      <c r="K142" s="23"/>
      <c r="L142" s="23"/>
      <c r="M142" s="23"/>
      <c r="N142" s="23"/>
      <c r="O142" s="23"/>
      <c r="P142" s="23"/>
      <c r="Q142" s="13" t="s">
        <v>58</v>
      </c>
      <c r="R142" s="12"/>
      <c r="S142" s="11"/>
      <c r="T142" s="24"/>
      <c r="U142" s="12"/>
      <c r="V142" s="11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9.5" x14ac:dyDescent="0.3">
      <c r="B143" s="8" t="s">
        <v>55</v>
      </c>
      <c r="C143" s="7" t="s">
        <v>54</v>
      </c>
      <c r="D143" s="6" t="s">
        <v>53</v>
      </c>
      <c r="E143" s="21" t="s">
        <v>68</v>
      </c>
      <c r="F143" s="20" t="s">
        <v>72</v>
      </c>
      <c r="G143" s="14"/>
      <c r="Q143" s="8" t="s">
        <v>55</v>
      </c>
      <c r="R143" s="7" t="s">
        <v>54</v>
      </c>
      <c r="S143" s="6" t="s">
        <v>53</v>
      </c>
      <c r="T143" s="21" t="s">
        <v>68</v>
      </c>
      <c r="U143" s="20" t="s">
        <v>72</v>
      </c>
      <c r="V143" s="14"/>
    </row>
    <row r="144" spans="1:31" ht="19.5" x14ac:dyDescent="0.3">
      <c r="B144" s="10" t="s">
        <v>2</v>
      </c>
      <c r="C144" s="35">
        <v>50714.220000000081</v>
      </c>
      <c r="D144" s="34">
        <v>0.62044030835678643</v>
      </c>
      <c r="E144" s="16">
        <v>14</v>
      </c>
      <c r="F144" s="15">
        <v>7099.9908000000114</v>
      </c>
      <c r="G144" s="22"/>
      <c r="Q144" s="10" t="s">
        <v>2</v>
      </c>
      <c r="R144" s="35">
        <v>35306.856</v>
      </c>
      <c r="S144" s="34">
        <v>0.67952752868531296</v>
      </c>
      <c r="T144" s="16">
        <v>14</v>
      </c>
      <c r="U144" s="15">
        <v>4942.9598399999995</v>
      </c>
      <c r="V144" s="22"/>
    </row>
    <row r="145" spans="1:22" ht="19.5" x14ac:dyDescent="0.3">
      <c r="B145" s="10" t="s">
        <v>19</v>
      </c>
      <c r="C145" s="35">
        <v>2404.38</v>
      </c>
      <c r="D145" s="34">
        <v>2.9415305383911808E-2</v>
      </c>
      <c r="E145" s="16">
        <v>15.2</v>
      </c>
      <c r="F145" s="15">
        <v>365.46575999999999</v>
      </c>
      <c r="G145" s="22"/>
      <c r="Q145" s="10" t="s">
        <v>19</v>
      </c>
      <c r="R145" s="35">
        <v>642.74399999999991</v>
      </c>
      <c r="S145" s="34">
        <v>1.2370465438704391E-2</v>
      </c>
      <c r="T145" s="16">
        <v>15.2</v>
      </c>
      <c r="U145" s="15">
        <v>97.69708799999998</v>
      </c>
      <c r="V145" s="22"/>
    </row>
    <row r="146" spans="1:22" ht="19.5" x14ac:dyDescent="0.3">
      <c r="A146" t="s">
        <v>23</v>
      </c>
      <c r="B146" s="10" t="s">
        <v>41</v>
      </c>
      <c r="C146" s="35">
        <v>876.84</v>
      </c>
      <c r="D146" s="34">
        <v>1.0727304491315528E-2</v>
      </c>
      <c r="E146" s="16">
        <v>10.3</v>
      </c>
      <c r="F146" s="15">
        <v>90.314520000000016</v>
      </c>
      <c r="G146" s="22"/>
      <c r="P146" t="s">
        <v>23</v>
      </c>
      <c r="Q146" s="10" t="s">
        <v>41</v>
      </c>
      <c r="R146" s="35">
        <v>0</v>
      </c>
      <c r="S146" s="34">
        <v>0</v>
      </c>
      <c r="T146" s="16">
        <v>10.3</v>
      </c>
      <c r="U146" s="15">
        <v>0</v>
      </c>
      <c r="V146" s="22"/>
    </row>
    <row r="147" spans="1:22" ht="19.5" x14ac:dyDescent="0.3">
      <c r="A147" t="s">
        <v>24</v>
      </c>
      <c r="B147" s="10" t="s">
        <v>57</v>
      </c>
      <c r="C147" s="35">
        <v>23319.300000000003</v>
      </c>
      <c r="D147" s="34">
        <v>0.28528948454032005</v>
      </c>
      <c r="E147" s="16">
        <v>10.4</v>
      </c>
      <c r="F147" s="15">
        <v>2425.2072000000003</v>
      </c>
      <c r="G147" s="22"/>
      <c r="P147" t="s">
        <v>24</v>
      </c>
      <c r="Q147" s="10" t="s">
        <v>57</v>
      </c>
      <c r="R147" s="35">
        <v>0</v>
      </c>
      <c r="S147" s="34">
        <v>0</v>
      </c>
      <c r="T147" s="16">
        <v>10.4</v>
      </c>
      <c r="U147" s="15">
        <v>0</v>
      </c>
      <c r="V147" s="22"/>
    </row>
    <row r="148" spans="1:22" ht="19.5" x14ac:dyDescent="0.3">
      <c r="A148" t="s">
        <v>27</v>
      </c>
      <c r="B148" s="10" t="s">
        <v>27</v>
      </c>
      <c r="C148" s="35">
        <v>0</v>
      </c>
      <c r="D148" s="34">
        <v>0</v>
      </c>
      <c r="E148" s="16">
        <v>14.2</v>
      </c>
      <c r="F148" s="15">
        <v>0</v>
      </c>
      <c r="G148" s="22"/>
      <c r="P148" t="s">
        <v>27</v>
      </c>
      <c r="Q148" s="10" t="s">
        <v>27</v>
      </c>
      <c r="R148" s="35">
        <v>0</v>
      </c>
      <c r="S148" s="34">
        <v>0</v>
      </c>
      <c r="T148" s="16">
        <v>14.2</v>
      </c>
      <c r="U148" s="15">
        <v>0</v>
      </c>
      <c r="V148" s="22"/>
    </row>
    <row r="149" spans="1:22" ht="19.5" x14ac:dyDescent="0.3">
      <c r="A149" t="s">
        <v>31</v>
      </c>
      <c r="B149" s="10" t="s">
        <v>31</v>
      </c>
      <c r="C149" s="35">
        <v>0</v>
      </c>
      <c r="D149" s="34">
        <v>0</v>
      </c>
      <c r="E149" s="16">
        <v>10.1</v>
      </c>
      <c r="F149" s="15">
        <v>0</v>
      </c>
      <c r="G149" s="22"/>
      <c r="P149" t="s">
        <v>31</v>
      </c>
      <c r="Q149" s="10" t="s">
        <v>31</v>
      </c>
      <c r="R149" s="35">
        <v>0</v>
      </c>
      <c r="S149" s="34">
        <v>0</v>
      </c>
      <c r="T149" s="16">
        <v>10.1</v>
      </c>
      <c r="U149" s="15">
        <v>0</v>
      </c>
      <c r="V149" s="22"/>
    </row>
    <row r="150" spans="1:22" ht="19.5" x14ac:dyDescent="0.3">
      <c r="A150" t="s">
        <v>20</v>
      </c>
      <c r="B150" s="10" t="s">
        <v>20</v>
      </c>
      <c r="C150" s="35">
        <v>1538.9999999999998</v>
      </c>
      <c r="D150" s="34">
        <v>1.88282031067636E-2</v>
      </c>
      <c r="E150" s="16">
        <v>10</v>
      </c>
      <c r="F150" s="15">
        <v>153.89999999999998</v>
      </c>
      <c r="G150" s="22"/>
      <c r="P150" t="s">
        <v>20</v>
      </c>
      <c r="Q150" s="10" t="s">
        <v>20</v>
      </c>
      <c r="R150" s="35">
        <v>684.78</v>
      </c>
      <c r="S150" s="34">
        <v>1.3179504317607001E-2</v>
      </c>
      <c r="T150" s="16">
        <v>10</v>
      </c>
      <c r="U150" s="15">
        <v>68.477999999999994</v>
      </c>
      <c r="V150" s="22"/>
    </row>
    <row r="151" spans="1:22" ht="19.5" x14ac:dyDescent="0.3">
      <c r="A151" t="s">
        <v>76</v>
      </c>
      <c r="B151" s="10" t="s">
        <v>76</v>
      </c>
      <c r="C151" s="35">
        <v>0</v>
      </c>
      <c r="D151" s="34">
        <v>0</v>
      </c>
      <c r="E151" s="16">
        <v>10</v>
      </c>
      <c r="F151" s="15">
        <v>0</v>
      </c>
      <c r="G151" s="22"/>
      <c r="P151" t="s">
        <v>76</v>
      </c>
      <c r="Q151" s="10" t="s">
        <v>76</v>
      </c>
      <c r="R151" s="35">
        <v>0</v>
      </c>
      <c r="S151" s="34">
        <v>0</v>
      </c>
      <c r="T151" s="16">
        <v>10</v>
      </c>
      <c r="U151" s="15">
        <v>0</v>
      </c>
      <c r="V151" s="22"/>
    </row>
    <row r="152" spans="1:22" ht="19.5" x14ac:dyDescent="0.3">
      <c r="A152" t="s">
        <v>30</v>
      </c>
      <c r="B152" s="10" t="s">
        <v>63</v>
      </c>
      <c r="C152" s="35">
        <v>0</v>
      </c>
      <c r="D152" s="34">
        <v>0</v>
      </c>
      <c r="E152" s="16">
        <v>10.68</v>
      </c>
      <c r="F152" s="15">
        <v>0</v>
      </c>
      <c r="G152" s="22"/>
      <c r="P152" t="s">
        <v>30</v>
      </c>
      <c r="Q152" s="10" t="s">
        <v>63</v>
      </c>
      <c r="R152" s="35">
        <v>0</v>
      </c>
      <c r="S152" s="34">
        <v>0</v>
      </c>
      <c r="T152" s="16">
        <v>10.68</v>
      </c>
      <c r="U152" s="15">
        <v>0</v>
      </c>
      <c r="V152" s="22"/>
    </row>
    <row r="153" spans="1:22" ht="19.5" x14ac:dyDescent="0.3">
      <c r="A153" t="s">
        <v>26</v>
      </c>
      <c r="B153" s="10" t="s">
        <v>71</v>
      </c>
      <c r="C153" s="35">
        <v>0</v>
      </c>
      <c r="D153" s="34">
        <v>0</v>
      </c>
      <c r="E153" s="16">
        <v>10.57</v>
      </c>
      <c r="F153" s="15">
        <v>0</v>
      </c>
      <c r="G153" s="22"/>
      <c r="P153" t="s">
        <v>26</v>
      </c>
      <c r="Q153" s="10" t="s">
        <v>71</v>
      </c>
      <c r="R153" s="35">
        <v>0</v>
      </c>
      <c r="S153" s="34">
        <v>0</v>
      </c>
      <c r="T153" s="16">
        <v>10.57</v>
      </c>
      <c r="U153" s="15">
        <v>0</v>
      </c>
      <c r="V153" s="22"/>
    </row>
    <row r="154" spans="1:22" ht="19.5" x14ac:dyDescent="0.3">
      <c r="A154" t="s">
        <v>28</v>
      </c>
      <c r="B154" s="10" t="s">
        <v>4</v>
      </c>
      <c r="C154" s="35">
        <v>0</v>
      </c>
      <c r="D154" s="34">
        <v>0</v>
      </c>
      <c r="E154" s="16">
        <v>10.63</v>
      </c>
      <c r="F154" s="15">
        <v>0</v>
      </c>
      <c r="G154" s="22"/>
      <c r="P154" t="s">
        <v>28</v>
      </c>
      <c r="Q154" s="10" t="s">
        <v>4</v>
      </c>
      <c r="R154" s="35">
        <v>0</v>
      </c>
      <c r="S154" s="34">
        <v>0</v>
      </c>
      <c r="T154" s="16">
        <v>10.63</v>
      </c>
      <c r="U154" s="15">
        <v>0</v>
      </c>
      <c r="V154" s="22"/>
    </row>
    <row r="155" spans="1:22" ht="19.5" x14ac:dyDescent="0.3">
      <c r="A155" t="s">
        <v>25</v>
      </c>
      <c r="B155" s="10" t="s">
        <v>21</v>
      </c>
      <c r="C155" s="35">
        <v>2885.3399999999983</v>
      </c>
      <c r="D155" s="34">
        <v>3.5299394120902702E-2</v>
      </c>
      <c r="E155" s="16">
        <v>10</v>
      </c>
      <c r="F155" s="15">
        <v>288.53399999999982</v>
      </c>
      <c r="G155" s="22"/>
      <c r="P155" t="s">
        <v>25</v>
      </c>
      <c r="Q155" s="10" t="s">
        <v>21</v>
      </c>
      <c r="R155" s="35">
        <v>15323.568000000001</v>
      </c>
      <c r="S155" s="34">
        <v>0.29492250155837568</v>
      </c>
      <c r="T155" s="16">
        <v>10</v>
      </c>
      <c r="U155" s="15">
        <v>1532.3568000000002</v>
      </c>
      <c r="V155" s="22"/>
    </row>
    <row r="156" spans="1:22" ht="19.5" x14ac:dyDescent="0.3">
      <c r="A156" t="s">
        <v>29</v>
      </c>
      <c r="B156" s="10" t="s">
        <v>43</v>
      </c>
      <c r="C156" s="35">
        <v>0</v>
      </c>
      <c r="D156" s="34">
        <v>0</v>
      </c>
      <c r="E156" s="16">
        <v>9.9</v>
      </c>
      <c r="F156" s="15">
        <v>0</v>
      </c>
      <c r="G156" s="14"/>
      <c r="P156" t="s">
        <v>29</v>
      </c>
      <c r="Q156" s="10" t="s">
        <v>43</v>
      </c>
      <c r="R156" s="35">
        <v>0</v>
      </c>
      <c r="S156" s="34">
        <v>0</v>
      </c>
      <c r="T156" s="16">
        <v>9.9</v>
      </c>
      <c r="U156" s="15">
        <v>0</v>
      </c>
      <c r="V156" s="14"/>
    </row>
    <row r="157" spans="1:22" ht="19.5" x14ac:dyDescent="0.3">
      <c r="A157" t="s">
        <v>36</v>
      </c>
      <c r="B157" s="10" t="s">
        <v>62</v>
      </c>
      <c r="C157" s="35">
        <v>0</v>
      </c>
      <c r="D157" s="34">
        <v>0</v>
      </c>
      <c r="E157" s="16">
        <v>10</v>
      </c>
      <c r="F157" s="15">
        <v>0</v>
      </c>
      <c r="G157" s="17"/>
      <c r="P157" t="s">
        <v>36</v>
      </c>
      <c r="Q157" s="10" t="s">
        <v>62</v>
      </c>
      <c r="R157" s="35">
        <v>0</v>
      </c>
      <c r="S157" s="34">
        <v>0</v>
      </c>
      <c r="T157" s="16">
        <v>10</v>
      </c>
      <c r="U157" s="15">
        <v>0</v>
      </c>
      <c r="V157" s="17"/>
    </row>
    <row r="158" spans="1:22" ht="19.5" x14ac:dyDescent="0.3">
      <c r="A158" t="s">
        <v>32</v>
      </c>
      <c r="B158" s="10" t="s">
        <v>3</v>
      </c>
      <c r="C158" s="35">
        <v>0</v>
      </c>
      <c r="D158" s="34">
        <v>0</v>
      </c>
      <c r="E158" s="16">
        <v>5.3</v>
      </c>
      <c r="F158" s="15">
        <v>0</v>
      </c>
      <c r="P158" t="s">
        <v>32</v>
      </c>
      <c r="Q158" s="10" t="s">
        <v>3</v>
      </c>
      <c r="R158" s="35">
        <v>0</v>
      </c>
      <c r="S158" s="34">
        <v>0</v>
      </c>
      <c r="T158" s="16">
        <v>5.3</v>
      </c>
      <c r="U158" s="15">
        <v>0</v>
      </c>
      <c r="V158" s="3"/>
    </row>
    <row r="159" spans="1:22" ht="19.5" x14ac:dyDescent="0.3">
      <c r="A159" t="s">
        <v>44</v>
      </c>
      <c r="B159" s="10" t="s">
        <v>46</v>
      </c>
      <c r="C159" s="35">
        <v>0</v>
      </c>
      <c r="D159" s="34">
        <v>0</v>
      </c>
      <c r="E159" s="16">
        <v>10.16</v>
      </c>
      <c r="F159" s="15">
        <v>0</v>
      </c>
      <c r="P159" t="s">
        <v>44</v>
      </c>
      <c r="Q159" s="10" t="s">
        <v>46</v>
      </c>
      <c r="R159" s="35">
        <v>0</v>
      </c>
      <c r="S159" s="34">
        <v>0</v>
      </c>
      <c r="T159" s="16">
        <v>10.16</v>
      </c>
      <c r="U159" s="15">
        <v>0</v>
      </c>
    </row>
    <row r="160" spans="1:22" ht="19.5" x14ac:dyDescent="0.3">
      <c r="A160" t="s">
        <v>45</v>
      </c>
      <c r="B160" s="10" t="s">
        <v>47</v>
      </c>
      <c r="C160" s="35">
        <v>0</v>
      </c>
      <c r="D160" s="34">
        <v>0</v>
      </c>
      <c r="E160" s="16">
        <v>10.6</v>
      </c>
      <c r="F160" s="15">
        <v>0</v>
      </c>
      <c r="P160" t="s">
        <v>45</v>
      </c>
      <c r="Q160" s="10" t="s">
        <v>47</v>
      </c>
      <c r="R160" s="35">
        <v>0</v>
      </c>
      <c r="S160" s="34">
        <v>0</v>
      </c>
      <c r="T160" s="16">
        <v>10.6</v>
      </c>
      <c r="U160" s="15">
        <v>0</v>
      </c>
    </row>
    <row r="161" spans="1:21" ht="19.5" x14ac:dyDescent="0.3">
      <c r="A161" t="s">
        <v>34</v>
      </c>
      <c r="B161" s="10" t="s">
        <v>38</v>
      </c>
      <c r="C161" s="35">
        <v>0</v>
      </c>
      <c r="D161" s="34">
        <v>0</v>
      </c>
      <c r="E161" s="16">
        <v>5.51</v>
      </c>
      <c r="F161" s="15">
        <v>0</v>
      </c>
      <c r="P161" t="s">
        <v>34</v>
      </c>
      <c r="Q161" s="10" t="s">
        <v>38</v>
      </c>
      <c r="R161" s="35">
        <v>0</v>
      </c>
      <c r="S161" s="34">
        <v>0</v>
      </c>
      <c r="T161" s="16">
        <v>5.51</v>
      </c>
      <c r="U161" s="15">
        <v>0</v>
      </c>
    </row>
    <row r="162" spans="1:21" ht="19.5" x14ac:dyDescent="0.3">
      <c r="A162" t="s">
        <v>35</v>
      </c>
      <c r="B162" s="10" t="s">
        <v>39</v>
      </c>
      <c r="C162" s="35">
        <v>0</v>
      </c>
      <c r="D162" s="34">
        <v>0</v>
      </c>
      <c r="E162" s="16">
        <v>8.8000000000000007</v>
      </c>
      <c r="F162" s="15">
        <v>0</v>
      </c>
      <c r="P162" t="s">
        <v>35</v>
      </c>
      <c r="Q162" s="10" t="s">
        <v>39</v>
      </c>
      <c r="R162" s="35">
        <v>0</v>
      </c>
      <c r="S162" s="34">
        <v>0</v>
      </c>
      <c r="T162" s="16">
        <v>8.8000000000000007</v>
      </c>
      <c r="U162" s="15">
        <v>0</v>
      </c>
    </row>
    <row r="163" spans="1:21" ht="19.5" x14ac:dyDescent="0.3">
      <c r="A163" t="s">
        <v>33</v>
      </c>
      <c r="B163" s="10" t="s">
        <v>33</v>
      </c>
      <c r="C163" s="35">
        <v>0</v>
      </c>
      <c r="D163" s="34">
        <v>0</v>
      </c>
      <c r="E163" s="16">
        <v>10</v>
      </c>
      <c r="F163" s="15">
        <v>0</v>
      </c>
      <c r="P163" t="s">
        <v>33</v>
      </c>
      <c r="Q163" s="10" t="s">
        <v>33</v>
      </c>
      <c r="R163" s="35">
        <v>0</v>
      </c>
      <c r="S163" s="34">
        <v>0</v>
      </c>
      <c r="T163" s="16">
        <v>10</v>
      </c>
      <c r="U163" s="15">
        <v>0</v>
      </c>
    </row>
    <row r="164" spans="1:21" ht="19.5" x14ac:dyDescent="0.3">
      <c r="A164" t="s">
        <v>75</v>
      </c>
      <c r="B164" s="10" t="s">
        <v>5</v>
      </c>
      <c r="C164" s="35">
        <v>0</v>
      </c>
      <c r="D164" s="34">
        <v>0</v>
      </c>
      <c r="E164" s="16">
        <v>10</v>
      </c>
      <c r="F164" s="15"/>
      <c r="P164" t="s">
        <v>75</v>
      </c>
      <c r="Q164" s="10" t="s">
        <v>5</v>
      </c>
      <c r="R164" s="35">
        <v>0</v>
      </c>
      <c r="S164" s="34">
        <v>0</v>
      </c>
      <c r="T164" s="16">
        <v>10</v>
      </c>
      <c r="U164" s="15"/>
    </row>
    <row r="165" spans="1:21" ht="19.5" x14ac:dyDescent="0.3">
      <c r="B165" s="8" t="s">
        <v>52</v>
      </c>
      <c r="C165" s="33">
        <v>81739.080000000075</v>
      </c>
      <c r="D165" s="34">
        <v>1</v>
      </c>
      <c r="E165" s="21"/>
      <c r="F165" s="20"/>
      <c r="Q165" s="8" t="s">
        <v>52</v>
      </c>
      <c r="R165" s="33">
        <v>51957.947999999997</v>
      </c>
      <c r="S165" s="34">
        <v>1</v>
      </c>
      <c r="T165" s="21"/>
      <c r="U165" s="20"/>
    </row>
    <row r="169" spans="1:21" ht="26.25" x14ac:dyDescent="0.4">
      <c r="B169" s="13" t="s">
        <v>56</v>
      </c>
      <c r="C169" s="12"/>
      <c r="D169" s="11"/>
    </row>
    <row r="170" spans="1:21" ht="19.5" x14ac:dyDescent="0.3">
      <c r="B170" s="8" t="s">
        <v>55</v>
      </c>
      <c r="C170" s="7" t="s">
        <v>54</v>
      </c>
      <c r="D170" s="6" t="s">
        <v>53</v>
      </c>
    </row>
    <row r="171" spans="1:21" ht="19.5" x14ac:dyDescent="0.3">
      <c r="B171" s="10" t="s">
        <v>2</v>
      </c>
      <c r="C171" s="9">
        <v>712163.69810000283</v>
      </c>
      <c r="D171" s="30">
        <v>0.90156803801632035</v>
      </c>
    </row>
    <row r="172" spans="1:21" ht="19.5" x14ac:dyDescent="0.3">
      <c r="B172" s="10" t="s">
        <v>3</v>
      </c>
      <c r="C172" s="9">
        <v>70229.093900000022</v>
      </c>
      <c r="D172" s="30">
        <v>8.8906955757517434E-2</v>
      </c>
    </row>
    <row r="173" spans="1:21" ht="19.5" x14ac:dyDescent="0.3">
      <c r="B173" s="10" t="s">
        <v>5</v>
      </c>
      <c r="C173" s="9">
        <v>7503.1285000000007</v>
      </c>
      <c r="D173" s="30">
        <v>9.4986319279917117E-3</v>
      </c>
    </row>
    <row r="174" spans="1:21" ht="19.5" x14ac:dyDescent="0.3">
      <c r="B174" s="10" t="s">
        <v>4</v>
      </c>
      <c r="C174" s="9">
        <v>20.833500000000001</v>
      </c>
      <c r="D174" s="30">
        <v>2.6374298170665118E-5</v>
      </c>
    </row>
    <row r="175" spans="1:21" ht="19.5" x14ac:dyDescent="0.3">
      <c r="B175" s="10"/>
      <c r="C175" s="9"/>
      <c r="D175" s="30">
        <v>0</v>
      </c>
    </row>
    <row r="176" spans="1:21" ht="19.5" x14ac:dyDescent="0.3">
      <c r="B176" s="10"/>
      <c r="C176" s="9"/>
      <c r="D176" s="30">
        <v>0</v>
      </c>
    </row>
    <row r="177" spans="2:4" ht="19.5" x14ac:dyDescent="0.3">
      <c r="B177" s="10"/>
      <c r="C177" s="9"/>
      <c r="D177" s="30">
        <v>0</v>
      </c>
    </row>
    <row r="178" spans="2:4" ht="19.5" x14ac:dyDescent="0.3">
      <c r="B178" s="10"/>
      <c r="C178" s="9"/>
      <c r="D178" s="30">
        <v>0</v>
      </c>
    </row>
    <row r="179" spans="2:4" ht="19.5" x14ac:dyDescent="0.3">
      <c r="B179" s="10"/>
      <c r="C179" s="9"/>
      <c r="D179" s="30">
        <v>0</v>
      </c>
    </row>
    <row r="180" spans="2:4" ht="19.5" x14ac:dyDescent="0.3">
      <c r="B180" s="10"/>
      <c r="C180" s="9"/>
      <c r="D180" s="30">
        <v>0</v>
      </c>
    </row>
    <row r="181" spans="2:4" ht="19.5" x14ac:dyDescent="0.3">
      <c r="B181" s="10"/>
      <c r="C181" s="9"/>
      <c r="D181" s="30">
        <v>0</v>
      </c>
    </row>
    <row r="182" spans="2:4" ht="19.5" x14ac:dyDescent="0.3">
      <c r="B182" s="10"/>
      <c r="C182" s="9"/>
      <c r="D182" s="30">
        <v>0</v>
      </c>
    </row>
    <row r="183" spans="2:4" ht="19.5" x14ac:dyDescent="0.3">
      <c r="B183" s="10"/>
      <c r="C183" s="9"/>
      <c r="D183" s="30">
        <v>0</v>
      </c>
    </row>
    <row r="184" spans="2:4" ht="19.5" x14ac:dyDescent="0.3">
      <c r="B184" s="10"/>
      <c r="C184" s="9"/>
      <c r="D184" s="30">
        <v>0</v>
      </c>
    </row>
    <row r="185" spans="2:4" ht="19.5" x14ac:dyDescent="0.3">
      <c r="B185" s="10"/>
      <c r="C185" s="9"/>
      <c r="D185" s="30">
        <v>0</v>
      </c>
    </row>
    <row r="186" spans="2:4" ht="19.5" x14ac:dyDescent="0.3">
      <c r="B186" s="10"/>
      <c r="C186" s="9"/>
      <c r="D186" s="30">
        <v>0</v>
      </c>
    </row>
    <row r="187" spans="2:4" ht="19.5" x14ac:dyDescent="0.3">
      <c r="B187" s="8" t="s">
        <v>52</v>
      </c>
      <c r="C187" s="7">
        <v>789916.75400000275</v>
      </c>
      <c r="D187" s="6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EE53-DA2B-4BF7-8441-925FFF9C0B96}">
  <dimension ref="A2:AE222"/>
  <sheetViews>
    <sheetView zoomScale="70" zoomScaleNormal="70" workbookViewId="0">
      <selection activeCell="C5" sqref="C5"/>
    </sheetView>
  </sheetViews>
  <sheetFormatPr defaultColWidth="8.7109375" defaultRowHeight="15" x14ac:dyDescent="0.25"/>
  <cols>
    <col min="1" max="1" width="10.85546875" style="37" customWidth="1"/>
    <col min="2" max="2" width="34.85546875" bestFit="1" customWidth="1"/>
    <col min="3" max="3" width="21.5703125" style="4" bestFit="1" customWidth="1"/>
    <col min="4" max="4" width="13.42578125" style="3" bestFit="1" customWidth="1"/>
    <col min="5" max="5" width="9" style="5" bestFit="1" customWidth="1"/>
    <col min="6" max="6" width="19.140625" style="4" bestFit="1" customWidth="1"/>
    <col min="7" max="7" width="8" style="3" bestFit="1" customWidth="1"/>
    <col min="8" max="8" width="6" customWidth="1"/>
    <col min="12" max="12" width="29.140625" bestFit="1" customWidth="1"/>
    <col min="13" max="13" width="17.28515625" bestFit="1" customWidth="1"/>
    <col min="14" max="14" width="11.85546875" bestFit="1" customWidth="1"/>
    <col min="15" max="15" width="9" bestFit="1" customWidth="1"/>
    <col min="16" max="16" width="17.7109375" style="37" bestFit="1" customWidth="1"/>
    <col min="17" max="17" width="42.7109375" bestFit="1" customWidth="1"/>
    <col min="18" max="18" width="19.140625" style="2" bestFit="1" customWidth="1"/>
    <col min="19" max="19" width="11.85546875" bestFit="1" customWidth="1"/>
    <col min="20" max="20" width="9" bestFit="1" customWidth="1"/>
    <col min="21" max="21" width="17.7109375" bestFit="1" customWidth="1"/>
    <col min="22" max="22" width="9" bestFit="1" customWidth="1"/>
    <col min="23" max="23" width="17.7109375" bestFit="1" customWidth="1"/>
    <col min="25" max="25" width="19.140625" bestFit="1" customWidth="1"/>
    <col min="26" max="26" width="10.85546875" bestFit="1" customWidth="1"/>
    <col min="27" max="27" width="36.85546875" bestFit="1" customWidth="1"/>
    <col min="28" max="28" width="17.28515625" bestFit="1" customWidth="1"/>
    <col min="29" max="29" width="11.85546875" bestFit="1" customWidth="1"/>
    <col min="30" max="30" width="9" bestFit="1" customWidth="1"/>
    <col min="31" max="31" width="17.7109375" bestFit="1" customWidth="1"/>
    <col min="33" max="33" width="10.85546875" bestFit="1" customWidth="1"/>
    <col min="34" max="34" width="36.85546875" bestFit="1" customWidth="1"/>
    <col min="35" max="35" width="17.28515625" bestFit="1" customWidth="1"/>
    <col min="36" max="36" width="11.85546875" bestFit="1" customWidth="1"/>
    <col min="37" max="37" width="9" bestFit="1" customWidth="1"/>
    <col min="38" max="38" width="17.7109375" bestFit="1" customWidth="1"/>
  </cols>
  <sheetData>
    <row r="2" spans="1:26" s="23" customFormat="1" ht="26.25" x14ac:dyDescent="0.4">
      <c r="A2" s="36"/>
      <c r="B2" s="13" t="s">
        <v>73</v>
      </c>
      <c r="C2" s="12"/>
      <c r="D2" s="11"/>
      <c r="E2" s="24"/>
      <c r="F2" s="12"/>
      <c r="G2" s="11"/>
      <c r="P2" s="36"/>
      <c r="Q2"/>
      <c r="R2"/>
      <c r="S2"/>
      <c r="T2"/>
      <c r="U2"/>
    </row>
    <row r="3" spans="1:26" ht="19.5" x14ac:dyDescent="0.3">
      <c r="B3" s="8" t="s">
        <v>55</v>
      </c>
      <c r="C3" s="7" t="s">
        <v>54</v>
      </c>
      <c r="D3" s="6" t="s">
        <v>53</v>
      </c>
      <c r="E3" s="21" t="s">
        <v>68</v>
      </c>
      <c r="F3" s="20" t="s">
        <v>72</v>
      </c>
      <c r="G3" s="14"/>
      <c r="R3"/>
      <c r="Y3" s="10" t="s">
        <v>2</v>
      </c>
      <c r="Z3">
        <v>8</v>
      </c>
    </row>
    <row r="4" spans="1:26" ht="19.5" x14ac:dyDescent="0.3">
      <c r="A4" s="40"/>
      <c r="B4" s="10" t="s">
        <v>2</v>
      </c>
      <c r="C4" s="9">
        <v>844647.82800000173</v>
      </c>
      <c r="D4" s="30">
        <v>0.72395348839011275</v>
      </c>
      <c r="E4" s="16">
        <v>8</v>
      </c>
      <c r="F4" s="15">
        <v>67571.82624000014</v>
      </c>
      <c r="G4" s="22"/>
      <c r="R4"/>
      <c r="Y4" s="10" t="s">
        <v>19</v>
      </c>
      <c r="Z4">
        <v>10</v>
      </c>
    </row>
    <row r="5" spans="1:26" ht="19.5" x14ac:dyDescent="0.3">
      <c r="A5" s="40"/>
      <c r="B5" s="10" t="s">
        <v>19</v>
      </c>
      <c r="C5" s="9">
        <v>90318.483999999997</v>
      </c>
      <c r="D5" s="30">
        <v>7.7412596576174997E-2</v>
      </c>
      <c r="E5" s="16">
        <v>10</v>
      </c>
      <c r="F5" s="15">
        <v>9031.8483999999989</v>
      </c>
      <c r="G5" s="22"/>
      <c r="R5"/>
      <c r="Y5" s="10" t="s">
        <v>57</v>
      </c>
      <c r="Z5">
        <v>9</v>
      </c>
    </row>
    <row r="6" spans="1:26" ht="19.5" x14ac:dyDescent="0.3">
      <c r="A6" s="41" t="s">
        <v>24</v>
      </c>
      <c r="B6" s="10" t="s">
        <v>57</v>
      </c>
      <c r="C6" s="9">
        <v>76471.231999999975</v>
      </c>
      <c r="D6" s="30">
        <v>6.5544021227139759E-2</v>
      </c>
      <c r="E6" s="16">
        <v>9</v>
      </c>
      <c r="F6" s="15">
        <v>6882.4108799999976</v>
      </c>
      <c r="G6" s="22"/>
      <c r="R6"/>
      <c r="Y6" s="10" t="s">
        <v>41</v>
      </c>
      <c r="Z6">
        <v>9</v>
      </c>
    </row>
    <row r="7" spans="1:26" ht="19.5" x14ac:dyDescent="0.3">
      <c r="A7" s="41" t="s">
        <v>36</v>
      </c>
      <c r="B7" s="10" t="s">
        <v>62</v>
      </c>
      <c r="C7" s="9">
        <v>6405.9992000000011</v>
      </c>
      <c r="D7" s="30">
        <v>5.4906261683588479E-3</v>
      </c>
      <c r="E7" s="16">
        <v>8</v>
      </c>
      <c r="F7" s="15">
        <v>512.47993600000007</v>
      </c>
      <c r="G7" s="22"/>
      <c r="R7"/>
      <c r="Y7" s="10" t="s">
        <v>31</v>
      </c>
      <c r="Z7">
        <v>8</v>
      </c>
    </row>
    <row r="8" spans="1:26" ht="19.5" x14ac:dyDescent="0.3">
      <c r="A8" s="41" t="s">
        <v>104</v>
      </c>
      <c r="B8" s="10" t="s">
        <v>31</v>
      </c>
      <c r="C8" s="9">
        <v>19212.760000000002</v>
      </c>
      <c r="D8" s="30">
        <v>1.6467389321934058E-2</v>
      </c>
      <c r="E8" s="16">
        <v>8</v>
      </c>
      <c r="F8" s="15">
        <v>1537.0208000000002</v>
      </c>
      <c r="G8" s="22"/>
      <c r="R8"/>
      <c r="Y8" s="10" t="s">
        <v>20</v>
      </c>
      <c r="Z8">
        <v>10</v>
      </c>
    </row>
    <row r="9" spans="1:26" ht="19.5" x14ac:dyDescent="0.3">
      <c r="A9" s="41" t="s">
        <v>32</v>
      </c>
      <c r="B9" s="10" t="s">
        <v>3</v>
      </c>
      <c r="C9" s="9">
        <v>6945.0000000000009</v>
      </c>
      <c r="D9" s="30">
        <v>5.9526074775738645E-3</v>
      </c>
      <c r="E9" s="16">
        <v>6.5</v>
      </c>
      <c r="F9" s="15">
        <v>451.42500000000007</v>
      </c>
      <c r="G9" s="22"/>
      <c r="R9"/>
      <c r="Y9" s="10" t="s">
        <v>27</v>
      </c>
      <c r="Z9">
        <v>10</v>
      </c>
    </row>
    <row r="10" spans="1:26" ht="19.5" x14ac:dyDescent="0.3">
      <c r="A10" s="41" t="s">
        <v>129</v>
      </c>
      <c r="B10" s="10" t="s">
        <v>20</v>
      </c>
      <c r="C10" s="9">
        <v>9609.1680000000015</v>
      </c>
      <c r="D10" s="30">
        <v>8.2360842750271411E-3</v>
      </c>
      <c r="E10" s="16">
        <v>10</v>
      </c>
      <c r="F10" s="15">
        <v>960.91680000000019</v>
      </c>
      <c r="G10" s="22"/>
      <c r="R10"/>
      <c r="Y10" s="10" t="s">
        <v>76</v>
      </c>
      <c r="Z10">
        <v>10</v>
      </c>
    </row>
    <row r="11" spans="1:26" ht="19.5" x14ac:dyDescent="0.3">
      <c r="A11" s="41" t="s">
        <v>132</v>
      </c>
      <c r="B11" s="10" t="s">
        <v>27</v>
      </c>
      <c r="C11" s="9">
        <v>15318.200000000003</v>
      </c>
      <c r="D11" s="30">
        <v>1.3129335041464648E-2</v>
      </c>
      <c r="E11" s="16">
        <v>10</v>
      </c>
      <c r="F11" s="15">
        <v>1531.8200000000004</v>
      </c>
      <c r="G11" s="22"/>
      <c r="R11"/>
      <c r="Y11" s="10" t="s">
        <v>21</v>
      </c>
      <c r="Z11">
        <v>9</v>
      </c>
    </row>
    <row r="12" spans="1:26" ht="19.5" x14ac:dyDescent="0.3">
      <c r="A12" s="41" t="s">
        <v>128</v>
      </c>
      <c r="B12" s="10" t="s">
        <v>136</v>
      </c>
      <c r="C12" s="9">
        <v>0</v>
      </c>
      <c r="D12" s="30">
        <v>0</v>
      </c>
      <c r="E12" s="16">
        <v>10</v>
      </c>
      <c r="F12" s="15">
        <v>0</v>
      </c>
      <c r="G12" s="22"/>
      <c r="R12"/>
      <c r="Y12" s="10" t="s">
        <v>4</v>
      </c>
      <c r="Z12">
        <v>9</v>
      </c>
    </row>
    <row r="13" spans="1:26" ht="19.5" x14ac:dyDescent="0.3">
      <c r="A13" s="41" t="s">
        <v>74</v>
      </c>
      <c r="B13" s="10" t="s">
        <v>76</v>
      </c>
      <c r="C13" s="9">
        <v>1627.3919999999998</v>
      </c>
      <c r="D13" s="30">
        <v>1.3948489255786731E-3</v>
      </c>
      <c r="E13" s="16">
        <v>10</v>
      </c>
      <c r="F13" s="15">
        <v>162.73919999999998</v>
      </c>
      <c r="G13" s="22"/>
      <c r="R13"/>
      <c r="Y13" s="10" t="s">
        <v>63</v>
      </c>
      <c r="Z13">
        <v>9</v>
      </c>
    </row>
    <row r="14" spans="1:26" ht="19.5" x14ac:dyDescent="0.3">
      <c r="A14" s="41" t="s">
        <v>23</v>
      </c>
      <c r="B14" s="10" t="s">
        <v>41</v>
      </c>
      <c r="C14" s="9">
        <v>78649.632000000012</v>
      </c>
      <c r="D14" s="30">
        <v>6.7411142916001837E-2</v>
      </c>
      <c r="E14" s="16">
        <v>9</v>
      </c>
      <c r="F14" s="15">
        <v>7078.4668800000009</v>
      </c>
      <c r="G14" s="22"/>
      <c r="R14"/>
      <c r="Y14" s="10" t="s">
        <v>3</v>
      </c>
      <c r="Z14">
        <v>6.5</v>
      </c>
    </row>
    <row r="15" spans="1:26" ht="19.5" x14ac:dyDescent="0.3">
      <c r="A15" s="41" t="s">
        <v>28</v>
      </c>
      <c r="B15" s="10" t="s">
        <v>4</v>
      </c>
      <c r="C15" s="9">
        <v>5547.0079999999989</v>
      </c>
      <c r="D15" s="30">
        <v>4.7543788767403939E-3</v>
      </c>
      <c r="E15" s="16">
        <v>9</v>
      </c>
      <c r="F15" s="15">
        <v>499.23071999999991</v>
      </c>
      <c r="G15" s="22"/>
      <c r="R15"/>
      <c r="Y15" s="10" t="s">
        <v>33</v>
      </c>
      <c r="Z15">
        <v>10</v>
      </c>
    </row>
    <row r="16" spans="1:26" ht="19.5" x14ac:dyDescent="0.3">
      <c r="A16" s="41" t="s">
        <v>30</v>
      </c>
      <c r="B16" s="10" t="s">
        <v>40</v>
      </c>
      <c r="C16" s="9">
        <v>5342.2320000000009</v>
      </c>
      <c r="D16" s="30">
        <v>4.5788639525031509E-3</v>
      </c>
      <c r="E16" s="16">
        <v>9</v>
      </c>
      <c r="F16" s="15">
        <v>480.80088000000012</v>
      </c>
      <c r="G16" s="22"/>
      <c r="R16"/>
      <c r="Y16" s="10" t="s">
        <v>62</v>
      </c>
      <c r="Z16">
        <v>8</v>
      </c>
    </row>
    <row r="17" spans="1:26" ht="19.5" x14ac:dyDescent="0.3">
      <c r="A17" s="41" t="s">
        <v>127</v>
      </c>
      <c r="B17" s="10" t="s">
        <v>134</v>
      </c>
      <c r="C17" s="9">
        <v>0</v>
      </c>
      <c r="D17" s="30">
        <v>0</v>
      </c>
      <c r="E17" s="16">
        <v>10</v>
      </c>
      <c r="F17" s="15">
        <v>0</v>
      </c>
      <c r="G17" s="22"/>
      <c r="R17"/>
      <c r="Y17" s="10" t="s">
        <v>47</v>
      </c>
      <c r="Z17">
        <v>9</v>
      </c>
    </row>
    <row r="18" spans="1:26" ht="19.5" x14ac:dyDescent="0.3">
      <c r="A18" s="41" t="s">
        <v>29</v>
      </c>
      <c r="B18" s="10" t="s">
        <v>43</v>
      </c>
      <c r="C18" s="9">
        <v>2038</v>
      </c>
      <c r="D18" s="30">
        <v>1.7467838789482412E-3</v>
      </c>
      <c r="E18" s="16">
        <v>10</v>
      </c>
      <c r="F18" s="15">
        <v>203.8</v>
      </c>
      <c r="G18" s="22"/>
      <c r="R18"/>
      <c r="Y18" s="10" t="s">
        <v>43</v>
      </c>
      <c r="Z18">
        <v>10</v>
      </c>
    </row>
    <row r="19" spans="1:26" ht="19.5" x14ac:dyDescent="0.3">
      <c r="A19" s="41" t="s">
        <v>45</v>
      </c>
      <c r="B19" s="10" t="s">
        <v>47</v>
      </c>
      <c r="C19" s="9">
        <v>3278.7839999999992</v>
      </c>
      <c r="D19" s="30">
        <v>2.8102684169545775E-3</v>
      </c>
      <c r="E19" s="16">
        <v>9</v>
      </c>
      <c r="F19" s="15">
        <v>295.09055999999993</v>
      </c>
      <c r="G19" s="22"/>
      <c r="R19"/>
      <c r="Y19" s="10" t="s">
        <v>71</v>
      </c>
      <c r="Z19">
        <v>10</v>
      </c>
    </row>
    <row r="20" spans="1:26" ht="19.5" x14ac:dyDescent="0.3">
      <c r="A20" s="41" t="s">
        <v>130</v>
      </c>
      <c r="B20" s="10" t="s">
        <v>42</v>
      </c>
      <c r="C20" s="9">
        <v>1303.8799999999999</v>
      </c>
      <c r="D20" s="30">
        <v>1.1175645554872583E-3</v>
      </c>
      <c r="E20" s="16">
        <v>10</v>
      </c>
      <c r="F20" s="15">
        <v>130.38800000000001</v>
      </c>
      <c r="G20" s="22"/>
      <c r="R20"/>
      <c r="Y20" s="10" t="s">
        <v>38</v>
      </c>
      <c r="Z20">
        <v>5</v>
      </c>
    </row>
    <row r="21" spans="1:26" ht="19.5" x14ac:dyDescent="0.3">
      <c r="A21" s="41" t="s">
        <v>123</v>
      </c>
      <c r="B21" s="10" t="s">
        <v>135</v>
      </c>
      <c r="C21" s="9">
        <v>0</v>
      </c>
      <c r="D21" s="30">
        <v>0</v>
      </c>
      <c r="E21" s="16">
        <v>10</v>
      </c>
      <c r="F21" s="15">
        <v>0</v>
      </c>
      <c r="G21" s="22"/>
      <c r="R21"/>
      <c r="Y21" s="10" t="s">
        <v>46</v>
      </c>
      <c r="Z21">
        <v>8</v>
      </c>
    </row>
    <row r="22" spans="1:26" ht="19.5" x14ac:dyDescent="0.3">
      <c r="A22" s="41" t="s">
        <v>34</v>
      </c>
      <c r="B22" s="10" t="s">
        <v>38</v>
      </c>
      <c r="C22" s="9">
        <v>92.800000000000011</v>
      </c>
      <c r="D22" s="30">
        <v>7.9539521082628461E-5</v>
      </c>
      <c r="E22" s="16">
        <v>5</v>
      </c>
      <c r="F22" s="15">
        <v>4.6400000000000006</v>
      </c>
      <c r="G22" s="22"/>
      <c r="R22"/>
      <c r="Y22" s="10" t="s">
        <v>135</v>
      </c>
      <c r="Z22">
        <v>10</v>
      </c>
    </row>
    <row r="23" spans="1:26" ht="19.5" x14ac:dyDescent="0.3">
      <c r="A23" s="41" t="s">
        <v>133</v>
      </c>
      <c r="B23" s="10" t="s">
        <v>46</v>
      </c>
      <c r="C23" s="9">
        <v>132.16</v>
      </c>
      <c r="D23" s="30">
        <v>1.132752489900881E-4</v>
      </c>
      <c r="E23" s="16">
        <v>8</v>
      </c>
      <c r="F23" s="15">
        <v>10.572799999999999</v>
      </c>
      <c r="G23" s="22"/>
      <c r="R23"/>
      <c r="Y23" s="10" t="s">
        <v>134</v>
      </c>
      <c r="Z23">
        <v>10</v>
      </c>
    </row>
    <row r="24" spans="1:26" ht="19.5" x14ac:dyDescent="0.3">
      <c r="A24" s="41" t="s">
        <v>35</v>
      </c>
      <c r="B24" s="10" t="s">
        <v>39</v>
      </c>
      <c r="C24" s="9">
        <v>261.60000000000002</v>
      </c>
      <c r="D24" s="30">
        <v>2.2421916718982332E-4</v>
      </c>
      <c r="E24" s="16">
        <v>8</v>
      </c>
      <c r="F24" s="15">
        <v>20.928000000000001</v>
      </c>
      <c r="G24" s="22"/>
      <c r="R24"/>
      <c r="Y24" s="10" t="s">
        <v>136</v>
      </c>
      <c r="Z24">
        <v>10</v>
      </c>
    </row>
    <row r="25" spans="1:26" ht="19.5" x14ac:dyDescent="0.3">
      <c r="A25" s="41" t="s">
        <v>131</v>
      </c>
      <c r="B25" s="10" t="s">
        <v>33</v>
      </c>
      <c r="C25" s="9">
        <v>12217.599999999999</v>
      </c>
      <c r="D25" s="30">
        <v>1.0471789361843979E-2</v>
      </c>
      <c r="E25" s="16">
        <v>10</v>
      </c>
      <c r="F25" s="15">
        <v>1221.7599999999998</v>
      </c>
      <c r="G25" s="22"/>
      <c r="R25"/>
      <c r="Y25" s="10" t="s">
        <v>39</v>
      </c>
      <c r="Z25">
        <v>8</v>
      </c>
    </row>
    <row r="26" spans="1:26" ht="19.5" x14ac:dyDescent="0.3">
      <c r="A26" s="41" t="s">
        <v>75</v>
      </c>
      <c r="B26" s="10" t="s">
        <v>5</v>
      </c>
      <c r="C26" s="9">
        <v>0</v>
      </c>
      <c r="D26" s="30">
        <v>0</v>
      </c>
      <c r="E26" s="16">
        <v>8</v>
      </c>
      <c r="F26" s="15">
        <v>0</v>
      </c>
      <c r="G26" s="22"/>
      <c r="R26"/>
      <c r="Y26" s="10" t="s">
        <v>5</v>
      </c>
      <c r="Z26">
        <v>8</v>
      </c>
    </row>
    <row r="27" spans="1:26" ht="19.5" x14ac:dyDescent="0.3">
      <c r="A27" s="40"/>
      <c r="B27" s="8" t="s">
        <v>52</v>
      </c>
      <c r="C27" s="7">
        <v>1166715.5992000015</v>
      </c>
      <c r="D27" s="6">
        <v>1</v>
      </c>
      <c r="E27" s="21"/>
      <c r="F27" s="20"/>
      <c r="G27" s="14"/>
      <c r="R27"/>
    </row>
    <row r="28" spans="1:26" ht="18.75" x14ac:dyDescent="0.3">
      <c r="A28" s="41"/>
      <c r="C28" s="18"/>
      <c r="D28" s="17"/>
      <c r="E28" s="19"/>
      <c r="F28" s="18"/>
      <c r="G28" s="17"/>
      <c r="R28" s="18"/>
      <c r="S28" s="17"/>
      <c r="T28" s="17"/>
      <c r="U28" s="17"/>
    </row>
    <row r="40" spans="1:21" s="26" customFormat="1" ht="26.25" x14ac:dyDescent="0.4">
      <c r="A40" s="38"/>
      <c r="B40" s="13"/>
      <c r="C40" s="28"/>
      <c r="D40" s="27"/>
      <c r="E40" s="29"/>
      <c r="F40" s="28"/>
      <c r="G40" s="27"/>
      <c r="P40" s="38"/>
      <c r="Q40" s="13"/>
      <c r="R40" s="28"/>
      <c r="S40" s="27"/>
      <c r="T40" s="27"/>
      <c r="U40" s="27"/>
    </row>
    <row r="41" spans="1:21" s="23" customFormat="1" ht="26.25" x14ac:dyDescent="0.4">
      <c r="A41" s="36"/>
      <c r="B41" s="13" t="s">
        <v>70</v>
      </c>
      <c r="C41" s="12"/>
      <c r="D41" s="11"/>
      <c r="E41" s="24"/>
      <c r="F41" s="12"/>
      <c r="G41" s="11"/>
      <c r="P41" s="36"/>
      <c r="Q41" s="13" t="s">
        <v>69</v>
      </c>
      <c r="R41" s="12"/>
      <c r="S41" s="11"/>
      <c r="T41" s="11"/>
      <c r="U41" s="11"/>
    </row>
    <row r="42" spans="1:21" ht="19.5" x14ac:dyDescent="0.3">
      <c r="B42" s="8" t="s">
        <v>55</v>
      </c>
      <c r="C42" s="7" t="s">
        <v>54</v>
      </c>
      <c r="D42" s="6" t="s">
        <v>53</v>
      </c>
      <c r="E42" s="21" t="s">
        <v>68</v>
      </c>
      <c r="F42" s="20" t="s">
        <v>72</v>
      </c>
      <c r="G42" s="14"/>
      <c r="Q42" s="8" t="s">
        <v>55</v>
      </c>
      <c r="R42" s="7" t="s">
        <v>54</v>
      </c>
      <c r="S42" s="6" t="s">
        <v>53</v>
      </c>
      <c r="T42" s="21" t="s">
        <v>68</v>
      </c>
      <c r="U42" s="20" t="s">
        <v>72</v>
      </c>
    </row>
    <row r="43" spans="1:21" ht="19.5" x14ac:dyDescent="0.3">
      <c r="B43" s="10" t="s">
        <v>2</v>
      </c>
      <c r="C43" s="35">
        <v>168784.424</v>
      </c>
      <c r="D43" s="34">
        <v>0.68943338965423795</v>
      </c>
      <c r="E43" s="16">
        <v>8</v>
      </c>
      <c r="F43" s="15">
        <v>13502.753919999999</v>
      </c>
      <c r="G43" s="14"/>
      <c r="Q43" s="10" t="s">
        <v>2</v>
      </c>
      <c r="R43" s="35">
        <v>663490.7760000017</v>
      </c>
      <c r="S43" s="34">
        <v>0.70991676600567943</v>
      </c>
      <c r="T43" s="16">
        <v>8</v>
      </c>
      <c r="U43" s="15">
        <v>53079.262080000139</v>
      </c>
    </row>
    <row r="44" spans="1:21" ht="19.5" x14ac:dyDescent="0.3">
      <c r="A44" s="37" t="s">
        <v>31</v>
      </c>
      <c r="B44" s="10" t="s">
        <v>31</v>
      </c>
      <c r="C44" s="35">
        <v>7842.9599999999991</v>
      </c>
      <c r="D44" s="34">
        <v>3.2036122585118405E-2</v>
      </c>
      <c r="E44" s="16">
        <v>8</v>
      </c>
      <c r="F44" s="15">
        <v>627.43679999999995</v>
      </c>
      <c r="G44" s="14"/>
      <c r="Q44" s="10" t="s">
        <v>19</v>
      </c>
      <c r="R44" s="35">
        <v>73501.875999999989</v>
      </c>
      <c r="S44" s="34">
        <v>7.8644972911078304E-2</v>
      </c>
      <c r="T44" s="16">
        <v>10</v>
      </c>
      <c r="U44" s="15">
        <v>7350.1875999999993</v>
      </c>
    </row>
    <row r="45" spans="1:21" ht="19.5" x14ac:dyDescent="0.3">
      <c r="B45" s="10" t="s">
        <v>19</v>
      </c>
      <c r="C45" s="35">
        <v>16816.608</v>
      </c>
      <c r="D45" s="34">
        <v>6.8690764118889164E-2</v>
      </c>
      <c r="E45" s="16">
        <v>10</v>
      </c>
      <c r="F45" s="15">
        <v>1681.6608000000001</v>
      </c>
      <c r="G45" s="32"/>
      <c r="P45" s="37" t="s">
        <v>24</v>
      </c>
      <c r="Q45" s="10" t="s">
        <v>57</v>
      </c>
      <c r="R45" s="35">
        <v>59829.727999999974</v>
      </c>
      <c r="S45" s="34">
        <v>6.401615297325447E-2</v>
      </c>
      <c r="T45" s="16">
        <v>9</v>
      </c>
      <c r="U45" s="15">
        <v>5384.675519999998</v>
      </c>
    </row>
    <row r="46" spans="1:21" ht="19.5" x14ac:dyDescent="0.3">
      <c r="A46" s="37" t="s">
        <v>24</v>
      </c>
      <c r="B46" s="10" t="s">
        <v>57</v>
      </c>
      <c r="C46" s="35">
        <v>16641.503999999997</v>
      </c>
      <c r="D46" s="34">
        <v>6.7975517170142177E-2</v>
      </c>
      <c r="E46" s="16">
        <v>9</v>
      </c>
      <c r="F46" s="15">
        <v>1497.7353599999997</v>
      </c>
      <c r="G46" s="32"/>
      <c r="P46" s="37" t="s">
        <v>31</v>
      </c>
      <c r="Q46" s="10" t="s">
        <v>31</v>
      </c>
      <c r="R46" s="35">
        <v>11369.800000000003</v>
      </c>
      <c r="S46" s="34">
        <v>1.2165371302963458E-2</v>
      </c>
      <c r="T46" s="16">
        <v>8</v>
      </c>
      <c r="U46" s="15">
        <v>909.58400000000029</v>
      </c>
    </row>
    <row r="47" spans="1:21" ht="19.5" x14ac:dyDescent="0.3">
      <c r="A47" s="37" t="s">
        <v>20</v>
      </c>
      <c r="B47" s="10" t="s">
        <v>20</v>
      </c>
      <c r="C47" s="35">
        <v>4190.344000000001</v>
      </c>
      <c r="D47" s="34">
        <v>1.7116289520514635E-2</v>
      </c>
      <c r="E47" s="16">
        <v>10</v>
      </c>
      <c r="F47" s="15">
        <v>419.03440000000012</v>
      </c>
      <c r="G47" s="32"/>
      <c r="P47" s="37" t="s">
        <v>23</v>
      </c>
      <c r="Q47" s="10" t="s">
        <v>41</v>
      </c>
      <c r="R47" s="35">
        <v>73259.04800000001</v>
      </c>
      <c r="S47" s="34">
        <v>7.8385153672150987E-2</v>
      </c>
      <c r="T47" s="16">
        <v>9</v>
      </c>
      <c r="U47" s="15">
        <v>6593.3143200000004</v>
      </c>
    </row>
    <row r="48" spans="1:21" ht="19.5" x14ac:dyDescent="0.3">
      <c r="A48" s="37" t="s">
        <v>76</v>
      </c>
      <c r="B48" s="10" t="s">
        <v>76</v>
      </c>
      <c r="C48" s="35">
        <v>308.20000000000005</v>
      </c>
      <c r="D48" s="34">
        <v>1.2589039062718024E-3</v>
      </c>
      <c r="E48" s="16">
        <v>10</v>
      </c>
      <c r="F48" s="15">
        <v>30.820000000000004</v>
      </c>
      <c r="G48" s="32"/>
      <c r="P48" s="37" t="s">
        <v>20</v>
      </c>
      <c r="Q48" s="10" t="s">
        <v>20</v>
      </c>
      <c r="R48" s="35">
        <v>5418.8240000000005</v>
      </c>
      <c r="S48" s="34">
        <v>5.7979916960201276E-3</v>
      </c>
      <c r="T48" s="16">
        <v>10</v>
      </c>
      <c r="U48" s="15">
        <v>541.88240000000008</v>
      </c>
    </row>
    <row r="49" spans="1:21" ht="19.5" x14ac:dyDescent="0.3">
      <c r="A49" s="37" t="s">
        <v>23</v>
      </c>
      <c r="B49" s="10" t="s">
        <v>41</v>
      </c>
      <c r="C49" s="35">
        <v>5390.5840000000007</v>
      </c>
      <c r="D49" s="34">
        <v>2.201890738055249E-2</v>
      </c>
      <c r="E49" s="16">
        <v>9</v>
      </c>
      <c r="F49" s="15">
        <v>485.15256000000011</v>
      </c>
      <c r="G49" s="32"/>
      <c r="P49" s="37" t="s">
        <v>76</v>
      </c>
      <c r="Q49" s="10" t="s">
        <v>76</v>
      </c>
      <c r="R49" s="35">
        <v>1319.1919999999998</v>
      </c>
      <c r="S49" s="34">
        <v>1.4114989269731185E-3</v>
      </c>
      <c r="T49" s="16">
        <v>10</v>
      </c>
      <c r="U49" s="15">
        <v>131.91919999999999</v>
      </c>
    </row>
    <row r="50" spans="1:21" ht="19.5" x14ac:dyDescent="0.3">
      <c r="A50" s="37" t="s">
        <v>27</v>
      </c>
      <c r="B50" s="10" t="s">
        <v>27</v>
      </c>
      <c r="C50" s="35">
        <v>6242.8</v>
      </c>
      <c r="D50" s="34">
        <v>2.5499952323405604E-2</v>
      </c>
      <c r="E50" s="16">
        <v>10</v>
      </c>
      <c r="F50" s="15">
        <v>624.28</v>
      </c>
      <c r="G50" s="32"/>
      <c r="P50" s="37" t="s">
        <v>36</v>
      </c>
      <c r="Q50" s="10" t="s">
        <v>62</v>
      </c>
      <c r="R50" s="35">
        <v>2356.3192000000008</v>
      </c>
      <c r="S50" s="34">
        <v>2.5211963250278647E-3</v>
      </c>
      <c r="T50" s="16">
        <v>8</v>
      </c>
      <c r="U50" s="15">
        <v>188.50553600000006</v>
      </c>
    </row>
    <row r="51" spans="1:21" ht="19.5" x14ac:dyDescent="0.3">
      <c r="A51" s="37" t="s">
        <v>32</v>
      </c>
      <c r="B51" s="10" t="s">
        <v>3</v>
      </c>
      <c r="C51" s="35">
        <v>2900.4</v>
      </c>
      <c r="D51" s="34">
        <v>1.1847257916128277E-2</v>
      </c>
      <c r="E51" s="16">
        <v>6.5</v>
      </c>
      <c r="F51" s="15">
        <v>188.52600000000001</v>
      </c>
      <c r="G51" s="32"/>
      <c r="P51" s="37" t="s">
        <v>28</v>
      </c>
      <c r="Q51" s="10" t="s">
        <v>4</v>
      </c>
      <c r="R51" s="35">
        <v>3380.2879999999986</v>
      </c>
      <c r="S51" s="34">
        <v>3.6168145992850984E-3</v>
      </c>
      <c r="T51" s="16">
        <v>9</v>
      </c>
      <c r="U51" s="15">
        <v>304.22591999999992</v>
      </c>
    </row>
    <row r="52" spans="1:21" ht="19.5" x14ac:dyDescent="0.3">
      <c r="A52" s="37" t="s">
        <v>36</v>
      </c>
      <c r="B52" s="10" t="s">
        <v>62</v>
      </c>
      <c r="C52" s="35">
        <v>4049.6800000000003</v>
      </c>
      <c r="D52" s="34">
        <v>1.6541719568951306E-2</v>
      </c>
      <c r="E52" s="16">
        <v>8</v>
      </c>
      <c r="F52" s="15">
        <v>323.9744</v>
      </c>
      <c r="G52" s="32"/>
      <c r="P52" s="37" t="s">
        <v>27</v>
      </c>
      <c r="Q52" s="10" t="s">
        <v>27</v>
      </c>
      <c r="R52" s="35">
        <v>9075.4000000000015</v>
      </c>
      <c r="S52" s="34">
        <v>9.7104268081157578E-3</v>
      </c>
      <c r="T52" s="16">
        <v>10</v>
      </c>
      <c r="U52" s="15">
        <v>907.54000000000019</v>
      </c>
    </row>
    <row r="53" spans="1:21" ht="19.5" x14ac:dyDescent="0.3">
      <c r="A53" s="37" t="s">
        <v>28</v>
      </c>
      <c r="B53" s="10" t="s">
        <v>4</v>
      </c>
      <c r="C53" s="35">
        <v>2166.7200000000003</v>
      </c>
      <c r="D53" s="34">
        <v>8.8503967287386093E-3</v>
      </c>
      <c r="E53" s="16">
        <v>9</v>
      </c>
      <c r="F53" s="15">
        <v>195.00480000000005</v>
      </c>
      <c r="G53" s="32"/>
      <c r="P53" s="37" t="s">
        <v>45</v>
      </c>
      <c r="Q53" s="10" t="s">
        <v>47</v>
      </c>
      <c r="R53" s="35">
        <v>3267.1839999999993</v>
      </c>
      <c r="S53" s="34">
        <v>3.4957964498145387E-3</v>
      </c>
      <c r="T53" s="16">
        <v>9</v>
      </c>
      <c r="U53" s="15">
        <v>294.04655999999994</v>
      </c>
    </row>
    <row r="54" spans="1:21" ht="19.5" x14ac:dyDescent="0.3">
      <c r="A54" s="37" t="s">
        <v>45</v>
      </c>
      <c r="B54" s="10" t="s">
        <v>47</v>
      </c>
      <c r="C54" s="35">
        <v>11.600000000000001</v>
      </c>
      <c r="D54" s="34">
        <v>4.7382496147803073E-5</v>
      </c>
      <c r="E54" s="16">
        <v>9</v>
      </c>
      <c r="F54" s="15">
        <v>1.044</v>
      </c>
      <c r="G54" s="32"/>
      <c r="P54" s="37" t="s">
        <v>25</v>
      </c>
      <c r="Q54" s="10" t="s">
        <v>21</v>
      </c>
      <c r="R54" s="35">
        <v>7854.6280000000006</v>
      </c>
      <c r="S54" s="34">
        <v>8.4042345570417461E-3</v>
      </c>
      <c r="T54" s="16">
        <v>9</v>
      </c>
      <c r="U54" s="15">
        <v>706.91651999999999</v>
      </c>
    </row>
    <row r="55" spans="1:21" ht="19.5" x14ac:dyDescent="0.3">
      <c r="A55" s="37" t="s">
        <v>30</v>
      </c>
      <c r="B55" s="10" t="s">
        <v>63</v>
      </c>
      <c r="C55" s="35">
        <v>1874.5600000000002</v>
      </c>
      <c r="D55" s="34">
        <v>7.6570113774849765E-3</v>
      </c>
      <c r="E55" s="16">
        <v>9</v>
      </c>
      <c r="F55" s="15">
        <v>168.71040000000002</v>
      </c>
      <c r="G55" s="32"/>
      <c r="P55" s="37" t="s">
        <v>32</v>
      </c>
      <c r="Q55" s="10" t="s">
        <v>3</v>
      </c>
      <c r="R55" s="35">
        <v>4360.84</v>
      </c>
      <c r="S55" s="34">
        <v>4.6659780992467023E-3</v>
      </c>
      <c r="T55" s="16">
        <v>6.5</v>
      </c>
      <c r="U55" s="15">
        <v>283.45459999999997</v>
      </c>
    </row>
    <row r="56" spans="1:21" ht="19.5" x14ac:dyDescent="0.3">
      <c r="A56" s="37" t="s">
        <v>34</v>
      </c>
      <c r="B56" s="10" t="s">
        <v>38</v>
      </c>
      <c r="C56" s="35">
        <v>92.800000000000011</v>
      </c>
      <c r="D56" s="34">
        <v>3.7905996918242459E-4</v>
      </c>
      <c r="E56" s="16">
        <v>5</v>
      </c>
      <c r="F56" s="15">
        <v>4.6400000000000006</v>
      </c>
      <c r="G56" s="32"/>
      <c r="P56" s="37" t="s">
        <v>26</v>
      </c>
      <c r="Q56" s="10" t="s">
        <v>71</v>
      </c>
      <c r="R56" s="35">
        <v>445.4799999999999</v>
      </c>
      <c r="S56" s="34">
        <v>4.7665126985911436E-4</v>
      </c>
      <c r="T56" s="16">
        <v>10</v>
      </c>
      <c r="U56" s="15">
        <v>44.547999999999995</v>
      </c>
    </row>
    <row r="57" spans="1:21" ht="19.5" x14ac:dyDescent="0.3">
      <c r="A57" s="37" t="s">
        <v>26</v>
      </c>
      <c r="B57" s="10" t="s">
        <v>71</v>
      </c>
      <c r="C57" s="35">
        <v>858.4</v>
      </c>
      <c r="D57" s="34">
        <v>3.506304714937427E-3</v>
      </c>
      <c r="E57" s="16">
        <v>10</v>
      </c>
      <c r="F57" s="15">
        <v>85.84</v>
      </c>
      <c r="G57" s="32"/>
      <c r="P57" s="37" t="s">
        <v>29</v>
      </c>
      <c r="Q57" s="10" t="s">
        <v>43</v>
      </c>
      <c r="R57" s="35">
        <v>1560.2</v>
      </c>
      <c r="S57" s="34">
        <v>1.6693708162750075E-3</v>
      </c>
      <c r="T57" s="16">
        <v>10</v>
      </c>
      <c r="U57" s="15">
        <v>156.02000000000001</v>
      </c>
    </row>
    <row r="58" spans="1:21" ht="19.5" x14ac:dyDescent="0.3">
      <c r="A58" s="37" t="s">
        <v>25</v>
      </c>
      <c r="B58" s="10" t="s">
        <v>21</v>
      </c>
      <c r="C58" s="35">
        <v>4201.76</v>
      </c>
      <c r="D58" s="34">
        <v>1.716292043224078E-2</v>
      </c>
      <c r="E58" s="16">
        <v>9</v>
      </c>
      <c r="F58" s="15">
        <v>378.15840000000003</v>
      </c>
      <c r="G58" s="32"/>
      <c r="P58" s="37" t="s">
        <v>30</v>
      </c>
      <c r="Q58" s="10" t="s">
        <v>63</v>
      </c>
      <c r="R58" s="35">
        <v>3467.6720000000005</v>
      </c>
      <c r="S58" s="34">
        <v>3.710313060642218E-3</v>
      </c>
      <c r="T58" s="16">
        <v>9</v>
      </c>
      <c r="U58" s="15">
        <v>312.09048000000001</v>
      </c>
    </row>
    <row r="59" spans="1:21" ht="19.5" x14ac:dyDescent="0.3">
      <c r="A59" s="37" t="s">
        <v>29</v>
      </c>
      <c r="B59" s="10" t="s">
        <v>43</v>
      </c>
      <c r="C59" s="35">
        <v>477.8</v>
      </c>
      <c r="D59" s="34">
        <v>1.9516686775362334E-3</v>
      </c>
      <c r="E59" s="16">
        <v>10</v>
      </c>
      <c r="F59" s="15">
        <v>47.78</v>
      </c>
      <c r="G59" s="32"/>
      <c r="P59" s="37" t="s">
        <v>44</v>
      </c>
      <c r="Q59" s="10" t="s">
        <v>46</v>
      </c>
      <c r="R59" s="35">
        <v>132.16</v>
      </c>
      <c r="S59" s="34">
        <v>1.4140754203237086E-4</v>
      </c>
      <c r="T59" s="16">
        <v>8</v>
      </c>
      <c r="U59" s="15">
        <v>10.572799999999999</v>
      </c>
    </row>
    <row r="60" spans="1:21" ht="19.5" x14ac:dyDescent="0.3">
      <c r="A60" s="37" t="s">
        <v>35</v>
      </c>
      <c r="B60" s="10" t="s">
        <v>39</v>
      </c>
      <c r="C60" s="35">
        <v>261.60000000000002</v>
      </c>
      <c r="D60" s="34">
        <v>1.0685569820918347E-3</v>
      </c>
      <c r="E60" s="16">
        <v>8</v>
      </c>
      <c r="F60" s="15">
        <v>20.928000000000001</v>
      </c>
      <c r="G60" s="32"/>
      <c r="P60" s="37" t="s">
        <v>34</v>
      </c>
      <c r="Q60" s="10" t="s">
        <v>38</v>
      </c>
      <c r="R60" s="35">
        <v>0</v>
      </c>
      <c r="S60" s="34">
        <v>0</v>
      </c>
      <c r="T60" s="16">
        <v>5</v>
      </c>
      <c r="U60" s="15">
        <v>0</v>
      </c>
    </row>
    <row r="61" spans="1:21" ht="19.5" x14ac:dyDescent="0.3">
      <c r="A61" s="37" t="s">
        <v>44</v>
      </c>
      <c r="B61" s="10" t="s">
        <v>46</v>
      </c>
      <c r="C61" s="35">
        <v>0</v>
      </c>
      <c r="D61" s="34">
        <v>0</v>
      </c>
      <c r="E61" s="16">
        <v>8</v>
      </c>
      <c r="F61" s="15">
        <v>0</v>
      </c>
      <c r="G61" s="32"/>
      <c r="P61" s="37" t="s">
        <v>33</v>
      </c>
      <c r="Q61" s="10" t="s">
        <v>33</v>
      </c>
      <c r="R61" s="35">
        <v>10514.199999999999</v>
      </c>
      <c r="S61" s="34">
        <v>1.12499029845396E-2</v>
      </c>
      <c r="T61" s="16">
        <v>10</v>
      </c>
      <c r="U61" s="15">
        <v>1051.4199999999998</v>
      </c>
    </row>
    <row r="62" spans="1:21" ht="19.5" x14ac:dyDescent="0.3">
      <c r="A62" s="37" t="s">
        <v>33</v>
      </c>
      <c r="B62" s="10" t="s">
        <v>33</v>
      </c>
      <c r="C62" s="35">
        <v>1703.4</v>
      </c>
      <c r="D62" s="34">
        <v>6.9578744774282542E-3</v>
      </c>
      <c r="E62" s="16">
        <v>10</v>
      </c>
      <c r="F62" s="15">
        <v>170.34</v>
      </c>
      <c r="G62" s="32"/>
      <c r="P62" s="37" t="s">
        <v>35</v>
      </c>
      <c r="Q62" s="10" t="s">
        <v>39</v>
      </c>
      <c r="R62" s="35">
        <v>0</v>
      </c>
      <c r="S62" s="34">
        <v>0</v>
      </c>
      <c r="T62" s="16">
        <v>8</v>
      </c>
      <c r="U62" s="15">
        <v>0</v>
      </c>
    </row>
    <row r="63" spans="1:21" ht="19.5" x14ac:dyDescent="0.3">
      <c r="A63" s="37" t="s">
        <v>75</v>
      </c>
      <c r="B63" s="10" t="s">
        <v>5</v>
      </c>
      <c r="C63" s="35">
        <v>0</v>
      </c>
      <c r="D63" s="34">
        <v>0</v>
      </c>
      <c r="E63" s="16">
        <v>8</v>
      </c>
      <c r="F63" s="15"/>
      <c r="G63" s="32"/>
      <c r="P63" s="37" t="s">
        <v>75</v>
      </c>
      <c r="Q63" s="10" t="s">
        <v>5</v>
      </c>
      <c r="R63" s="35">
        <v>0</v>
      </c>
      <c r="S63" s="34">
        <v>0</v>
      </c>
      <c r="T63" s="16">
        <v>8</v>
      </c>
      <c r="U63" s="15"/>
    </row>
    <row r="64" spans="1:21" ht="19.5" x14ac:dyDescent="0.3">
      <c r="B64" s="8" t="s">
        <v>52</v>
      </c>
      <c r="C64" s="33">
        <v>244816.14399999997</v>
      </c>
      <c r="D64" s="6">
        <v>1</v>
      </c>
      <c r="E64" s="21"/>
      <c r="F64" s="20"/>
      <c r="G64" s="21"/>
      <c r="Q64" s="8" t="s">
        <v>52</v>
      </c>
      <c r="R64" s="33">
        <v>934603.61520000175</v>
      </c>
      <c r="S64" s="6">
        <v>1</v>
      </c>
      <c r="T64" s="21"/>
      <c r="U64" s="20"/>
    </row>
    <row r="65" spans="1:31" ht="19.5" x14ac:dyDescent="0.3">
      <c r="B65" s="25"/>
      <c r="C65" s="20"/>
      <c r="D65" s="14"/>
      <c r="E65" s="21"/>
      <c r="F65" s="20"/>
      <c r="G65" s="21"/>
      <c r="Q65" s="25"/>
      <c r="R65" s="20"/>
      <c r="S65" s="14"/>
      <c r="T65" s="14"/>
      <c r="U65" s="14"/>
    </row>
    <row r="66" spans="1:31" x14ac:dyDescent="0.25">
      <c r="C66" s="18"/>
      <c r="D66" s="17"/>
      <c r="E66" s="19"/>
      <c r="F66" s="18"/>
      <c r="G66" s="17"/>
      <c r="R66" s="18"/>
      <c r="S66" s="17"/>
      <c r="T66" s="17"/>
      <c r="U66" s="17"/>
    </row>
    <row r="67" spans="1:31" x14ac:dyDescent="0.25">
      <c r="R67" s="4"/>
      <c r="S67" s="3"/>
      <c r="T67" s="3"/>
      <c r="U67" s="3"/>
    </row>
    <row r="68" spans="1:31" s="23" customFormat="1" ht="26.25" x14ac:dyDescent="0.4">
      <c r="A68" s="36"/>
      <c r="B68" s="13" t="s">
        <v>99</v>
      </c>
      <c r="C68" s="12"/>
      <c r="D68" s="11"/>
      <c r="E68" s="24"/>
      <c r="F68" s="12"/>
      <c r="L68" s="13" t="s">
        <v>67</v>
      </c>
      <c r="M68" s="12"/>
      <c r="N68" s="11"/>
      <c r="O68" s="24"/>
      <c r="P68" s="12"/>
      <c r="Q68" s="11"/>
      <c r="Z68" s="36"/>
      <c r="AA68" s="13" t="s">
        <v>66</v>
      </c>
      <c r="AB68" s="12"/>
      <c r="AC68" s="11"/>
      <c r="AD68" s="11"/>
      <c r="AE68" s="11"/>
    </row>
    <row r="69" spans="1:31" ht="19.5" x14ac:dyDescent="0.3">
      <c r="B69" s="8" t="s">
        <v>55</v>
      </c>
      <c r="C69" s="7" t="s">
        <v>54</v>
      </c>
      <c r="D69" s="6" t="s">
        <v>53</v>
      </c>
      <c r="E69" s="21" t="s">
        <v>68</v>
      </c>
      <c r="F69" s="20" t="s">
        <v>72</v>
      </c>
      <c r="L69" s="8" t="s">
        <v>55</v>
      </c>
      <c r="M69" s="7" t="s">
        <v>54</v>
      </c>
      <c r="N69" s="6" t="s">
        <v>53</v>
      </c>
      <c r="O69" s="21" t="s">
        <v>68</v>
      </c>
      <c r="P69" s="20" t="s">
        <v>72</v>
      </c>
      <c r="Q69" s="14"/>
      <c r="R69"/>
      <c r="Z69" s="37"/>
      <c r="AA69" s="8" t="s">
        <v>55</v>
      </c>
      <c r="AB69" s="7" t="s">
        <v>54</v>
      </c>
      <c r="AC69" s="6" t="s">
        <v>53</v>
      </c>
      <c r="AD69" s="21" t="s">
        <v>68</v>
      </c>
      <c r="AE69" s="20" t="s">
        <v>72</v>
      </c>
    </row>
    <row r="70" spans="1:31" ht="19.5" x14ac:dyDescent="0.3">
      <c r="B70" s="10" t="s">
        <v>2</v>
      </c>
      <c r="C70" s="35">
        <v>478509.59999999928</v>
      </c>
      <c r="D70" s="34">
        <v>0.6902342681672935</v>
      </c>
      <c r="E70" s="16">
        <v>8</v>
      </c>
      <c r="F70" s="15">
        <v>38280.767999999945</v>
      </c>
      <c r="L70" s="10" t="s">
        <v>2</v>
      </c>
      <c r="M70" s="35">
        <v>16392.000000000044</v>
      </c>
      <c r="N70" s="34">
        <v>0.15277078789912241</v>
      </c>
      <c r="O70" s="16">
        <v>8</v>
      </c>
      <c r="P70" s="15">
        <v>1311.3600000000035</v>
      </c>
      <c r="Q70" s="22"/>
      <c r="R70"/>
      <c r="Z70" s="37"/>
      <c r="AA70" s="10" t="s">
        <v>2</v>
      </c>
      <c r="AB70" s="35">
        <v>422364.19999999925</v>
      </c>
      <c r="AC70" s="34">
        <v>0.72080869849552531</v>
      </c>
      <c r="AD70" s="16">
        <v>8</v>
      </c>
      <c r="AE70" s="15">
        <v>33789.13599999994</v>
      </c>
    </row>
    <row r="71" spans="1:31" ht="19.5" x14ac:dyDescent="0.3">
      <c r="A71" s="37" t="s">
        <v>31</v>
      </c>
      <c r="B71" s="10" t="s">
        <v>31</v>
      </c>
      <c r="C71" s="35">
        <v>6903</v>
      </c>
      <c r="D71" s="34">
        <v>9.9573491381548754E-3</v>
      </c>
      <c r="E71" s="16">
        <v>8</v>
      </c>
      <c r="F71" s="15">
        <v>552.24</v>
      </c>
      <c r="L71" s="10" t="s">
        <v>19</v>
      </c>
      <c r="M71" s="35">
        <v>9446.7999999999993</v>
      </c>
      <c r="N71" s="34">
        <v>8.8042647579637978E-2</v>
      </c>
      <c r="O71" s="16">
        <v>10</v>
      </c>
      <c r="P71" s="15">
        <v>944.68</v>
      </c>
      <c r="Q71" s="22"/>
      <c r="R71"/>
      <c r="Z71" s="37"/>
      <c r="AA71" s="10" t="s">
        <v>19</v>
      </c>
      <c r="AB71" s="35">
        <v>45172.999999999985</v>
      </c>
      <c r="AC71" s="34">
        <v>7.709245086855944E-2</v>
      </c>
      <c r="AD71" s="16">
        <v>10</v>
      </c>
      <c r="AE71" s="15">
        <v>4517.2999999999993</v>
      </c>
    </row>
    <row r="72" spans="1:31" ht="19.5" x14ac:dyDescent="0.3">
      <c r="A72" s="37" t="s">
        <v>24</v>
      </c>
      <c r="B72" s="10" t="s">
        <v>24</v>
      </c>
      <c r="C72" s="35">
        <v>48443.400000000016</v>
      </c>
      <c r="D72" s="34">
        <v>6.9878001917904109E-2</v>
      </c>
      <c r="E72" s="16" t="e">
        <v>#N/A</v>
      </c>
      <c r="F72" s="15" t="e">
        <v>#N/A</v>
      </c>
      <c r="L72" s="10" t="s">
        <v>57</v>
      </c>
      <c r="M72" s="35">
        <v>11458</v>
      </c>
      <c r="N72" s="34">
        <v>0.10678670618278062</v>
      </c>
      <c r="O72" s="16">
        <v>9</v>
      </c>
      <c r="P72" s="15">
        <v>1031.22</v>
      </c>
      <c r="Q72" s="22"/>
      <c r="R72"/>
      <c r="Z72" s="37" t="s">
        <v>23</v>
      </c>
      <c r="AA72" s="10" t="s">
        <v>41</v>
      </c>
      <c r="AB72" s="35">
        <v>50787.599999999984</v>
      </c>
      <c r="AC72" s="34">
        <v>8.667435321391205E-2</v>
      </c>
      <c r="AD72" s="16">
        <v>9</v>
      </c>
      <c r="AE72" s="15">
        <v>4570.8839999999982</v>
      </c>
    </row>
    <row r="73" spans="1:31" ht="19.5" x14ac:dyDescent="0.3">
      <c r="B73" s="10" t="s">
        <v>19</v>
      </c>
      <c r="C73" s="35">
        <v>54619.799999999988</v>
      </c>
      <c r="D73" s="34">
        <v>7.878725459310322E-2</v>
      </c>
      <c r="E73" s="16">
        <v>10</v>
      </c>
      <c r="F73" s="15">
        <v>5461.9799999999987</v>
      </c>
      <c r="L73" s="10" t="s">
        <v>27</v>
      </c>
      <c r="M73" s="35">
        <v>41705.799999999996</v>
      </c>
      <c r="N73" s="34">
        <v>0.38869130831888737</v>
      </c>
      <c r="O73" s="16">
        <v>10</v>
      </c>
      <c r="P73" s="15">
        <v>4170.579999999999</v>
      </c>
      <c r="Q73" s="22"/>
      <c r="R73"/>
      <c r="Z73" s="37" t="s">
        <v>24</v>
      </c>
      <c r="AA73" s="10" t="s">
        <v>57</v>
      </c>
      <c r="AB73" s="35">
        <v>36985.400000000016</v>
      </c>
      <c r="AC73" s="34">
        <v>6.3119454814912018E-2</v>
      </c>
      <c r="AD73" s="16">
        <v>9</v>
      </c>
      <c r="AE73" s="15">
        <v>3328.6860000000015</v>
      </c>
    </row>
    <row r="74" spans="1:31" ht="19.5" x14ac:dyDescent="0.3">
      <c r="A74" s="37" t="s">
        <v>27</v>
      </c>
      <c r="B74" s="10" t="s">
        <v>27</v>
      </c>
      <c r="C74" s="35">
        <v>15318.200000000003</v>
      </c>
      <c r="D74" s="34">
        <v>2.2095996750410549E-2</v>
      </c>
      <c r="E74" s="16">
        <v>10</v>
      </c>
      <c r="F74" s="15">
        <v>1531.8200000000004</v>
      </c>
      <c r="L74" s="10" t="s">
        <v>41</v>
      </c>
      <c r="M74" s="35">
        <v>6242.8</v>
      </c>
      <c r="N74" s="34">
        <v>5.818188596245967E-2</v>
      </c>
      <c r="O74" s="16">
        <v>9</v>
      </c>
      <c r="P74" s="15">
        <v>561.85200000000009</v>
      </c>
      <c r="Q74" s="22"/>
      <c r="R74"/>
      <c r="Z74" s="37" t="s">
        <v>27</v>
      </c>
      <c r="AA74" s="10" t="s">
        <v>27</v>
      </c>
      <c r="AB74" s="35">
        <v>9075.4000000000015</v>
      </c>
      <c r="AC74" s="34">
        <v>1.5488119642541444E-2</v>
      </c>
      <c r="AD74" s="16">
        <v>10</v>
      </c>
      <c r="AE74" s="15">
        <v>907.54000000000019</v>
      </c>
    </row>
    <row r="75" spans="1:31" ht="19.5" x14ac:dyDescent="0.3">
      <c r="A75" s="37" t="s">
        <v>76</v>
      </c>
      <c r="B75" s="10" t="s">
        <v>76</v>
      </c>
      <c r="C75" s="35">
        <v>690</v>
      </c>
      <c r="D75" s="34">
        <v>9.9530217373994842E-4</v>
      </c>
      <c r="E75" s="16">
        <v>10</v>
      </c>
      <c r="F75" s="15">
        <v>69</v>
      </c>
      <c r="L75" s="10" t="s">
        <v>31</v>
      </c>
      <c r="M75" s="35">
        <v>308.20000000000005</v>
      </c>
      <c r="N75" s="34">
        <v>2.8723741355850055E-3</v>
      </c>
      <c r="O75" s="16">
        <v>8</v>
      </c>
      <c r="P75" s="15">
        <v>24.656000000000002</v>
      </c>
      <c r="Q75" s="22"/>
      <c r="R75"/>
      <c r="Z75" s="37" t="s">
        <v>31</v>
      </c>
      <c r="AA75" s="10" t="s">
        <v>31</v>
      </c>
      <c r="AB75" s="35">
        <v>4950.6000000000004</v>
      </c>
      <c r="AC75" s="34">
        <v>8.4487168722442718E-3</v>
      </c>
      <c r="AD75" s="16">
        <v>8</v>
      </c>
      <c r="AE75" s="15">
        <v>396.048</v>
      </c>
    </row>
    <row r="76" spans="1:31" ht="19.5" x14ac:dyDescent="0.3">
      <c r="A76" s="37" t="s">
        <v>20</v>
      </c>
      <c r="B76" s="10" t="s">
        <v>20</v>
      </c>
      <c r="C76" s="35">
        <v>5812.3999999999987</v>
      </c>
      <c r="D76" s="34">
        <v>8.3841947168783685E-3</v>
      </c>
      <c r="E76" s="16">
        <v>10</v>
      </c>
      <c r="F76" s="15">
        <v>581.2399999999999</v>
      </c>
      <c r="L76" s="10" t="s">
        <v>20</v>
      </c>
      <c r="M76" s="35">
        <v>3469.6000000000004</v>
      </c>
      <c r="N76" s="34">
        <v>3.2336110645119188E-2</v>
      </c>
      <c r="O76" s="16">
        <v>10</v>
      </c>
      <c r="P76" s="15">
        <v>346.96</v>
      </c>
      <c r="Q76" s="22"/>
      <c r="R76"/>
      <c r="Z76" s="37" t="s">
        <v>20</v>
      </c>
      <c r="AA76" s="10" t="s">
        <v>20</v>
      </c>
      <c r="AB76" s="35">
        <v>2342.7999999999984</v>
      </c>
      <c r="AC76" s="34">
        <v>3.9982333228889156E-3</v>
      </c>
      <c r="AD76" s="16">
        <v>10</v>
      </c>
      <c r="AE76" s="15">
        <v>234.27999999999986</v>
      </c>
    </row>
    <row r="77" spans="1:31" ht="19.5" x14ac:dyDescent="0.3">
      <c r="A77" s="37" t="s">
        <v>32</v>
      </c>
      <c r="B77" s="10" t="s">
        <v>32</v>
      </c>
      <c r="C77" s="35">
        <v>6945.0000000000009</v>
      </c>
      <c r="D77" s="34">
        <v>1.0017932748730351E-2</v>
      </c>
      <c r="E77" s="16">
        <v>6.5</v>
      </c>
      <c r="F77" s="15">
        <v>451.42500000000007</v>
      </c>
      <c r="L77" s="10" t="s">
        <v>63</v>
      </c>
      <c r="M77" s="35">
        <v>2900.4</v>
      </c>
      <c r="N77" s="34">
        <v>2.703125873734831E-2</v>
      </c>
      <c r="O77" s="16">
        <v>9</v>
      </c>
      <c r="P77" s="15">
        <v>261.036</v>
      </c>
      <c r="Q77" s="22"/>
      <c r="R77"/>
      <c r="Z77" s="37" t="s">
        <v>76</v>
      </c>
      <c r="AA77" s="10" t="s">
        <v>76</v>
      </c>
      <c r="AB77" s="35">
        <v>381.79999999999995</v>
      </c>
      <c r="AC77" s="34">
        <v>6.5158164703730105E-4</v>
      </c>
      <c r="AD77" s="16">
        <v>10</v>
      </c>
      <c r="AE77" s="15">
        <v>38.179999999999993</v>
      </c>
    </row>
    <row r="78" spans="1:31" ht="19.5" x14ac:dyDescent="0.3">
      <c r="A78" s="37" t="s">
        <v>30</v>
      </c>
      <c r="B78" s="10" t="s">
        <v>30</v>
      </c>
      <c r="C78" s="35">
        <v>3121.0000000000005</v>
      </c>
      <c r="D78" s="34">
        <v>4.5019392525251873E-3</v>
      </c>
      <c r="E78" s="16">
        <v>9</v>
      </c>
      <c r="F78" s="15">
        <v>280.89000000000004</v>
      </c>
      <c r="L78" s="10" t="s">
        <v>4</v>
      </c>
      <c r="M78" s="35">
        <v>704</v>
      </c>
      <c r="N78" s="34">
        <v>6.5611660981565335E-3</v>
      </c>
      <c r="O78" s="16">
        <v>9</v>
      </c>
      <c r="P78" s="15">
        <v>63.36</v>
      </c>
      <c r="Q78" s="22"/>
      <c r="R78"/>
      <c r="Z78" s="37" t="s">
        <v>30</v>
      </c>
      <c r="AA78" s="10" t="s">
        <v>63</v>
      </c>
      <c r="AB78" s="35">
        <v>2417.0000000000005</v>
      </c>
      <c r="AC78" s="34">
        <v>4.1248633862995205E-3</v>
      </c>
      <c r="AD78" s="16">
        <v>9</v>
      </c>
      <c r="AE78" s="15">
        <v>217.53000000000003</v>
      </c>
    </row>
    <row r="79" spans="1:31" ht="19.5" x14ac:dyDescent="0.3">
      <c r="A79" s="37" t="s">
        <v>23</v>
      </c>
      <c r="B79" s="10" t="s">
        <v>23</v>
      </c>
      <c r="C79" s="35">
        <v>55117.599999999984</v>
      </c>
      <c r="D79" s="34">
        <v>7.950531462511444E-2</v>
      </c>
      <c r="E79" s="16">
        <v>9</v>
      </c>
      <c r="F79" s="15">
        <v>4960.5839999999989</v>
      </c>
      <c r="L79" s="10" t="s">
        <v>21</v>
      </c>
      <c r="M79" s="35">
        <v>4330</v>
      </c>
      <c r="N79" s="34">
        <v>4.0354899438945727E-2</v>
      </c>
      <c r="O79" s="16">
        <v>9</v>
      </c>
      <c r="P79" s="15">
        <v>389.7</v>
      </c>
      <c r="Q79" s="22"/>
      <c r="R79"/>
      <c r="Z79" s="37" t="s">
        <v>26</v>
      </c>
      <c r="AA79" s="10" t="s">
        <v>71</v>
      </c>
      <c r="AB79" s="35">
        <v>332.19999999999993</v>
      </c>
      <c r="AC79" s="34">
        <v>5.6693405747980982E-4</v>
      </c>
      <c r="AD79" s="16">
        <v>10</v>
      </c>
      <c r="AE79" s="15">
        <v>33.219999999999992</v>
      </c>
    </row>
    <row r="80" spans="1:31" ht="19.5" x14ac:dyDescent="0.3">
      <c r="A80" s="37" t="s">
        <v>29</v>
      </c>
      <c r="B80" s="10" t="s">
        <v>29</v>
      </c>
      <c r="C80" s="35">
        <v>2038</v>
      </c>
      <c r="D80" s="34">
        <v>2.9397475798290068E-3</v>
      </c>
      <c r="E80" s="16">
        <v>10</v>
      </c>
      <c r="F80" s="15">
        <v>203.8</v>
      </c>
      <c r="L80" s="10" t="s">
        <v>76</v>
      </c>
      <c r="M80" s="35">
        <v>477.8</v>
      </c>
      <c r="N80" s="34">
        <v>4.4530186955954428E-3</v>
      </c>
      <c r="O80" s="16">
        <v>10</v>
      </c>
      <c r="P80" s="15">
        <v>47.78</v>
      </c>
      <c r="Q80" s="22"/>
      <c r="R80"/>
      <c r="Z80" s="37" t="s">
        <v>28</v>
      </c>
      <c r="AA80" s="10" t="s">
        <v>4</v>
      </c>
      <c r="AB80" s="35">
        <v>1962.4</v>
      </c>
      <c r="AC80" s="34">
        <v>3.3490409223310628E-3</v>
      </c>
      <c r="AD80" s="16">
        <v>9</v>
      </c>
      <c r="AE80" s="15">
        <v>176.61600000000001</v>
      </c>
    </row>
    <row r="81" spans="1:31" ht="19.5" x14ac:dyDescent="0.3">
      <c r="A81" s="37" t="s">
        <v>28</v>
      </c>
      <c r="B81" s="10" t="s">
        <v>28</v>
      </c>
      <c r="C81" s="35">
        <v>3510.8</v>
      </c>
      <c r="D81" s="34">
        <v>5.0642128573423345E-3</v>
      </c>
      <c r="E81" s="16">
        <v>9</v>
      </c>
      <c r="F81" s="15">
        <v>315.97199999999998</v>
      </c>
      <c r="L81" s="10" t="s">
        <v>71</v>
      </c>
      <c r="M81" s="35">
        <v>1548.4</v>
      </c>
      <c r="N81" s="34">
        <v>1.443083748066133E-2</v>
      </c>
      <c r="O81" s="16">
        <v>10</v>
      </c>
      <c r="P81" s="15">
        <v>154.84</v>
      </c>
      <c r="Q81" s="22"/>
      <c r="R81"/>
      <c r="Z81" s="37" t="s">
        <v>25</v>
      </c>
      <c r="AA81" s="10" t="s">
        <v>21</v>
      </c>
      <c r="AB81" s="35">
        <v>647.20000000000073</v>
      </c>
      <c r="AC81" s="34">
        <v>1.1045145153550072E-3</v>
      </c>
      <c r="AD81" s="16">
        <v>9</v>
      </c>
      <c r="AE81" s="15">
        <v>58.248000000000069</v>
      </c>
    </row>
    <row r="82" spans="1:31" ht="19.5" x14ac:dyDescent="0.3">
      <c r="A82" s="37" t="s">
        <v>34</v>
      </c>
      <c r="B82" s="10" t="s">
        <v>34</v>
      </c>
      <c r="C82" s="35">
        <v>92.800000000000011</v>
      </c>
      <c r="D82" s="34">
        <v>1.3386093003343074E-4</v>
      </c>
      <c r="E82" s="16">
        <v>5</v>
      </c>
      <c r="F82" s="15">
        <v>4.6400000000000006</v>
      </c>
      <c r="L82" s="10" t="s">
        <v>43</v>
      </c>
      <c r="M82" s="35">
        <v>92.800000000000011</v>
      </c>
      <c r="N82" s="34">
        <v>8.6488098566608862E-4</v>
      </c>
      <c r="O82" s="16">
        <v>10</v>
      </c>
      <c r="P82" s="15">
        <v>9.2800000000000011</v>
      </c>
      <c r="Q82" s="22"/>
      <c r="R82"/>
      <c r="Z82" s="37" t="s">
        <v>29</v>
      </c>
      <c r="AA82" s="10" t="s">
        <v>43</v>
      </c>
      <c r="AB82" s="35">
        <v>1560.2</v>
      </c>
      <c r="AC82" s="34">
        <v>2.662644540878987E-3</v>
      </c>
      <c r="AD82" s="16">
        <v>10</v>
      </c>
      <c r="AE82" s="15">
        <v>156.02000000000001</v>
      </c>
    </row>
    <row r="83" spans="1:31" ht="19.5" x14ac:dyDescent="0.3">
      <c r="A83" s="37" t="s">
        <v>35</v>
      </c>
      <c r="B83" s="10" t="s">
        <v>35</v>
      </c>
      <c r="C83" s="35">
        <v>261.60000000000002</v>
      </c>
      <c r="D83" s="34">
        <v>3.7734934587010222E-4</v>
      </c>
      <c r="E83" s="16" t="e">
        <v>#N/A</v>
      </c>
      <c r="F83" s="15" t="e">
        <v>#N/A</v>
      </c>
      <c r="L83" s="10" t="s">
        <v>3</v>
      </c>
      <c r="M83" s="35">
        <v>261.60000000000002</v>
      </c>
      <c r="N83" s="34">
        <v>2.4380696751104395E-3</v>
      </c>
      <c r="O83" s="16">
        <v>6.5</v>
      </c>
      <c r="P83" s="15">
        <v>17.004000000000001</v>
      </c>
      <c r="Q83" s="22"/>
      <c r="R83"/>
      <c r="Z83" s="37" t="s">
        <v>36</v>
      </c>
      <c r="AA83" s="10" t="s">
        <v>62</v>
      </c>
      <c r="AB83" s="35">
        <v>1376.4</v>
      </c>
      <c r="AC83" s="34">
        <v>2.3489706102203804E-3</v>
      </c>
      <c r="AD83" s="16">
        <v>8</v>
      </c>
      <c r="AE83" s="15">
        <v>110.11200000000001</v>
      </c>
    </row>
    <row r="84" spans="1:31" ht="19.5" x14ac:dyDescent="0.3">
      <c r="A84" s="37" t="s">
        <v>36</v>
      </c>
      <c r="B84" s="10" t="s">
        <v>36</v>
      </c>
      <c r="C84" s="35">
        <v>4510.4000000000005</v>
      </c>
      <c r="D84" s="34">
        <v>6.5061027890386432E-3</v>
      </c>
      <c r="E84" s="16" t="e">
        <v>#N/A</v>
      </c>
      <c r="F84" s="15" t="e">
        <v>#N/A</v>
      </c>
      <c r="L84" s="10" t="s">
        <v>47</v>
      </c>
      <c r="M84" s="35">
        <v>3134.0000000000005</v>
      </c>
      <c r="N84" s="34">
        <v>2.9208372942645708E-2</v>
      </c>
      <c r="O84" s="16">
        <v>9</v>
      </c>
      <c r="P84" s="15">
        <v>282.06000000000006</v>
      </c>
      <c r="Q84" s="22"/>
      <c r="R84"/>
      <c r="Z84" s="37" t="s">
        <v>32</v>
      </c>
      <c r="AA84" s="10" t="s">
        <v>3</v>
      </c>
      <c r="AB84" s="35">
        <v>4044.6000000000008</v>
      </c>
      <c r="AC84" s="34">
        <v>6.9025330791175187E-3</v>
      </c>
      <c r="AD84" s="16">
        <v>6.5</v>
      </c>
      <c r="AE84" s="15">
        <v>262.89900000000006</v>
      </c>
    </row>
    <row r="85" spans="1:31" ht="19.5" x14ac:dyDescent="0.3">
      <c r="A85" s="37" t="s">
        <v>26</v>
      </c>
      <c r="B85" s="10" t="s">
        <v>26</v>
      </c>
      <c r="C85" s="35">
        <v>624.19999999999993</v>
      </c>
      <c r="D85" s="34">
        <v>9.0038785050503727E-4</v>
      </c>
      <c r="E85" s="16" t="e">
        <v>#N/A</v>
      </c>
      <c r="F85" s="15" t="e">
        <v>#N/A</v>
      </c>
      <c r="L85" s="10" t="s">
        <v>38</v>
      </c>
      <c r="M85" s="35">
        <v>292</v>
      </c>
      <c r="N85" s="34">
        <v>2.721392756621744E-3</v>
      </c>
      <c r="O85" s="16">
        <v>5</v>
      </c>
      <c r="P85" s="15">
        <v>14.6</v>
      </c>
      <c r="Q85" s="22"/>
      <c r="R85"/>
      <c r="Z85" s="37" t="s">
        <v>44</v>
      </c>
      <c r="AA85" s="10" t="s">
        <v>46</v>
      </c>
      <c r="AB85" s="35">
        <v>0</v>
      </c>
      <c r="AC85" s="34">
        <v>0</v>
      </c>
      <c r="AD85" s="16">
        <v>8</v>
      </c>
      <c r="AE85" s="15">
        <v>0</v>
      </c>
    </row>
    <row r="86" spans="1:31" ht="19.5" x14ac:dyDescent="0.3">
      <c r="A86" s="37" t="s">
        <v>45</v>
      </c>
      <c r="B86" s="10" t="s">
        <v>45</v>
      </c>
      <c r="C86" s="35">
        <v>11.600000000000001</v>
      </c>
      <c r="D86" s="34">
        <v>1.6732616254178843E-5</v>
      </c>
      <c r="E86" s="16">
        <v>9</v>
      </c>
      <c r="F86" s="15">
        <v>1.044</v>
      </c>
      <c r="L86" s="10" t="s">
        <v>39</v>
      </c>
      <c r="M86" s="35">
        <v>11.600000000000001</v>
      </c>
      <c r="N86" s="34">
        <v>1.0811012320826108E-4</v>
      </c>
      <c r="O86" s="16">
        <v>8</v>
      </c>
      <c r="P86" s="15">
        <v>0.92800000000000016</v>
      </c>
      <c r="Q86" s="22"/>
      <c r="R86"/>
      <c r="Z86" s="37" t="s">
        <v>45</v>
      </c>
      <c r="AA86" s="10" t="s">
        <v>47</v>
      </c>
      <c r="AB86" s="35">
        <v>0</v>
      </c>
      <c r="AC86" s="34">
        <v>0</v>
      </c>
      <c r="AD86" s="16">
        <v>9</v>
      </c>
      <c r="AE86" s="15">
        <v>0</v>
      </c>
    </row>
    <row r="87" spans="1:31" ht="19.5" x14ac:dyDescent="0.3">
      <c r="A87" s="37" t="s">
        <v>25</v>
      </c>
      <c r="B87" s="10" t="s">
        <v>25</v>
      </c>
      <c r="C87" s="35">
        <v>3796.4000000000005</v>
      </c>
      <c r="D87" s="34">
        <v>5.4761814092555662E-3</v>
      </c>
      <c r="E87" s="16">
        <v>9</v>
      </c>
      <c r="F87" s="15">
        <v>341.67600000000004</v>
      </c>
      <c r="L87" s="10" t="s">
        <v>46</v>
      </c>
      <c r="M87" s="35">
        <v>3149.2</v>
      </c>
      <c r="N87" s="34">
        <v>2.9350034483401354E-2</v>
      </c>
      <c r="O87" s="16">
        <v>8</v>
      </c>
      <c r="P87" s="15">
        <v>251.93599999999998</v>
      </c>
      <c r="Q87" s="22"/>
      <c r="R87"/>
      <c r="Z87" s="37" t="s">
        <v>34</v>
      </c>
      <c r="AA87" s="10" t="s">
        <v>38</v>
      </c>
      <c r="AB87" s="35">
        <v>0</v>
      </c>
      <c r="AC87" s="34">
        <v>0</v>
      </c>
      <c r="AD87" s="16">
        <v>5</v>
      </c>
      <c r="AE87" s="15">
        <v>0</v>
      </c>
    </row>
    <row r="88" spans="1:31" ht="19.5" x14ac:dyDescent="0.3">
      <c r="A88" s="37" t="s">
        <v>44</v>
      </c>
      <c r="B88" s="10" t="s">
        <v>44</v>
      </c>
      <c r="C88" s="35">
        <v>0</v>
      </c>
      <c r="D88" s="34">
        <v>0</v>
      </c>
      <c r="E88" s="16" t="e">
        <v>#N/A</v>
      </c>
      <c r="F88" s="15" t="e">
        <v>#N/A</v>
      </c>
      <c r="L88" s="10" t="s">
        <v>33</v>
      </c>
      <c r="M88" s="35">
        <v>0</v>
      </c>
      <c r="N88" s="34">
        <v>0</v>
      </c>
      <c r="O88" s="16">
        <v>10</v>
      </c>
      <c r="P88" s="15">
        <v>0</v>
      </c>
      <c r="Q88" s="14"/>
      <c r="R88"/>
      <c r="Z88" s="37" t="s">
        <v>35</v>
      </c>
      <c r="AA88" s="10" t="s">
        <v>39</v>
      </c>
      <c r="AB88" s="35">
        <v>0</v>
      </c>
      <c r="AC88" s="34">
        <v>0</v>
      </c>
      <c r="AD88" s="16">
        <v>8</v>
      </c>
      <c r="AE88" s="15">
        <v>0</v>
      </c>
    </row>
    <row r="89" spans="1:31" ht="19.5" x14ac:dyDescent="0.3">
      <c r="A89" s="37" t="s">
        <v>33</v>
      </c>
      <c r="B89" s="10" t="s">
        <v>33</v>
      </c>
      <c r="C89" s="35">
        <v>2931</v>
      </c>
      <c r="D89" s="34">
        <v>4.2278705380170848E-3</v>
      </c>
      <c r="E89" s="16">
        <v>10</v>
      </c>
      <c r="F89" s="15">
        <v>293.10000000000002</v>
      </c>
      <c r="L89" s="10" t="s">
        <v>62</v>
      </c>
      <c r="M89" s="35">
        <v>1373</v>
      </c>
      <c r="N89" s="34">
        <v>1.2796137859046762E-2</v>
      </c>
      <c r="O89" s="16">
        <v>8</v>
      </c>
      <c r="P89" s="15">
        <v>109.84</v>
      </c>
      <c r="Q89" s="17"/>
      <c r="R89"/>
      <c r="Z89" s="37" t="s">
        <v>33</v>
      </c>
      <c r="AA89" s="10" t="s">
        <v>33</v>
      </c>
      <c r="AB89" s="35">
        <v>1558</v>
      </c>
      <c r="AC89" s="34">
        <v>2.6588900106970011E-3</v>
      </c>
      <c r="AD89" s="16">
        <v>10</v>
      </c>
      <c r="AE89" s="15">
        <v>155.80000000000001</v>
      </c>
    </row>
    <row r="90" spans="1:31" ht="19.5" x14ac:dyDescent="0.3">
      <c r="A90" s="37" t="s">
        <v>75</v>
      </c>
      <c r="B90" s="10" t="s">
        <v>75</v>
      </c>
      <c r="C90" s="35">
        <v>0</v>
      </c>
      <c r="D90" s="34">
        <v>0</v>
      </c>
      <c r="E90" s="16">
        <v>8</v>
      </c>
      <c r="F90" s="15"/>
      <c r="L90" s="10" t="s">
        <v>5</v>
      </c>
      <c r="M90" s="35">
        <v>0</v>
      </c>
      <c r="N90" s="34">
        <v>0</v>
      </c>
      <c r="O90" s="16">
        <v>8</v>
      </c>
      <c r="P90" s="15"/>
      <c r="Q90" s="3"/>
      <c r="R90"/>
      <c r="Z90" s="37" t="s">
        <v>75</v>
      </c>
      <c r="AA90" s="10" t="s">
        <v>5</v>
      </c>
      <c r="AB90" s="35">
        <v>0</v>
      </c>
      <c r="AC90" s="34">
        <v>0</v>
      </c>
      <c r="AD90" s="16">
        <v>8</v>
      </c>
      <c r="AE90" s="15"/>
    </row>
    <row r="91" spans="1:31" ht="19.5" x14ac:dyDescent="0.3">
      <c r="B91" s="8" t="s">
        <v>52</v>
      </c>
      <c r="C91" s="33">
        <v>693256.79999999935</v>
      </c>
      <c r="D91" s="34">
        <v>1</v>
      </c>
      <c r="E91" s="21"/>
      <c r="F91" s="20"/>
      <c r="L91" s="8" t="s">
        <v>52</v>
      </c>
      <c r="M91" s="33">
        <v>107298.00000000004</v>
      </c>
      <c r="N91" s="34">
        <v>1</v>
      </c>
      <c r="O91" s="21"/>
      <c r="P91" s="20"/>
      <c r="Q91" s="3"/>
      <c r="R91"/>
      <c r="Z91" s="37"/>
      <c r="AA91" s="8" t="s">
        <v>52</v>
      </c>
      <c r="AB91" s="33">
        <v>585958.79999999923</v>
      </c>
      <c r="AC91" s="34">
        <v>1</v>
      </c>
      <c r="AD91" s="21"/>
      <c r="AE91" s="20"/>
    </row>
    <row r="92" spans="1:31" x14ac:dyDescent="0.25">
      <c r="R92" s="4"/>
      <c r="S92" s="3"/>
      <c r="T92" s="3"/>
      <c r="U92" s="3"/>
    </row>
    <row r="93" spans="1:31" x14ac:dyDescent="0.25">
      <c r="R93" s="4"/>
      <c r="S93" s="3"/>
      <c r="T93" s="3"/>
      <c r="U93" s="3"/>
    </row>
    <row r="94" spans="1:31" x14ac:dyDescent="0.25">
      <c r="R94" s="4"/>
      <c r="S94" s="3"/>
      <c r="T94" s="3"/>
      <c r="U94" s="3"/>
    </row>
    <row r="95" spans="1:31" x14ac:dyDescent="0.25">
      <c r="R95" s="4"/>
      <c r="S95" s="3"/>
      <c r="T95" s="3"/>
      <c r="U95" s="3"/>
    </row>
    <row r="96" spans="1:31" s="23" customFormat="1" ht="26.25" x14ac:dyDescent="0.4">
      <c r="A96" s="36"/>
      <c r="B96" s="13" t="s">
        <v>100</v>
      </c>
      <c r="C96" s="12"/>
      <c r="D96" s="11"/>
      <c r="E96" s="24"/>
      <c r="F96" s="12"/>
      <c r="L96" s="13" t="s">
        <v>65</v>
      </c>
      <c r="M96" s="12"/>
      <c r="N96" s="11"/>
      <c r="O96" s="24"/>
      <c r="P96" s="12"/>
      <c r="Q96" s="11"/>
      <c r="Z96" s="36"/>
      <c r="AA96" s="13" t="s">
        <v>64</v>
      </c>
      <c r="AB96" s="12"/>
      <c r="AC96" s="11"/>
      <c r="AD96" s="11"/>
      <c r="AE96" s="11"/>
    </row>
    <row r="97" spans="1:31" ht="19.5" x14ac:dyDescent="0.3">
      <c r="B97" s="8" t="s">
        <v>55</v>
      </c>
      <c r="C97" s="7" t="s">
        <v>54</v>
      </c>
      <c r="D97" s="6" t="s">
        <v>53</v>
      </c>
      <c r="E97" s="21" t="s">
        <v>68</v>
      </c>
      <c r="F97" s="20" t="s">
        <v>72</v>
      </c>
      <c r="L97" s="8" t="s">
        <v>55</v>
      </c>
      <c r="M97" s="7" t="s">
        <v>54</v>
      </c>
      <c r="N97" s="6" t="s">
        <v>53</v>
      </c>
      <c r="O97" s="21" t="s">
        <v>68</v>
      </c>
      <c r="P97" s="20" t="s">
        <v>72</v>
      </c>
      <c r="Q97" s="14"/>
      <c r="R97"/>
      <c r="Z97" s="37"/>
      <c r="AA97" s="8" t="s">
        <v>55</v>
      </c>
      <c r="AB97" s="7" t="s">
        <v>54</v>
      </c>
      <c r="AC97" s="6" t="s">
        <v>53</v>
      </c>
      <c r="AD97" s="21" t="s">
        <v>68</v>
      </c>
      <c r="AE97" s="20" t="s">
        <v>72</v>
      </c>
    </row>
    <row r="98" spans="1:31" ht="19.5" x14ac:dyDescent="0.3">
      <c r="B98" s="10" t="s">
        <v>2</v>
      </c>
      <c r="C98" s="35">
        <v>184354.98720000012</v>
      </c>
      <c r="D98" s="34">
        <v>0.6608935455438717</v>
      </c>
      <c r="E98" s="16">
        <v>8</v>
      </c>
      <c r="F98" s="15">
        <v>14748.398976000009</v>
      </c>
      <c r="L98" s="10" t="s">
        <v>2</v>
      </c>
      <c r="M98" s="35">
        <v>55380.703999999983</v>
      </c>
      <c r="N98" s="34">
        <v>0.82866263630713599</v>
      </c>
      <c r="O98" s="16">
        <v>8</v>
      </c>
      <c r="P98" s="15">
        <v>4430.4563199999984</v>
      </c>
      <c r="Q98" s="22"/>
      <c r="R98"/>
      <c r="Z98" s="37"/>
      <c r="AA98" s="10" t="s">
        <v>2</v>
      </c>
      <c r="AB98" s="35">
        <v>128974.28320000012</v>
      </c>
      <c r="AC98" s="34">
        <v>0.60803467381041876</v>
      </c>
      <c r="AD98" s="16">
        <v>8</v>
      </c>
      <c r="AE98" s="15">
        <v>10317.94265600001</v>
      </c>
    </row>
    <row r="99" spans="1:31" ht="19.5" x14ac:dyDescent="0.3">
      <c r="B99" s="10" t="s">
        <v>19</v>
      </c>
      <c r="C99" s="35">
        <v>26072.808000000001</v>
      </c>
      <c r="D99" s="34">
        <v>9.3468317744563906E-2</v>
      </c>
      <c r="E99" s="16">
        <v>10</v>
      </c>
      <c r="F99" s="15">
        <v>2607.2808</v>
      </c>
      <c r="L99" s="10" t="s">
        <v>19</v>
      </c>
      <c r="M99" s="35">
        <v>3442.768</v>
      </c>
      <c r="N99" s="34">
        <v>5.1514209842363989E-2</v>
      </c>
      <c r="O99" s="16">
        <v>10</v>
      </c>
      <c r="P99" s="15">
        <v>344.27679999999998</v>
      </c>
      <c r="Q99" s="22"/>
      <c r="R99"/>
      <c r="Z99" s="37"/>
      <c r="AA99" s="10" t="s">
        <v>19</v>
      </c>
      <c r="AB99" s="35">
        <v>22630.04</v>
      </c>
      <c r="AC99" s="34">
        <v>0.1066867645884053</v>
      </c>
      <c r="AD99" s="16">
        <v>10</v>
      </c>
      <c r="AE99" s="15">
        <v>2263.0040000000004</v>
      </c>
    </row>
    <row r="100" spans="1:31" ht="19.5" x14ac:dyDescent="0.3">
      <c r="A100" s="37" t="s">
        <v>24</v>
      </c>
      <c r="B100" s="10" t="s">
        <v>76</v>
      </c>
      <c r="C100" s="35">
        <v>19871.671999999999</v>
      </c>
      <c r="D100" s="34">
        <v>7.1237887097229932E-2</v>
      </c>
      <c r="E100" s="16">
        <v>10</v>
      </c>
      <c r="F100" s="15">
        <v>1987.1671999999996</v>
      </c>
      <c r="L100" s="10" t="s">
        <v>57</v>
      </c>
      <c r="M100" s="35">
        <v>2601.6639999999998</v>
      </c>
      <c r="N100" s="34">
        <v>3.8928753036894748E-2</v>
      </c>
      <c r="O100" s="16">
        <v>9</v>
      </c>
      <c r="P100" s="15">
        <v>234.14975999999999</v>
      </c>
      <c r="Q100" s="22"/>
      <c r="R100"/>
      <c r="Z100" s="37" t="s">
        <v>23</v>
      </c>
      <c r="AA100" s="10" t="s">
        <v>41</v>
      </c>
      <c r="AB100" s="35">
        <v>21574.648000000012</v>
      </c>
      <c r="AC100" s="34">
        <v>0.10171123834751111</v>
      </c>
      <c r="AD100" s="16">
        <v>9</v>
      </c>
      <c r="AE100" s="15">
        <v>1941.7183200000011</v>
      </c>
    </row>
    <row r="101" spans="1:31" ht="19.5" x14ac:dyDescent="0.3">
      <c r="A101" s="37" t="s">
        <v>31</v>
      </c>
      <c r="B101" s="10" t="s">
        <v>62</v>
      </c>
      <c r="C101" s="35">
        <v>4512.32</v>
      </c>
      <c r="D101" s="34">
        <v>1.617620010568676E-2</v>
      </c>
      <c r="E101" s="16">
        <v>8</v>
      </c>
      <c r="F101" s="15">
        <v>360.98559999999998</v>
      </c>
      <c r="L101" s="10" t="s">
        <v>27</v>
      </c>
      <c r="M101" s="35">
        <v>1222.48</v>
      </c>
      <c r="N101" s="34">
        <v>1.8291993897960341E-2</v>
      </c>
      <c r="O101" s="16">
        <v>10</v>
      </c>
      <c r="P101" s="15">
        <v>122.24799999999999</v>
      </c>
      <c r="Q101" s="22"/>
      <c r="R101"/>
      <c r="Z101" s="37" t="s">
        <v>24</v>
      </c>
      <c r="AA101" s="10" t="s">
        <v>57</v>
      </c>
      <c r="AB101" s="35">
        <v>17270.007999999998</v>
      </c>
      <c r="AC101" s="34">
        <v>8.1417499833666931E-2</v>
      </c>
      <c r="AD101" s="16">
        <v>9</v>
      </c>
      <c r="AE101" s="15">
        <v>1554.30072</v>
      </c>
    </row>
    <row r="102" spans="1:31" ht="19.5" x14ac:dyDescent="0.3">
      <c r="A102" s="37" t="s">
        <v>23</v>
      </c>
      <c r="B102" s="10" t="s">
        <v>41</v>
      </c>
      <c r="C102" s="35">
        <v>22635.232000000011</v>
      </c>
      <c r="D102" s="34">
        <v>8.1144963626392744E-2</v>
      </c>
      <c r="E102" s="16">
        <v>9</v>
      </c>
      <c r="F102" s="15">
        <v>2037.170880000001</v>
      </c>
      <c r="L102" s="10" t="s">
        <v>41</v>
      </c>
      <c r="M102" s="35">
        <v>1060.5839999999998</v>
      </c>
      <c r="N102" s="34">
        <v>1.5869540652014239E-2</v>
      </c>
      <c r="O102" s="16">
        <v>9</v>
      </c>
      <c r="P102" s="15">
        <v>95.452559999999977</v>
      </c>
      <c r="Q102" s="22"/>
      <c r="R102"/>
      <c r="Z102" s="37" t="s">
        <v>27</v>
      </c>
      <c r="AA102" s="10" t="s">
        <v>27</v>
      </c>
      <c r="AB102" s="35">
        <v>0</v>
      </c>
      <c r="AC102" s="34">
        <v>0</v>
      </c>
      <c r="AD102" s="16">
        <v>10</v>
      </c>
      <c r="AE102" s="15">
        <v>0</v>
      </c>
    </row>
    <row r="103" spans="1:31" ht="19.5" x14ac:dyDescent="0.3">
      <c r="A103" s="37" t="s">
        <v>76</v>
      </c>
      <c r="B103" s="10" t="s">
        <v>33</v>
      </c>
      <c r="C103" s="35">
        <v>937.39199999999994</v>
      </c>
      <c r="D103" s="34">
        <v>3.3604532855537553E-3</v>
      </c>
      <c r="E103" s="16">
        <v>10</v>
      </c>
      <c r="F103" s="15">
        <v>93.739199999999997</v>
      </c>
      <c r="L103" s="10" t="s">
        <v>31</v>
      </c>
      <c r="M103" s="35">
        <v>0</v>
      </c>
      <c r="N103" s="34">
        <v>0</v>
      </c>
      <c r="O103" s="16">
        <v>8</v>
      </c>
      <c r="P103" s="15">
        <v>0</v>
      </c>
      <c r="Q103" s="22"/>
      <c r="R103"/>
      <c r="Z103" s="37" t="s">
        <v>31</v>
      </c>
      <c r="AA103" s="10" t="s">
        <v>31</v>
      </c>
      <c r="AB103" s="35">
        <v>3289.8399999999997</v>
      </c>
      <c r="AC103" s="34">
        <v>1.5509578666830427E-2</v>
      </c>
      <c r="AD103" s="16">
        <v>8</v>
      </c>
      <c r="AE103" s="15">
        <v>263.18719999999996</v>
      </c>
    </row>
    <row r="104" spans="1:31" ht="19.5" x14ac:dyDescent="0.3">
      <c r="A104" s="37" t="s">
        <v>20</v>
      </c>
      <c r="B104" s="10" t="s">
        <v>20</v>
      </c>
      <c r="C104" s="35">
        <v>2758.3680000000004</v>
      </c>
      <c r="D104" s="34">
        <v>9.8884637466143763E-3</v>
      </c>
      <c r="E104" s="16">
        <v>10</v>
      </c>
      <c r="F104" s="15">
        <v>275.83680000000004</v>
      </c>
      <c r="L104" s="10" t="s">
        <v>20</v>
      </c>
      <c r="M104" s="35">
        <v>140.184</v>
      </c>
      <c r="N104" s="34">
        <v>2.0975761342448729E-3</v>
      </c>
      <c r="O104" s="16">
        <v>10</v>
      </c>
      <c r="P104" s="15">
        <v>14.0184</v>
      </c>
      <c r="Q104" s="22"/>
      <c r="R104"/>
      <c r="Z104" s="37" t="s">
        <v>20</v>
      </c>
      <c r="AA104" s="10" t="s">
        <v>20</v>
      </c>
      <c r="AB104" s="35">
        <v>2618.1840000000002</v>
      </c>
      <c r="AC104" s="34">
        <v>1.2343132405295323E-2</v>
      </c>
      <c r="AD104" s="16">
        <v>10</v>
      </c>
      <c r="AE104" s="15">
        <v>261.81840000000005</v>
      </c>
    </row>
    <row r="105" spans="1:31" ht="19.5" x14ac:dyDescent="0.3">
      <c r="A105" s="37" t="s">
        <v>32</v>
      </c>
      <c r="B105" s="10" t="s">
        <v>63</v>
      </c>
      <c r="C105" s="35">
        <v>316.24</v>
      </c>
      <c r="D105" s="34">
        <v>1.133687664310683E-3</v>
      </c>
      <c r="E105" s="16">
        <v>9</v>
      </c>
      <c r="F105" s="15">
        <v>28.461599999999997</v>
      </c>
      <c r="L105" s="10" t="s">
        <v>63</v>
      </c>
      <c r="M105" s="35">
        <v>0</v>
      </c>
      <c r="N105" s="34">
        <v>0</v>
      </c>
      <c r="O105" s="16">
        <v>9</v>
      </c>
      <c r="P105" s="15">
        <v>0</v>
      </c>
      <c r="Q105" s="22"/>
      <c r="R105"/>
      <c r="Z105" s="37" t="s">
        <v>76</v>
      </c>
      <c r="AA105" s="10" t="s">
        <v>76</v>
      </c>
      <c r="AB105" s="35">
        <v>937.39199999999994</v>
      </c>
      <c r="AC105" s="34">
        <v>4.4192285842647389E-3</v>
      </c>
      <c r="AD105" s="16">
        <v>10</v>
      </c>
      <c r="AE105" s="15">
        <v>93.739199999999997</v>
      </c>
    </row>
    <row r="106" spans="1:31" ht="19.5" x14ac:dyDescent="0.3">
      <c r="A106" s="37" t="s">
        <v>45</v>
      </c>
      <c r="B106" s="10" t="s">
        <v>27</v>
      </c>
      <c r="C106" s="35">
        <v>3267.1839999999997</v>
      </c>
      <c r="D106" s="34">
        <v>1.1712516436356039E-2</v>
      </c>
      <c r="E106" s="16">
        <v>10</v>
      </c>
      <c r="F106" s="15">
        <v>326.71839999999997</v>
      </c>
      <c r="L106" s="10" t="s">
        <v>4</v>
      </c>
      <c r="M106" s="35">
        <v>0</v>
      </c>
      <c r="N106" s="34">
        <v>0</v>
      </c>
      <c r="O106" s="16">
        <v>9</v>
      </c>
      <c r="P106" s="15">
        <v>0</v>
      </c>
      <c r="Q106" s="22"/>
      <c r="R106"/>
      <c r="Z106" s="37" t="s">
        <v>30</v>
      </c>
      <c r="AA106" s="10" t="s">
        <v>63</v>
      </c>
      <c r="AB106" s="35">
        <v>592.83200000000045</v>
      </c>
      <c r="AC106" s="34">
        <v>2.7948394269066046E-3</v>
      </c>
      <c r="AD106" s="16">
        <v>9</v>
      </c>
      <c r="AE106" s="15">
        <v>53.354880000000037</v>
      </c>
    </row>
    <row r="107" spans="1:31" ht="19.5" x14ac:dyDescent="0.3">
      <c r="A107" s="37" t="s">
        <v>36</v>
      </c>
      <c r="B107" s="10" t="s">
        <v>46</v>
      </c>
      <c r="C107" s="35">
        <v>1895.5992000000001</v>
      </c>
      <c r="D107" s="34">
        <v>6.7955269084151249E-3</v>
      </c>
      <c r="E107" s="16">
        <v>8</v>
      </c>
      <c r="F107" s="15">
        <v>151.64793600000002</v>
      </c>
      <c r="L107" s="10" t="s">
        <v>21</v>
      </c>
      <c r="M107" s="35">
        <v>915.68000000000006</v>
      </c>
      <c r="N107" s="34">
        <v>1.3701339058703885E-2</v>
      </c>
      <c r="O107" s="16">
        <v>9</v>
      </c>
      <c r="P107" s="15">
        <v>82.411200000000008</v>
      </c>
      <c r="Q107" s="22"/>
      <c r="R107"/>
      <c r="Z107" s="37" t="s">
        <v>26</v>
      </c>
      <c r="AA107" s="10" t="s">
        <v>71</v>
      </c>
      <c r="AB107" s="35">
        <v>0</v>
      </c>
      <c r="AC107" s="34">
        <v>0</v>
      </c>
      <c r="AD107" s="16">
        <v>10</v>
      </c>
      <c r="AE107" s="15">
        <v>0</v>
      </c>
    </row>
    <row r="108" spans="1:31" ht="19.5" x14ac:dyDescent="0.3">
      <c r="A108" s="37" t="s">
        <v>30</v>
      </c>
      <c r="B108" s="10" t="s">
        <v>57</v>
      </c>
      <c r="C108" s="35">
        <v>1607.6320000000003</v>
      </c>
      <c r="D108" s="34">
        <v>5.7631943054360993E-3</v>
      </c>
      <c r="E108" s="16">
        <v>9</v>
      </c>
      <c r="F108" s="15">
        <v>144.68688000000003</v>
      </c>
      <c r="L108" s="10" t="s">
        <v>76</v>
      </c>
      <c r="M108" s="35">
        <v>1014.7999999999998</v>
      </c>
      <c r="N108" s="34">
        <v>1.5184473699079045E-2</v>
      </c>
      <c r="O108" s="16">
        <v>10</v>
      </c>
      <c r="P108" s="15">
        <v>101.47999999999998</v>
      </c>
      <c r="Q108" s="22"/>
      <c r="R108"/>
      <c r="Z108" s="37" t="s">
        <v>28</v>
      </c>
      <c r="AA108" s="10" t="s">
        <v>4</v>
      </c>
      <c r="AB108" s="35">
        <v>577.72800000000007</v>
      </c>
      <c r="AC108" s="34">
        <v>2.7236333268580268E-3</v>
      </c>
      <c r="AD108" s="16">
        <v>9</v>
      </c>
      <c r="AE108" s="15">
        <v>51.995520000000006</v>
      </c>
    </row>
    <row r="109" spans="1:31" ht="19.5" x14ac:dyDescent="0.3">
      <c r="A109" s="37" t="s">
        <v>28</v>
      </c>
      <c r="B109" s="10" t="s">
        <v>47</v>
      </c>
      <c r="C109" s="35">
        <v>577.72800000000007</v>
      </c>
      <c r="D109" s="34">
        <v>2.0710950762929492E-3</v>
      </c>
      <c r="E109" s="16">
        <v>9</v>
      </c>
      <c r="F109" s="15">
        <v>51.995520000000006</v>
      </c>
      <c r="L109" s="10" t="s">
        <v>71</v>
      </c>
      <c r="M109" s="35">
        <v>0</v>
      </c>
      <c r="N109" s="34">
        <v>0</v>
      </c>
      <c r="O109" s="16">
        <v>10</v>
      </c>
      <c r="P109" s="15">
        <v>0</v>
      </c>
      <c r="Q109" s="22"/>
      <c r="R109"/>
      <c r="Z109" s="37" t="s">
        <v>25</v>
      </c>
      <c r="AA109" s="10" t="s">
        <v>21</v>
      </c>
      <c r="AB109" s="35">
        <v>0</v>
      </c>
      <c r="AC109" s="34">
        <v>0</v>
      </c>
      <c r="AD109" s="16">
        <v>9</v>
      </c>
      <c r="AE109" s="15">
        <v>0</v>
      </c>
    </row>
    <row r="110" spans="1:31" ht="19.5" x14ac:dyDescent="0.3">
      <c r="A110" s="37" t="s">
        <v>27</v>
      </c>
      <c r="B110" s="10" t="s">
        <v>31</v>
      </c>
      <c r="C110" s="35">
        <v>0</v>
      </c>
      <c r="D110" s="34">
        <v>0</v>
      </c>
      <c r="E110" s="16">
        <v>8</v>
      </c>
      <c r="F110" s="15">
        <v>0</v>
      </c>
      <c r="L110" s="10" t="s">
        <v>43</v>
      </c>
      <c r="M110" s="35">
        <v>0</v>
      </c>
      <c r="N110" s="34">
        <v>0</v>
      </c>
      <c r="O110" s="16">
        <v>10</v>
      </c>
      <c r="P110" s="15">
        <v>0</v>
      </c>
      <c r="Q110" s="22"/>
      <c r="R110"/>
      <c r="Z110" s="37" t="s">
        <v>29</v>
      </c>
      <c r="AA110" s="10" t="s">
        <v>43</v>
      </c>
      <c r="AB110" s="35">
        <v>0</v>
      </c>
      <c r="AC110" s="34">
        <v>0</v>
      </c>
      <c r="AD110" s="16">
        <v>10</v>
      </c>
      <c r="AE110" s="15">
        <v>0</v>
      </c>
    </row>
    <row r="111" spans="1:31" ht="19.5" x14ac:dyDescent="0.3">
      <c r="A111" s="37" t="s">
        <v>25</v>
      </c>
      <c r="B111" s="10" t="s">
        <v>3</v>
      </c>
      <c r="C111" s="35">
        <v>1052.5600000000002</v>
      </c>
      <c r="D111" s="34">
        <v>3.7733186438997364E-3</v>
      </c>
      <c r="E111" s="16">
        <v>6.5</v>
      </c>
      <c r="F111" s="15">
        <v>68.41640000000001</v>
      </c>
      <c r="L111" s="10" t="s">
        <v>3</v>
      </c>
      <c r="M111" s="35">
        <v>1052.5600000000002</v>
      </c>
      <c r="N111" s="34">
        <v>1.5749477371602923E-2</v>
      </c>
      <c r="O111" s="16">
        <v>6.5</v>
      </c>
      <c r="P111" s="15">
        <v>68.41640000000001</v>
      </c>
      <c r="Q111" s="22"/>
      <c r="R111"/>
      <c r="Z111" s="37" t="s">
        <v>36</v>
      </c>
      <c r="AA111" s="10" t="s">
        <v>62</v>
      </c>
      <c r="AB111" s="35">
        <v>979.91920000000005</v>
      </c>
      <c r="AC111" s="34">
        <v>4.6197182597140108E-3</v>
      </c>
      <c r="AD111" s="16">
        <v>8</v>
      </c>
      <c r="AE111" s="15">
        <v>78.393535999999997</v>
      </c>
    </row>
    <row r="112" spans="1:31" ht="19.5" x14ac:dyDescent="0.3">
      <c r="A112" s="37" t="s">
        <v>26</v>
      </c>
      <c r="B112" s="10" t="s">
        <v>71</v>
      </c>
      <c r="C112" s="35">
        <v>0</v>
      </c>
      <c r="D112" s="34">
        <v>0</v>
      </c>
      <c r="E112" s="16">
        <v>10</v>
      </c>
      <c r="F112" s="15">
        <v>0</v>
      </c>
      <c r="L112" s="10" t="s">
        <v>47</v>
      </c>
      <c r="M112" s="35">
        <v>0</v>
      </c>
      <c r="N112" s="34">
        <v>0</v>
      </c>
      <c r="O112" s="16">
        <v>9</v>
      </c>
      <c r="P112" s="15">
        <v>0</v>
      </c>
      <c r="Q112" s="22"/>
      <c r="R112"/>
      <c r="Z112" s="37" t="s">
        <v>32</v>
      </c>
      <c r="AA112" s="10" t="s">
        <v>3</v>
      </c>
      <c r="AB112" s="35">
        <v>316.24</v>
      </c>
      <c r="AC112" s="34">
        <v>1.490877719767057E-3</v>
      </c>
      <c r="AD112" s="16">
        <v>6.5</v>
      </c>
      <c r="AE112" s="15">
        <v>20.555599999999998</v>
      </c>
    </row>
    <row r="113" spans="1:31" ht="19.5" x14ac:dyDescent="0.3">
      <c r="A113" s="37" t="s">
        <v>29</v>
      </c>
      <c r="B113" s="10" t="s">
        <v>43</v>
      </c>
      <c r="C113" s="35">
        <v>0</v>
      </c>
      <c r="D113" s="34">
        <v>0</v>
      </c>
      <c r="E113" s="16">
        <v>10</v>
      </c>
      <c r="F113" s="15">
        <v>0</v>
      </c>
      <c r="L113" s="10" t="s">
        <v>38</v>
      </c>
      <c r="M113" s="35">
        <v>0</v>
      </c>
      <c r="N113" s="34">
        <v>0</v>
      </c>
      <c r="O113" s="16">
        <v>5</v>
      </c>
      <c r="P113" s="15">
        <v>0</v>
      </c>
      <c r="Q113" s="22"/>
      <c r="R113"/>
      <c r="Z113" s="37" t="s">
        <v>44</v>
      </c>
      <c r="AA113" s="10" t="s">
        <v>46</v>
      </c>
      <c r="AB113" s="35">
        <v>132.16</v>
      </c>
      <c r="AC113" s="34">
        <v>6.2305337542503875E-4</v>
      </c>
      <c r="AD113" s="16">
        <v>8</v>
      </c>
      <c r="AE113" s="15">
        <v>10.572799999999999</v>
      </c>
    </row>
    <row r="114" spans="1:31" ht="19.5" x14ac:dyDescent="0.3">
      <c r="A114" s="37" t="s">
        <v>34</v>
      </c>
      <c r="B114" s="10" t="s">
        <v>4</v>
      </c>
      <c r="C114" s="35">
        <v>0</v>
      </c>
      <c r="D114" s="34">
        <v>0</v>
      </c>
      <c r="E114" s="16">
        <v>9</v>
      </c>
      <c r="F114" s="15">
        <v>0</v>
      </c>
      <c r="L114" s="10" t="s">
        <v>39</v>
      </c>
      <c r="M114" s="35">
        <v>0</v>
      </c>
      <c r="N114" s="34">
        <v>0</v>
      </c>
      <c r="O114" s="16">
        <v>8</v>
      </c>
      <c r="P114" s="15">
        <v>0</v>
      </c>
      <c r="Q114" s="22"/>
      <c r="R114"/>
      <c r="Z114" s="37" t="s">
        <v>45</v>
      </c>
      <c r="AA114" s="10" t="s">
        <v>47</v>
      </c>
      <c r="AB114" s="35">
        <v>3267.1839999999997</v>
      </c>
      <c r="AC114" s="34">
        <v>1.5402769516757564E-2</v>
      </c>
      <c r="AD114" s="16">
        <v>9</v>
      </c>
      <c r="AE114" s="15">
        <v>294.04656</v>
      </c>
    </row>
    <row r="115" spans="1:31" ht="19.5" x14ac:dyDescent="0.3">
      <c r="A115" s="37" t="s">
        <v>35</v>
      </c>
      <c r="B115" s="10" t="s">
        <v>21</v>
      </c>
      <c r="C115" s="35">
        <v>0</v>
      </c>
      <c r="D115" s="34">
        <v>0</v>
      </c>
      <c r="E115" s="16">
        <v>9</v>
      </c>
      <c r="F115" s="15">
        <v>0</v>
      </c>
      <c r="L115" s="10" t="s">
        <v>46</v>
      </c>
      <c r="M115" s="35">
        <v>0</v>
      </c>
      <c r="N115" s="34">
        <v>0</v>
      </c>
      <c r="O115" s="16">
        <v>8</v>
      </c>
      <c r="P115" s="15">
        <v>0</v>
      </c>
      <c r="Q115" s="22"/>
      <c r="R115"/>
      <c r="Z115" s="37" t="s">
        <v>34</v>
      </c>
      <c r="AA115" s="10" t="s">
        <v>38</v>
      </c>
      <c r="AB115" s="35">
        <v>0</v>
      </c>
      <c r="AC115" s="34">
        <v>0</v>
      </c>
      <c r="AD115" s="16">
        <v>5</v>
      </c>
      <c r="AE115" s="15">
        <v>0</v>
      </c>
    </row>
    <row r="116" spans="1:31" ht="19.5" x14ac:dyDescent="0.3">
      <c r="A116" s="37" t="s">
        <v>44</v>
      </c>
      <c r="B116" s="10" t="s">
        <v>38</v>
      </c>
      <c r="C116" s="35">
        <v>132.16</v>
      </c>
      <c r="D116" s="34">
        <v>4.7377991941341971E-4</v>
      </c>
      <c r="E116" s="16">
        <v>5</v>
      </c>
      <c r="F116" s="15">
        <v>6.6079999999999997</v>
      </c>
      <c r="L116" s="10" t="s">
        <v>33</v>
      </c>
      <c r="M116" s="35">
        <v>0</v>
      </c>
      <c r="N116" s="34">
        <v>0</v>
      </c>
      <c r="O116" s="16">
        <v>10</v>
      </c>
      <c r="P116" s="15">
        <v>0</v>
      </c>
      <c r="Q116" s="14"/>
      <c r="R116"/>
      <c r="Z116" s="37" t="s">
        <v>35</v>
      </c>
      <c r="AA116" s="10" t="s">
        <v>39</v>
      </c>
      <c r="AB116" s="35">
        <v>0</v>
      </c>
      <c r="AC116" s="34">
        <v>0</v>
      </c>
      <c r="AD116" s="16">
        <v>8</v>
      </c>
      <c r="AE116" s="15">
        <v>0</v>
      </c>
    </row>
    <row r="117" spans="1:31" ht="19.5" x14ac:dyDescent="0.3">
      <c r="A117" s="37" t="s">
        <v>33</v>
      </c>
      <c r="B117" s="10" t="s">
        <v>39</v>
      </c>
      <c r="C117" s="35">
        <v>8956.1999999999989</v>
      </c>
      <c r="D117" s="34">
        <v>3.2107049895962997E-2</v>
      </c>
      <c r="E117" s="16">
        <v>8</v>
      </c>
      <c r="F117" s="15">
        <v>716.49599999999987</v>
      </c>
      <c r="L117" s="10" t="s">
        <v>62</v>
      </c>
      <c r="M117" s="35">
        <v>0</v>
      </c>
      <c r="N117" s="34">
        <v>0</v>
      </c>
      <c r="O117" s="16">
        <v>8</v>
      </c>
      <c r="P117" s="15">
        <v>0</v>
      </c>
      <c r="Q117" s="17"/>
      <c r="R117"/>
      <c r="Z117" s="37" t="s">
        <v>33</v>
      </c>
      <c r="AA117" s="10" t="s">
        <v>33</v>
      </c>
      <c r="AB117" s="35">
        <v>8956.1999999999989</v>
      </c>
      <c r="AC117" s="34">
        <v>4.2222992138178962E-2</v>
      </c>
      <c r="AD117" s="16">
        <v>10</v>
      </c>
      <c r="AE117" s="15">
        <v>895.61999999999989</v>
      </c>
    </row>
    <row r="118" spans="1:31" ht="19.5" x14ac:dyDescent="0.3">
      <c r="A118" s="37" t="s">
        <v>75</v>
      </c>
      <c r="B118" s="10" t="s">
        <v>5</v>
      </c>
      <c r="C118" s="35">
        <v>0</v>
      </c>
      <c r="D118" s="34">
        <v>0</v>
      </c>
      <c r="E118" s="16">
        <v>8</v>
      </c>
      <c r="F118" s="15"/>
      <c r="L118" s="10" t="s">
        <v>5</v>
      </c>
      <c r="M118" s="35">
        <v>0</v>
      </c>
      <c r="N118" s="34">
        <v>0</v>
      </c>
      <c r="O118" s="16">
        <v>8</v>
      </c>
      <c r="P118" s="15"/>
      <c r="Q118" s="3"/>
      <c r="R118"/>
      <c r="Z118" s="37" t="s">
        <v>75</v>
      </c>
      <c r="AA118" s="10" t="s">
        <v>5</v>
      </c>
      <c r="AB118" s="35">
        <v>0</v>
      </c>
      <c r="AC118" s="34">
        <v>0</v>
      </c>
      <c r="AD118" s="16">
        <v>8</v>
      </c>
      <c r="AE118" s="15"/>
    </row>
    <row r="119" spans="1:31" ht="19.5" x14ac:dyDescent="0.3">
      <c r="B119" s="8" t="s">
        <v>52</v>
      </c>
      <c r="C119" s="33">
        <v>278948.08240000007</v>
      </c>
      <c r="D119" s="34">
        <v>1</v>
      </c>
      <c r="E119" s="21"/>
      <c r="F119" s="20"/>
      <c r="L119" s="8" t="s">
        <v>52</v>
      </c>
      <c r="M119" s="33">
        <v>66831.423999999985</v>
      </c>
      <c r="N119" s="34">
        <v>1</v>
      </c>
      <c r="O119" s="21"/>
      <c r="P119" s="20"/>
      <c r="Q119" s="3"/>
      <c r="R119"/>
      <c r="Z119" s="37"/>
      <c r="AA119" s="8" t="s">
        <v>52</v>
      </c>
      <c r="AB119" s="33">
        <v>212116.65840000016</v>
      </c>
      <c r="AC119" s="34">
        <v>1</v>
      </c>
      <c r="AD119" s="21"/>
      <c r="AE119" s="20"/>
    </row>
    <row r="120" spans="1:31" ht="19.5" x14ac:dyDescent="0.3">
      <c r="L120" s="25"/>
      <c r="M120" s="20"/>
      <c r="N120" s="14"/>
      <c r="O120" s="21"/>
      <c r="P120" s="20"/>
      <c r="Q120" s="14"/>
      <c r="R120"/>
      <c r="Z120" s="37"/>
      <c r="AA120" s="25"/>
      <c r="AB120" s="20"/>
      <c r="AC120" s="14"/>
      <c r="AD120" s="14"/>
      <c r="AE120" s="14"/>
    </row>
    <row r="121" spans="1:31" ht="19.5" x14ac:dyDescent="0.3">
      <c r="B121" s="25"/>
      <c r="C121" s="20"/>
      <c r="D121" s="14"/>
      <c r="E121" s="21"/>
      <c r="F121" s="20"/>
      <c r="G121" s="14"/>
      <c r="Q121" s="25"/>
      <c r="R121" s="20"/>
      <c r="S121" s="14"/>
      <c r="T121" s="14"/>
      <c r="U121" s="14"/>
    </row>
    <row r="122" spans="1:31" ht="19.5" x14ac:dyDescent="0.3">
      <c r="B122" s="25"/>
      <c r="C122" s="20"/>
      <c r="D122" s="14"/>
      <c r="E122" s="21"/>
      <c r="F122" s="20"/>
      <c r="G122" s="14"/>
      <c r="Q122" s="25"/>
      <c r="R122" s="20"/>
      <c r="S122" s="14"/>
      <c r="T122" s="14"/>
      <c r="U122" s="14"/>
    </row>
    <row r="123" spans="1:31" ht="19.5" x14ac:dyDescent="0.3">
      <c r="B123" s="25"/>
      <c r="C123" s="20"/>
      <c r="D123" s="14"/>
      <c r="E123" s="21"/>
      <c r="F123" s="20"/>
      <c r="G123" s="14"/>
      <c r="Q123" s="25"/>
      <c r="R123" s="20"/>
      <c r="S123" s="14"/>
      <c r="T123" s="14"/>
      <c r="U123" s="14"/>
    </row>
    <row r="124" spans="1:31" x14ac:dyDescent="0.25">
      <c r="C124" s="18"/>
      <c r="D124" s="17"/>
      <c r="E124" s="19"/>
      <c r="F124" s="18"/>
      <c r="G124" s="17"/>
      <c r="R124" s="18"/>
      <c r="S124" s="17"/>
      <c r="T124" s="17"/>
      <c r="U124" s="17"/>
    </row>
    <row r="125" spans="1:31" x14ac:dyDescent="0.25">
      <c r="R125" s="4"/>
      <c r="S125" s="3"/>
      <c r="T125" s="3"/>
      <c r="U125" s="3"/>
    </row>
    <row r="126" spans="1:31" s="23" customFormat="1" ht="26.25" x14ac:dyDescent="0.4">
      <c r="A126" s="36"/>
      <c r="B126" s="13" t="s">
        <v>101</v>
      </c>
      <c r="C126" s="12"/>
      <c r="D126" s="11"/>
      <c r="E126" s="24"/>
      <c r="F126" s="12"/>
      <c r="L126" s="13" t="s">
        <v>61</v>
      </c>
      <c r="M126" s="12"/>
      <c r="N126" s="11"/>
      <c r="O126" s="24"/>
      <c r="P126" s="12"/>
      <c r="Q126" s="11"/>
      <c r="Z126" s="36"/>
      <c r="AA126" s="13" t="s">
        <v>60</v>
      </c>
      <c r="AB126" s="12"/>
      <c r="AC126" s="11"/>
      <c r="AD126" s="11"/>
      <c r="AE126" s="11"/>
    </row>
    <row r="127" spans="1:31" ht="19.5" x14ac:dyDescent="0.3">
      <c r="B127" s="8" t="s">
        <v>55</v>
      </c>
      <c r="C127" s="7" t="s">
        <v>54</v>
      </c>
      <c r="D127" s="6" t="s">
        <v>53</v>
      </c>
      <c r="E127" s="21" t="s">
        <v>68</v>
      </c>
      <c r="F127" s="20" t="s">
        <v>72</v>
      </c>
      <c r="L127" s="8" t="s">
        <v>55</v>
      </c>
      <c r="M127" s="7" t="s">
        <v>54</v>
      </c>
      <c r="N127" s="6" t="s">
        <v>53</v>
      </c>
      <c r="O127" s="21" t="s">
        <v>68</v>
      </c>
      <c r="P127" s="20" t="s">
        <v>72</v>
      </c>
      <c r="Q127" s="14"/>
      <c r="R127"/>
      <c r="Z127" s="37"/>
      <c r="AA127" s="8" t="s">
        <v>55</v>
      </c>
      <c r="AB127" s="7" t="s">
        <v>54</v>
      </c>
      <c r="AC127" s="6" t="s">
        <v>53</v>
      </c>
      <c r="AD127" s="21" t="s">
        <v>68</v>
      </c>
      <c r="AE127" s="20" t="s">
        <v>72</v>
      </c>
    </row>
    <row r="128" spans="1:31" ht="19.5" x14ac:dyDescent="0.3">
      <c r="B128" s="10" t="s">
        <v>2</v>
      </c>
      <c r="C128" s="35">
        <v>156372.84479999982</v>
      </c>
      <c r="D128" s="34">
        <v>0.83708054810469679</v>
      </c>
      <c r="E128" s="16">
        <v>8</v>
      </c>
      <c r="F128" s="15">
        <v>12509.827583999986</v>
      </c>
      <c r="L128" s="10" t="s">
        <v>2</v>
      </c>
      <c r="M128" s="35">
        <v>57258.320000000022</v>
      </c>
      <c r="N128" s="34">
        <v>0.81002938034188066</v>
      </c>
      <c r="O128" s="16">
        <v>8</v>
      </c>
      <c r="P128" s="15">
        <v>4580.6656000000021</v>
      </c>
      <c r="Q128" s="22"/>
      <c r="R128"/>
      <c r="Z128" s="37"/>
      <c r="AA128" s="10" t="s">
        <v>2</v>
      </c>
      <c r="AB128" s="35">
        <v>99114.52479999981</v>
      </c>
      <c r="AC128" s="34">
        <v>0.85354753953362827</v>
      </c>
      <c r="AD128" s="16">
        <v>8</v>
      </c>
      <c r="AE128" s="15">
        <v>7929.1619839999848</v>
      </c>
    </row>
    <row r="129" spans="1:31" ht="19.5" x14ac:dyDescent="0.3">
      <c r="B129" s="10" t="s">
        <v>19</v>
      </c>
      <c r="C129" s="35">
        <v>9463.5999999999985</v>
      </c>
      <c r="D129" s="34">
        <v>5.0659662073524014E-2</v>
      </c>
      <c r="E129" s="16">
        <v>10</v>
      </c>
      <c r="F129" s="15">
        <v>946.3599999999999</v>
      </c>
      <c r="L129" s="10" t="s">
        <v>19</v>
      </c>
      <c r="M129" s="35">
        <v>3927.0399999999995</v>
      </c>
      <c r="N129" s="34">
        <v>5.5555555555555546E-2</v>
      </c>
      <c r="O129" s="16">
        <v>10</v>
      </c>
      <c r="P129" s="15">
        <v>392.70399999999995</v>
      </c>
      <c r="Q129" s="22"/>
      <c r="R129"/>
      <c r="Z129" s="37"/>
      <c r="AA129" s="10" t="s">
        <v>19</v>
      </c>
      <c r="AB129" s="35">
        <v>5536.5599999999995</v>
      </c>
      <c r="AC129" s="34">
        <v>4.7679360568152702E-2</v>
      </c>
      <c r="AD129" s="16">
        <v>10</v>
      </c>
      <c r="AE129" s="15">
        <v>553.65599999999995</v>
      </c>
    </row>
    <row r="130" spans="1:31" ht="19.5" x14ac:dyDescent="0.3">
      <c r="A130" s="37" t="s">
        <v>31</v>
      </c>
      <c r="B130" s="10" t="s">
        <v>104</v>
      </c>
      <c r="C130" s="35">
        <v>7797.4400000000005</v>
      </c>
      <c r="D130" s="34">
        <v>4.17405295488587E-2</v>
      </c>
      <c r="E130" s="16">
        <v>8</v>
      </c>
      <c r="F130" s="15">
        <v>623.79520000000002</v>
      </c>
      <c r="L130" s="10" t="s">
        <v>57</v>
      </c>
      <c r="M130" s="35">
        <v>4668.08</v>
      </c>
      <c r="N130" s="34">
        <v>6.6038995726495728E-2</v>
      </c>
      <c r="O130" s="16">
        <v>9</v>
      </c>
      <c r="P130" s="15">
        <v>420.12720000000002</v>
      </c>
      <c r="Q130" s="22"/>
      <c r="R130"/>
      <c r="Z130" s="37" t="s">
        <v>23</v>
      </c>
      <c r="AA130" s="10" t="s">
        <v>41</v>
      </c>
      <c r="AB130" s="35">
        <v>896.8</v>
      </c>
      <c r="AC130" s="34">
        <v>7.7229995805191938E-3</v>
      </c>
      <c r="AD130" s="16">
        <v>9</v>
      </c>
      <c r="AE130" s="15">
        <v>80.712000000000003</v>
      </c>
    </row>
    <row r="131" spans="1:31" ht="19.5" x14ac:dyDescent="0.3">
      <c r="A131" s="37" t="s">
        <v>24</v>
      </c>
      <c r="B131" s="10" t="s">
        <v>57</v>
      </c>
      <c r="C131" s="35">
        <v>8156.1599999999989</v>
      </c>
      <c r="D131" s="34">
        <v>4.3660796041421195E-2</v>
      </c>
      <c r="E131" s="16">
        <v>9</v>
      </c>
      <c r="F131" s="15">
        <v>734.05439999999987</v>
      </c>
      <c r="L131" s="10" t="s">
        <v>27</v>
      </c>
      <c r="M131" s="35">
        <v>2581.8400000000006</v>
      </c>
      <c r="N131" s="34">
        <v>3.6525106837606847E-2</v>
      </c>
      <c r="O131" s="16">
        <v>10</v>
      </c>
      <c r="P131" s="15">
        <v>258.18400000000003</v>
      </c>
      <c r="Q131" s="22"/>
      <c r="R131"/>
      <c r="Z131" s="37" t="s">
        <v>24</v>
      </c>
      <c r="AA131" s="10" t="s">
        <v>57</v>
      </c>
      <c r="AB131" s="35">
        <v>5574.3199999999979</v>
      </c>
      <c r="AC131" s="34">
        <v>4.800453949785876E-2</v>
      </c>
      <c r="AD131" s="16">
        <v>9</v>
      </c>
      <c r="AE131" s="15">
        <v>501.68879999999984</v>
      </c>
    </row>
    <row r="132" spans="1:31" ht="19.5" x14ac:dyDescent="0.3">
      <c r="A132" s="37" t="s">
        <v>36</v>
      </c>
      <c r="B132" s="10" t="s">
        <v>62</v>
      </c>
      <c r="C132" s="35">
        <v>0</v>
      </c>
      <c r="D132" s="34">
        <v>0</v>
      </c>
      <c r="E132" s="16">
        <v>8</v>
      </c>
      <c r="F132" s="15">
        <v>0</v>
      </c>
      <c r="L132" s="10" t="s">
        <v>41</v>
      </c>
      <c r="M132" s="35">
        <v>0</v>
      </c>
      <c r="N132" s="34">
        <v>0</v>
      </c>
      <c r="O132" s="16">
        <v>9</v>
      </c>
      <c r="P132" s="15">
        <v>0</v>
      </c>
      <c r="Q132" s="22"/>
      <c r="R132"/>
      <c r="Z132" s="37" t="s">
        <v>27</v>
      </c>
      <c r="AA132" s="10" t="s">
        <v>27</v>
      </c>
      <c r="AB132" s="35">
        <v>0</v>
      </c>
      <c r="AC132" s="34">
        <v>0</v>
      </c>
      <c r="AD132" s="16">
        <v>10</v>
      </c>
      <c r="AE132" s="15">
        <v>0</v>
      </c>
    </row>
    <row r="133" spans="1:31" ht="19.5" x14ac:dyDescent="0.3">
      <c r="A133" s="37" t="s">
        <v>23</v>
      </c>
      <c r="B133" s="10" t="s">
        <v>41</v>
      </c>
      <c r="C133" s="35">
        <v>896.8</v>
      </c>
      <c r="D133" s="34">
        <v>4.800666231406266E-3</v>
      </c>
      <c r="E133" s="16">
        <v>9</v>
      </c>
      <c r="F133" s="15">
        <v>80.712000000000003</v>
      </c>
      <c r="L133" s="10" t="s">
        <v>31</v>
      </c>
      <c r="M133" s="35">
        <v>0</v>
      </c>
      <c r="N133" s="34">
        <v>0</v>
      </c>
      <c r="O133" s="16">
        <v>8</v>
      </c>
      <c r="P133" s="15">
        <v>0</v>
      </c>
      <c r="Q133" s="22"/>
      <c r="R133"/>
      <c r="Z133" s="37" t="s">
        <v>31</v>
      </c>
      <c r="AA133" s="10" t="s">
        <v>31</v>
      </c>
      <c r="AB133" s="35">
        <v>3129.3600000000006</v>
      </c>
      <c r="AC133" s="34">
        <v>2.6949203799390666E-2</v>
      </c>
      <c r="AD133" s="16">
        <v>8</v>
      </c>
      <c r="AE133" s="15">
        <v>250.34880000000004</v>
      </c>
    </row>
    <row r="134" spans="1:31" ht="19.5" x14ac:dyDescent="0.3">
      <c r="A134" s="37" t="s">
        <v>76</v>
      </c>
      <c r="B134" s="10" t="s">
        <v>76</v>
      </c>
      <c r="C134" s="35">
        <v>0</v>
      </c>
      <c r="D134" s="34">
        <v>0</v>
      </c>
      <c r="E134" s="16">
        <v>10</v>
      </c>
      <c r="F134" s="15">
        <v>0</v>
      </c>
      <c r="L134" s="10" t="s">
        <v>20</v>
      </c>
      <c r="M134" s="35">
        <v>0</v>
      </c>
      <c r="N134" s="34">
        <v>0</v>
      </c>
      <c r="O134" s="16">
        <v>10</v>
      </c>
      <c r="P134" s="15">
        <v>0</v>
      </c>
      <c r="Q134" s="22"/>
      <c r="R134"/>
      <c r="Z134" s="37" t="s">
        <v>20</v>
      </c>
      <c r="AA134" s="10" t="s">
        <v>20</v>
      </c>
      <c r="AB134" s="35">
        <v>457.83999999999992</v>
      </c>
      <c r="AC134" s="34">
        <v>3.9427945226861143E-3</v>
      </c>
      <c r="AD134" s="16">
        <v>10</v>
      </c>
      <c r="AE134" s="15">
        <v>45.783999999999999</v>
      </c>
    </row>
    <row r="135" spans="1:31" ht="19.5" x14ac:dyDescent="0.3">
      <c r="A135" s="37" t="s">
        <v>20</v>
      </c>
      <c r="B135" s="10" t="s">
        <v>20</v>
      </c>
      <c r="C135" s="35">
        <v>1038.3999999999999</v>
      </c>
      <c r="D135" s="34">
        <v>5.5586661626809393E-3</v>
      </c>
      <c r="E135" s="16">
        <v>10</v>
      </c>
      <c r="F135" s="15">
        <v>103.83999999999997</v>
      </c>
      <c r="L135" s="10" t="s">
        <v>63</v>
      </c>
      <c r="M135" s="35">
        <v>580.55999999999995</v>
      </c>
      <c r="N135" s="34">
        <v>8.2131410256410242E-3</v>
      </c>
      <c r="O135" s="16">
        <v>9</v>
      </c>
      <c r="P135" s="15">
        <v>52.250399999999992</v>
      </c>
      <c r="Q135" s="22"/>
      <c r="R135"/>
      <c r="Z135" s="37" t="s">
        <v>76</v>
      </c>
      <c r="AA135" s="10" t="s">
        <v>76</v>
      </c>
      <c r="AB135" s="35">
        <v>0</v>
      </c>
      <c r="AC135" s="34">
        <v>0</v>
      </c>
      <c r="AD135" s="16">
        <v>10</v>
      </c>
      <c r="AE135" s="15">
        <v>0</v>
      </c>
    </row>
    <row r="136" spans="1:31" ht="19.5" x14ac:dyDescent="0.3">
      <c r="A136" s="37" t="s">
        <v>45</v>
      </c>
      <c r="B136" s="10" t="s">
        <v>47</v>
      </c>
      <c r="C136" s="35">
        <v>0</v>
      </c>
      <c r="D136" s="34">
        <v>0</v>
      </c>
      <c r="E136" s="16">
        <v>9</v>
      </c>
      <c r="F136" s="15">
        <v>0</v>
      </c>
      <c r="L136" s="10" t="s">
        <v>4</v>
      </c>
      <c r="M136" s="35">
        <v>0</v>
      </c>
      <c r="N136" s="34">
        <v>0</v>
      </c>
      <c r="O136" s="16">
        <v>9</v>
      </c>
      <c r="P136" s="15">
        <v>0</v>
      </c>
      <c r="Q136" s="22"/>
      <c r="R136"/>
      <c r="Z136" s="37" t="s">
        <v>30</v>
      </c>
      <c r="AA136" s="10" t="s">
        <v>63</v>
      </c>
      <c r="AB136" s="35">
        <v>457.83999999999992</v>
      </c>
      <c r="AC136" s="34">
        <v>3.9427945226861143E-3</v>
      </c>
      <c r="AD136" s="16">
        <v>9</v>
      </c>
      <c r="AE136" s="15">
        <v>41.205599999999997</v>
      </c>
    </row>
    <row r="137" spans="1:31" ht="19.5" x14ac:dyDescent="0.3">
      <c r="A137" s="37" t="s">
        <v>28</v>
      </c>
      <c r="B137" s="10" t="s">
        <v>4</v>
      </c>
      <c r="C137" s="35">
        <v>1458.4799999999998</v>
      </c>
      <c r="D137" s="34">
        <v>7.8073992921291373E-3</v>
      </c>
      <c r="E137" s="16">
        <v>9</v>
      </c>
      <c r="F137" s="15">
        <v>131.26319999999998</v>
      </c>
      <c r="L137" s="10" t="s">
        <v>21</v>
      </c>
      <c r="M137" s="35">
        <v>618.31999999999994</v>
      </c>
      <c r="N137" s="34">
        <v>8.7473290598290582E-3</v>
      </c>
      <c r="O137" s="16">
        <v>9</v>
      </c>
      <c r="P137" s="15">
        <v>55.648799999999994</v>
      </c>
      <c r="Q137" s="22"/>
      <c r="R137"/>
      <c r="Z137" s="37" t="s">
        <v>26</v>
      </c>
      <c r="AA137" s="10" t="s">
        <v>71</v>
      </c>
      <c r="AB137" s="35">
        <v>113.27999999999997</v>
      </c>
      <c r="AC137" s="34">
        <v>9.7553678911821374E-4</v>
      </c>
      <c r="AD137" s="16">
        <v>10</v>
      </c>
      <c r="AE137" s="15">
        <v>11.327999999999998</v>
      </c>
    </row>
    <row r="138" spans="1:31" ht="19.5" x14ac:dyDescent="0.3">
      <c r="A138" s="37" t="s">
        <v>34</v>
      </c>
      <c r="B138" s="10" t="s">
        <v>38</v>
      </c>
      <c r="C138" s="35">
        <v>0</v>
      </c>
      <c r="D138" s="34">
        <v>0</v>
      </c>
      <c r="E138" s="16">
        <v>5</v>
      </c>
      <c r="F138" s="15">
        <v>0</v>
      </c>
      <c r="L138" s="10" t="s">
        <v>76</v>
      </c>
      <c r="M138" s="35">
        <v>0</v>
      </c>
      <c r="N138" s="34">
        <v>0</v>
      </c>
      <c r="O138" s="16">
        <v>10</v>
      </c>
      <c r="P138" s="15">
        <v>0</v>
      </c>
      <c r="Q138" s="22"/>
      <c r="R138"/>
      <c r="Z138" s="37" t="s">
        <v>28</v>
      </c>
      <c r="AA138" s="10" t="s">
        <v>4</v>
      </c>
      <c r="AB138" s="35">
        <v>840.15999999999985</v>
      </c>
      <c r="AC138" s="34">
        <v>7.2352311859600858E-3</v>
      </c>
      <c r="AD138" s="16">
        <v>9</v>
      </c>
      <c r="AE138" s="15">
        <v>75.614399999999989</v>
      </c>
    </row>
    <row r="139" spans="1:31" ht="19.5" x14ac:dyDescent="0.3">
      <c r="A139" s="37" t="s">
        <v>44</v>
      </c>
      <c r="B139" s="10" t="s">
        <v>46</v>
      </c>
      <c r="C139" s="35">
        <v>0</v>
      </c>
      <c r="D139" s="34">
        <v>0</v>
      </c>
      <c r="E139" s="16">
        <v>8</v>
      </c>
      <c r="F139" s="15">
        <v>0</v>
      </c>
      <c r="L139" s="10" t="s">
        <v>71</v>
      </c>
      <c r="M139" s="35">
        <v>0</v>
      </c>
      <c r="N139" s="34">
        <v>0</v>
      </c>
      <c r="O139" s="16">
        <v>10</v>
      </c>
      <c r="P139" s="15">
        <v>0</v>
      </c>
      <c r="Q139" s="22"/>
      <c r="R139"/>
      <c r="Z139" s="37" t="s">
        <v>25</v>
      </c>
      <c r="AA139" s="10" t="s">
        <v>21</v>
      </c>
      <c r="AB139" s="35">
        <v>0</v>
      </c>
      <c r="AC139" s="34">
        <v>0</v>
      </c>
      <c r="AD139" s="16">
        <v>9</v>
      </c>
      <c r="AE139" s="15">
        <v>0</v>
      </c>
    </row>
    <row r="140" spans="1:31" ht="19.5" x14ac:dyDescent="0.3">
      <c r="A140" s="37" t="s">
        <v>25</v>
      </c>
      <c r="B140" s="10" t="s">
        <v>21</v>
      </c>
      <c r="C140" s="35">
        <v>0</v>
      </c>
      <c r="D140" s="34">
        <v>0</v>
      </c>
      <c r="E140" s="16">
        <v>9</v>
      </c>
      <c r="F140" s="15">
        <v>0</v>
      </c>
      <c r="L140" s="10" t="s">
        <v>43</v>
      </c>
      <c r="M140" s="35">
        <v>0</v>
      </c>
      <c r="N140" s="34">
        <v>0</v>
      </c>
      <c r="O140" s="16">
        <v>10</v>
      </c>
      <c r="P140" s="15">
        <v>0</v>
      </c>
      <c r="Q140" s="22"/>
      <c r="R140"/>
      <c r="Z140" s="37" t="s">
        <v>29</v>
      </c>
      <c r="AA140" s="10" t="s">
        <v>43</v>
      </c>
      <c r="AB140" s="35">
        <v>0</v>
      </c>
      <c r="AC140" s="34">
        <v>0</v>
      </c>
      <c r="AD140" s="16">
        <v>10</v>
      </c>
      <c r="AE140" s="15">
        <v>0</v>
      </c>
    </row>
    <row r="141" spans="1:31" ht="19.5" x14ac:dyDescent="0.3">
      <c r="A141" s="37" t="s">
        <v>32</v>
      </c>
      <c r="B141" s="10" t="s">
        <v>3</v>
      </c>
      <c r="C141" s="35">
        <v>0</v>
      </c>
      <c r="D141" s="34">
        <v>0</v>
      </c>
      <c r="E141" s="16">
        <v>6.5</v>
      </c>
      <c r="F141" s="15">
        <v>0</v>
      </c>
      <c r="L141" s="10" t="s">
        <v>3</v>
      </c>
      <c r="M141" s="35">
        <v>0</v>
      </c>
      <c r="N141" s="34">
        <v>0</v>
      </c>
      <c r="O141" s="16">
        <v>6.5</v>
      </c>
      <c r="P141" s="15">
        <v>0</v>
      </c>
      <c r="Q141" s="22"/>
      <c r="R141"/>
      <c r="Z141" s="37" t="s">
        <v>36</v>
      </c>
      <c r="AA141" s="10" t="s">
        <v>62</v>
      </c>
      <c r="AB141" s="35">
        <v>0</v>
      </c>
      <c r="AC141" s="34">
        <v>0</v>
      </c>
      <c r="AD141" s="16">
        <v>8</v>
      </c>
      <c r="AE141" s="15">
        <v>0</v>
      </c>
    </row>
    <row r="142" spans="1:31" ht="19.5" x14ac:dyDescent="0.3">
      <c r="A142" s="37" t="s">
        <v>30</v>
      </c>
      <c r="B142" s="10" t="s">
        <v>40</v>
      </c>
      <c r="C142" s="35">
        <v>613.59999999999991</v>
      </c>
      <c r="D142" s="34">
        <v>3.2846663688569189E-3</v>
      </c>
      <c r="E142" s="16">
        <v>9</v>
      </c>
      <c r="F142" s="15">
        <v>55.223999999999997</v>
      </c>
      <c r="L142" s="10" t="s">
        <v>47</v>
      </c>
      <c r="M142" s="35">
        <v>155.76</v>
      </c>
      <c r="N142" s="34">
        <v>2.203525641025641E-3</v>
      </c>
      <c r="O142" s="16">
        <v>9</v>
      </c>
      <c r="P142" s="15">
        <v>14.0184</v>
      </c>
      <c r="Q142" s="22"/>
      <c r="R142"/>
      <c r="Z142" s="37" t="s">
        <v>32</v>
      </c>
      <c r="AA142" s="10" t="s">
        <v>3</v>
      </c>
      <c r="AB142" s="35">
        <v>0</v>
      </c>
      <c r="AC142" s="34">
        <v>0</v>
      </c>
      <c r="AD142" s="16">
        <v>6.5</v>
      </c>
      <c r="AE142" s="15">
        <v>0</v>
      </c>
    </row>
    <row r="143" spans="1:31" ht="19.5" x14ac:dyDescent="0.3">
      <c r="A143" s="37" t="s">
        <v>27</v>
      </c>
      <c r="B143" s="10" t="s">
        <v>27</v>
      </c>
      <c r="C143" s="35">
        <v>0</v>
      </c>
      <c r="D143" s="34">
        <v>0</v>
      </c>
      <c r="E143" s="16">
        <v>10</v>
      </c>
      <c r="F143" s="15">
        <v>0</v>
      </c>
      <c r="L143" s="10" t="s">
        <v>38</v>
      </c>
      <c r="M143" s="35">
        <v>0</v>
      </c>
      <c r="N143" s="34">
        <v>0</v>
      </c>
      <c r="O143" s="16">
        <v>5</v>
      </c>
      <c r="P143" s="15">
        <v>0</v>
      </c>
      <c r="Q143" s="22"/>
      <c r="R143"/>
      <c r="Z143" s="37" t="s">
        <v>44</v>
      </c>
      <c r="AA143" s="10" t="s">
        <v>46</v>
      </c>
      <c r="AB143" s="35">
        <v>0</v>
      </c>
      <c r="AC143" s="34">
        <v>0</v>
      </c>
      <c r="AD143" s="16">
        <v>8</v>
      </c>
      <c r="AE143" s="15">
        <v>0</v>
      </c>
    </row>
    <row r="144" spans="1:31" ht="19.5" x14ac:dyDescent="0.3">
      <c r="A144" s="37" t="s">
        <v>26</v>
      </c>
      <c r="B144" s="10" t="s">
        <v>42</v>
      </c>
      <c r="C144" s="35">
        <v>679.68</v>
      </c>
      <c r="D144" s="34">
        <v>3.6383996701184335E-3</v>
      </c>
      <c r="E144" s="16">
        <v>10</v>
      </c>
      <c r="F144" s="15">
        <v>67.967999999999989</v>
      </c>
      <c r="L144" s="10" t="s">
        <v>39</v>
      </c>
      <c r="M144" s="35">
        <v>566.4</v>
      </c>
      <c r="N144" s="34">
        <v>8.0128205128205121E-3</v>
      </c>
      <c r="O144" s="16">
        <v>8</v>
      </c>
      <c r="P144" s="15">
        <v>45.311999999999998</v>
      </c>
      <c r="Q144" s="14"/>
      <c r="R144"/>
      <c r="Z144" s="37" t="s">
        <v>45</v>
      </c>
      <c r="AA144" s="10" t="s">
        <v>47</v>
      </c>
      <c r="AB144" s="35">
        <v>0</v>
      </c>
      <c r="AC144" s="34">
        <v>0</v>
      </c>
      <c r="AD144" s="16">
        <v>9</v>
      </c>
      <c r="AE144" s="15">
        <v>0</v>
      </c>
    </row>
    <row r="145" spans="1:31" ht="19.5" x14ac:dyDescent="0.3">
      <c r="A145" s="37" t="s">
        <v>29</v>
      </c>
      <c r="B145" s="10" t="s">
        <v>43</v>
      </c>
      <c r="C145" s="35">
        <v>0</v>
      </c>
      <c r="D145" s="34">
        <v>0</v>
      </c>
      <c r="E145" s="16">
        <v>10</v>
      </c>
      <c r="F145" s="15">
        <v>0</v>
      </c>
      <c r="L145" s="10" t="s">
        <v>46</v>
      </c>
      <c r="M145" s="35">
        <v>0</v>
      </c>
      <c r="N145" s="34">
        <v>0</v>
      </c>
      <c r="O145" s="16">
        <v>8</v>
      </c>
      <c r="P145" s="15">
        <v>0</v>
      </c>
      <c r="Q145" s="14"/>
      <c r="R145"/>
      <c r="Z145" s="37" t="s">
        <v>34</v>
      </c>
      <c r="AA145" s="10" t="s">
        <v>38</v>
      </c>
      <c r="AB145" s="35">
        <v>0</v>
      </c>
      <c r="AC145" s="34">
        <v>0</v>
      </c>
      <c r="AD145" s="16">
        <v>5</v>
      </c>
      <c r="AE145" s="15">
        <v>0</v>
      </c>
    </row>
    <row r="146" spans="1:31" ht="19.5" x14ac:dyDescent="0.3">
      <c r="A146" s="37" t="s">
        <v>35</v>
      </c>
      <c r="B146" s="10" t="s">
        <v>39</v>
      </c>
      <c r="C146" s="35">
        <v>0</v>
      </c>
      <c r="D146" s="34">
        <v>0</v>
      </c>
      <c r="E146" s="16">
        <v>8</v>
      </c>
      <c r="F146" s="15">
        <v>0</v>
      </c>
      <c r="L146" s="10" t="s">
        <v>33</v>
      </c>
      <c r="M146" s="35">
        <v>0</v>
      </c>
      <c r="N146" s="34">
        <v>0</v>
      </c>
      <c r="O146" s="16">
        <v>10</v>
      </c>
      <c r="P146" s="15">
        <v>0</v>
      </c>
      <c r="Q146" s="14"/>
      <c r="R146"/>
      <c r="Z146" s="37" t="s">
        <v>35</v>
      </c>
      <c r="AA146" s="10" t="s">
        <v>39</v>
      </c>
      <c r="AB146" s="35">
        <v>0</v>
      </c>
      <c r="AC146" s="34">
        <v>0</v>
      </c>
      <c r="AD146" s="16">
        <v>8</v>
      </c>
      <c r="AE146" s="15">
        <v>0</v>
      </c>
    </row>
    <row r="147" spans="1:31" ht="19.5" x14ac:dyDescent="0.3">
      <c r="A147" s="37" t="s">
        <v>33</v>
      </c>
      <c r="B147" s="10" t="s">
        <v>33</v>
      </c>
      <c r="C147" s="35">
        <v>330.4</v>
      </c>
      <c r="D147" s="34">
        <v>1.7686665063075717E-3</v>
      </c>
      <c r="E147" s="16">
        <v>10</v>
      </c>
      <c r="F147" s="15">
        <v>33.04</v>
      </c>
      <c r="L147" s="10" t="s">
        <v>62</v>
      </c>
      <c r="M147" s="35">
        <v>330.4</v>
      </c>
      <c r="N147" s="34">
        <v>4.674145299145299E-3</v>
      </c>
      <c r="O147" s="16">
        <v>8</v>
      </c>
      <c r="P147" s="15">
        <v>26.431999999999999</v>
      </c>
      <c r="Q147" s="14"/>
      <c r="R147"/>
      <c r="Z147" s="37" t="s">
        <v>33</v>
      </c>
      <c r="AA147" s="10" t="s">
        <v>33</v>
      </c>
      <c r="AB147" s="35">
        <v>0</v>
      </c>
      <c r="AC147" s="34">
        <v>0</v>
      </c>
      <c r="AD147" s="16">
        <v>10</v>
      </c>
      <c r="AE147" s="15">
        <v>0</v>
      </c>
    </row>
    <row r="148" spans="1:31" ht="19.5" x14ac:dyDescent="0.3">
      <c r="A148" s="37" t="s">
        <v>75</v>
      </c>
      <c r="B148" s="10" t="s">
        <v>5</v>
      </c>
      <c r="C148" s="35">
        <v>0</v>
      </c>
      <c r="D148" s="34">
        <v>0</v>
      </c>
      <c r="E148" s="16">
        <v>8</v>
      </c>
      <c r="F148" s="15"/>
      <c r="L148" s="10" t="s">
        <v>5</v>
      </c>
      <c r="M148" s="35">
        <v>0</v>
      </c>
      <c r="N148" s="34">
        <v>0</v>
      </c>
      <c r="O148" s="16">
        <v>8</v>
      </c>
      <c r="P148" s="15"/>
      <c r="Q148" s="14"/>
      <c r="R148"/>
      <c r="Z148" s="37" t="s">
        <v>75</v>
      </c>
      <c r="AA148" s="10" t="s">
        <v>5</v>
      </c>
      <c r="AB148" s="35">
        <v>0</v>
      </c>
      <c r="AC148" s="34">
        <v>0</v>
      </c>
      <c r="AD148" s="16">
        <v>8</v>
      </c>
      <c r="AE148" s="15"/>
    </row>
    <row r="149" spans="1:31" ht="19.5" x14ac:dyDescent="0.3">
      <c r="B149" s="8" t="s">
        <v>52</v>
      </c>
      <c r="C149" s="33">
        <v>186807.40479999981</v>
      </c>
      <c r="D149" s="34">
        <v>1</v>
      </c>
      <c r="E149" s="21"/>
      <c r="F149" s="20"/>
      <c r="L149" s="8" t="s">
        <v>52</v>
      </c>
      <c r="M149" s="33">
        <v>70686.720000000001</v>
      </c>
      <c r="N149" s="34">
        <v>1</v>
      </c>
      <c r="O149" s="21"/>
      <c r="P149" s="20"/>
      <c r="Q149" s="14"/>
      <c r="R149"/>
      <c r="Z149" s="37"/>
      <c r="AA149" s="8" t="s">
        <v>52</v>
      </c>
      <c r="AB149" s="33">
        <v>116120.6847999998</v>
      </c>
      <c r="AC149" s="34">
        <v>1</v>
      </c>
      <c r="AD149" s="21"/>
      <c r="AE149" s="20"/>
    </row>
    <row r="150" spans="1:31" ht="19.5" x14ac:dyDescent="0.3">
      <c r="B150" s="25"/>
      <c r="C150" s="20"/>
      <c r="D150" s="14"/>
      <c r="E150" s="21"/>
      <c r="F150" s="20"/>
      <c r="G150" s="14"/>
      <c r="Q150" s="25"/>
      <c r="R150" s="20"/>
      <c r="S150" s="14"/>
      <c r="T150" s="14"/>
      <c r="U150" s="14"/>
    </row>
    <row r="151" spans="1:31" ht="19.5" x14ac:dyDescent="0.3">
      <c r="B151" s="25"/>
      <c r="C151" s="20"/>
      <c r="D151" s="14"/>
      <c r="E151" s="21"/>
      <c r="F151" s="20"/>
      <c r="G151" s="14"/>
      <c r="Q151" s="25"/>
      <c r="R151" s="20"/>
      <c r="S151" s="14"/>
      <c r="T151" s="14"/>
      <c r="U151" s="14"/>
    </row>
    <row r="152" spans="1:31" ht="19.5" x14ac:dyDescent="0.3">
      <c r="B152" s="25"/>
      <c r="C152" s="20"/>
      <c r="D152" s="14"/>
      <c r="E152" s="21"/>
      <c r="F152" s="20"/>
      <c r="G152" s="14"/>
      <c r="Q152" s="25"/>
      <c r="R152" s="20"/>
      <c r="S152" s="14"/>
      <c r="T152" s="14"/>
      <c r="U152" s="14"/>
    </row>
    <row r="153" spans="1:31" x14ac:dyDescent="0.25">
      <c r="C153" s="18"/>
      <c r="D153" s="17"/>
      <c r="E153" s="19"/>
      <c r="F153" s="18"/>
      <c r="G153" s="17"/>
      <c r="R153" s="18"/>
      <c r="S153" s="17"/>
      <c r="T153" s="17"/>
      <c r="U153" s="17"/>
    </row>
    <row r="154" spans="1:31" ht="26.25" x14ac:dyDescent="0.4">
      <c r="B154" s="13" t="s">
        <v>59</v>
      </c>
      <c r="C154" s="12"/>
      <c r="D154" s="11"/>
      <c r="E154" s="24"/>
      <c r="F154" s="12"/>
      <c r="G154" s="11"/>
      <c r="H154" s="23"/>
      <c r="I154" s="23"/>
      <c r="J154" s="23"/>
      <c r="K154" s="23"/>
      <c r="L154" s="23"/>
      <c r="M154" s="23"/>
      <c r="N154" s="23"/>
      <c r="O154" s="23"/>
      <c r="P154" s="36"/>
      <c r="Q154" s="13" t="s">
        <v>58</v>
      </c>
      <c r="R154" s="12"/>
      <c r="S154" s="11"/>
      <c r="T154" s="24"/>
      <c r="U154" s="12"/>
      <c r="V154" s="11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9.5" x14ac:dyDescent="0.3">
      <c r="B155" s="8" t="s">
        <v>55</v>
      </c>
      <c r="C155" s="7" t="s">
        <v>54</v>
      </c>
      <c r="D155" s="6" t="s">
        <v>53</v>
      </c>
      <c r="E155" s="21" t="s">
        <v>68</v>
      </c>
      <c r="F155" s="20" t="s">
        <v>72</v>
      </c>
      <c r="G155" s="14"/>
      <c r="Q155" s="8" t="s">
        <v>55</v>
      </c>
      <c r="R155" s="7" t="s">
        <v>54</v>
      </c>
      <c r="S155" s="6" t="s">
        <v>53</v>
      </c>
      <c r="T155" s="21" t="s">
        <v>68</v>
      </c>
      <c r="U155" s="20" t="s">
        <v>72</v>
      </c>
      <c r="V155" s="14"/>
    </row>
    <row r="156" spans="1:31" ht="19.5" x14ac:dyDescent="0.3">
      <c r="B156" s="10" t="s">
        <v>2</v>
      </c>
      <c r="C156" s="35">
        <v>43300.619999999966</v>
      </c>
      <c r="D156" s="34">
        <v>0.62011622501561692</v>
      </c>
      <c r="E156" s="16">
        <v>8</v>
      </c>
      <c r="F156" s="15">
        <v>3464.0495999999971</v>
      </c>
      <c r="G156" s="22"/>
      <c r="Q156" s="10" t="s">
        <v>2</v>
      </c>
      <c r="R156" s="35">
        <v>10950.767999999998</v>
      </c>
      <c r="S156" s="34">
        <v>0.59773394484596243</v>
      </c>
      <c r="T156" s="16">
        <v>8</v>
      </c>
      <c r="U156" s="15">
        <v>876.06143999999983</v>
      </c>
      <c r="V156" s="22"/>
    </row>
    <row r="157" spans="1:31" ht="19.5" x14ac:dyDescent="0.3">
      <c r="B157" s="10" t="s">
        <v>19</v>
      </c>
      <c r="C157" s="35">
        <v>1946.22</v>
      </c>
      <c r="D157" s="34">
        <v>2.7872178260955501E-2</v>
      </c>
      <c r="E157" s="16">
        <v>10</v>
      </c>
      <c r="F157" s="15">
        <v>194.62200000000001</v>
      </c>
      <c r="G157" s="22"/>
      <c r="Q157" s="10" t="s">
        <v>19</v>
      </c>
      <c r="R157" s="35">
        <v>162.27600000000001</v>
      </c>
      <c r="S157" s="34">
        <v>8.8576320522746367E-3</v>
      </c>
      <c r="T157" s="16">
        <v>10</v>
      </c>
      <c r="U157" s="15">
        <v>16.227600000000002</v>
      </c>
      <c r="V157" s="22"/>
    </row>
    <row r="158" spans="1:31" ht="19.5" x14ac:dyDescent="0.3">
      <c r="A158" s="37" t="s">
        <v>23</v>
      </c>
      <c r="B158" s="10" t="s">
        <v>41</v>
      </c>
      <c r="C158" s="35">
        <v>155.64000000000001</v>
      </c>
      <c r="D158" s="34">
        <v>2.2289493605733754E-3</v>
      </c>
      <c r="E158" s="16">
        <v>9</v>
      </c>
      <c r="F158" s="15">
        <v>14.007600000000002</v>
      </c>
      <c r="G158" s="22"/>
      <c r="P158" s="37" t="s">
        <v>23</v>
      </c>
      <c r="Q158" s="10" t="s">
        <v>41</v>
      </c>
      <c r="R158" s="35">
        <v>0</v>
      </c>
      <c r="S158" s="34">
        <v>0</v>
      </c>
      <c r="T158" s="16">
        <v>9</v>
      </c>
      <c r="U158" s="15">
        <v>0</v>
      </c>
      <c r="V158" s="22"/>
    </row>
    <row r="159" spans="1:31" ht="19.5" x14ac:dyDescent="0.3">
      <c r="A159" s="37" t="s">
        <v>24</v>
      </c>
      <c r="B159" s="10" t="s">
        <v>57</v>
      </c>
      <c r="C159" s="35">
        <v>23061.180000000004</v>
      </c>
      <c r="D159" s="34">
        <v>0.33026344394158003</v>
      </c>
      <c r="E159" s="16">
        <v>9</v>
      </c>
      <c r="F159" s="15">
        <v>2075.5062000000003</v>
      </c>
      <c r="G159" s="22"/>
      <c r="P159" s="37" t="s">
        <v>24</v>
      </c>
      <c r="Q159" s="10" t="s">
        <v>57</v>
      </c>
      <c r="R159" s="35">
        <v>0</v>
      </c>
      <c r="S159" s="34">
        <v>0</v>
      </c>
      <c r="T159" s="16">
        <v>9</v>
      </c>
      <c r="U159" s="15">
        <v>0</v>
      </c>
      <c r="V159" s="22"/>
    </row>
    <row r="160" spans="1:31" ht="19.5" x14ac:dyDescent="0.3">
      <c r="A160" s="37" t="s">
        <v>27</v>
      </c>
      <c r="B160" s="10" t="s">
        <v>27</v>
      </c>
      <c r="C160" s="35">
        <v>0</v>
      </c>
      <c r="D160" s="34">
        <v>0</v>
      </c>
      <c r="E160" s="16">
        <v>10</v>
      </c>
      <c r="F160" s="15">
        <v>0</v>
      </c>
      <c r="G160" s="22"/>
      <c r="P160" s="37" t="s">
        <v>27</v>
      </c>
      <c r="Q160" s="10" t="s">
        <v>27</v>
      </c>
      <c r="R160" s="35">
        <v>0</v>
      </c>
      <c r="S160" s="34">
        <v>0</v>
      </c>
      <c r="T160" s="16">
        <v>10</v>
      </c>
      <c r="U160" s="15">
        <v>0</v>
      </c>
      <c r="V160" s="22"/>
    </row>
    <row r="161" spans="1:22" ht="19.5" x14ac:dyDescent="0.3">
      <c r="A161" s="37" t="s">
        <v>31</v>
      </c>
      <c r="B161" s="10" t="s">
        <v>31</v>
      </c>
      <c r="C161" s="35">
        <v>0</v>
      </c>
      <c r="D161" s="34">
        <v>0</v>
      </c>
      <c r="E161" s="16">
        <v>8</v>
      </c>
      <c r="F161" s="15">
        <v>0</v>
      </c>
      <c r="G161" s="22"/>
      <c r="P161" s="37" t="s">
        <v>31</v>
      </c>
      <c r="Q161" s="10" t="s">
        <v>31</v>
      </c>
      <c r="R161" s="35">
        <v>0</v>
      </c>
      <c r="S161" s="34">
        <v>0</v>
      </c>
      <c r="T161" s="16">
        <v>8</v>
      </c>
      <c r="U161" s="15">
        <v>0</v>
      </c>
      <c r="V161" s="22"/>
    </row>
    <row r="162" spans="1:22" ht="19.5" x14ac:dyDescent="0.3">
      <c r="A162" s="37" t="s">
        <v>20</v>
      </c>
      <c r="B162" s="10" t="s">
        <v>20</v>
      </c>
      <c r="C162" s="35">
        <v>440.16</v>
      </c>
      <c r="D162" s="34">
        <v>6.3036131492545415E-3</v>
      </c>
      <c r="E162" s="16">
        <v>10</v>
      </c>
      <c r="F162" s="15">
        <v>44.016000000000005</v>
      </c>
      <c r="G162" s="22"/>
      <c r="P162" s="37" t="s">
        <v>20</v>
      </c>
      <c r="Q162" s="10" t="s">
        <v>20</v>
      </c>
      <c r="R162" s="35">
        <v>0</v>
      </c>
      <c r="S162" s="34">
        <v>0</v>
      </c>
      <c r="T162" s="16">
        <v>10</v>
      </c>
      <c r="U162" s="15">
        <v>0</v>
      </c>
      <c r="V162" s="22"/>
    </row>
    <row r="163" spans="1:22" ht="19.5" x14ac:dyDescent="0.3">
      <c r="A163" s="37" t="s">
        <v>76</v>
      </c>
      <c r="B163" s="10" t="s">
        <v>76</v>
      </c>
      <c r="C163" s="35">
        <v>0</v>
      </c>
      <c r="D163" s="34">
        <v>0</v>
      </c>
      <c r="E163" s="16">
        <v>10</v>
      </c>
      <c r="F163" s="15">
        <v>0</v>
      </c>
      <c r="G163" s="22"/>
      <c r="P163" s="37" t="s">
        <v>76</v>
      </c>
      <c r="Q163" s="10" t="s">
        <v>76</v>
      </c>
      <c r="R163" s="35">
        <v>0</v>
      </c>
      <c r="S163" s="34">
        <v>0</v>
      </c>
      <c r="T163" s="16">
        <v>10</v>
      </c>
      <c r="U163" s="15">
        <v>0</v>
      </c>
      <c r="V163" s="22"/>
    </row>
    <row r="164" spans="1:22" ht="19.5" x14ac:dyDescent="0.3">
      <c r="A164" s="37" t="s">
        <v>30</v>
      </c>
      <c r="B164" s="10" t="s">
        <v>63</v>
      </c>
      <c r="C164" s="35">
        <v>0</v>
      </c>
      <c r="D164" s="34">
        <v>0</v>
      </c>
      <c r="E164" s="16">
        <v>9</v>
      </c>
      <c r="F164" s="15">
        <v>0</v>
      </c>
      <c r="G164" s="22"/>
      <c r="P164" s="37" t="s">
        <v>30</v>
      </c>
      <c r="Q164" s="10" t="s">
        <v>63</v>
      </c>
      <c r="R164" s="35">
        <v>0</v>
      </c>
      <c r="S164" s="34">
        <v>0</v>
      </c>
      <c r="T164" s="16">
        <v>9</v>
      </c>
      <c r="U164" s="15">
        <v>0</v>
      </c>
      <c r="V164" s="22"/>
    </row>
    <row r="165" spans="1:22" ht="19.5" x14ac:dyDescent="0.3">
      <c r="A165" s="37" t="s">
        <v>26</v>
      </c>
      <c r="B165" s="10" t="s">
        <v>71</v>
      </c>
      <c r="C165" s="35">
        <v>0</v>
      </c>
      <c r="D165" s="34">
        <v>0</v>
      </c>
      <c r="E165" s="16">
        <v>10</v>
      </c>
      <c r="F165" s="15">
        <v>0</v>
      </c>
      <c r="G165" s="22"/>
      <c r="P165" s="37" t="s">
        <v>26</v>
      </c>
      <c r="Q165" s="10" t="s">
        <v>71</v>
      </c>
      <c r="R165" s="35">
        <v>0</v>
      </c>
      <c r="S165" s="34">
        <v>0</v>
      </c>
      <c r="T165" s="16">
        <v>10</v>
      </c>
      <c r="U165" s="15">
        <v>0</v>
      </c>
      <c r="V165" s="22"/>
    </row>
    <row r="166" spans="1:22" ht="19.5" x14ac:dyDescent="0.3">
      <c r="A166" s="37" t="s">
        <v>28</v>
      </c>
      <c r="B166" s="10" t="s">
        <v>4</v>
      </c>
      <c r="C166" s="35">
        <v>759.24</v>
      </c>
      <c r="D166" s="34">
        <v>1.0873217119774669E-2</v>
      </c>
      <c r="E166" s="16">
        <v>9</v>
      </c>
      <c r="F166" s="15">
        <v>68.331599999999995</v>
      </c>
      <c r="G166" s="22"/>
      <c r="P166" s="37" t="s">
        <v>28</v>
      </c>
      <c r="Q166" s="10" t="s">
        <v>4</v>
      </c>
      <c r="R166" s="35">
        <v>0</v>
      </c>
      <c r="S166" s="34">
        <v>0</v>
      </c>
      <c r="T166" s="16">
        <v>9</v>
      </c>
      <c r="U166" s="15">
        <v>0</v>
      </c>
      <c r="V166" s="22"/>
    </row>
    <row r="167" spans="1:22" ht="19.5" x14ac:dyDescent="0.3">
      <c r="A167" s="37" t="s">
        <v>25</v>
      </c>
      <c r="B167" s="10" t="s">
        <v>21</v>
      </c>
      <c r="C167" s="35">
        <v>163.5600000000004</v>
      </c>
      <c r="D167" s="34">
        <v>2.3423731522448092E-3</v>
      </c>
      <c r="E167" s="16">
        <v>9</v>
      </c>
      <c r="F167" s="15">
        <v>14.720400000000035</v>
      </c>
      <c r="G167" s="22"/>
      <c r="P167" s="37" t="s">
        <v>25</v>
      </c>
      <c r="Q167" s="10" t="s">
        <v>21</v>
      </c>
      <c r="R167" s="35">
        <v>7207.4279999999999</v>
      </c>
      <c r="S167" s="34">
        <v>0.39340842310176294</v>
      </c>
      <c r="T167" s="16">
        <v>9</v>
      </c>
      <c r="U167" s="15">
        <v>648.66851999999994</v>
      </c>
      <c r="V167" s="22"/>
    </row>
    <row r="168" spans="1:22" ht="19.5" x14ac:dyDescent="0.3">
      <c r="A168" s="37" t="s">
        <v>29</v>
      </c>
      <c r="B168" s="10" t="s">
        <v>43</v>
      </c>
      <c r="C168" s="35">
        <v>0</v>
      </c>
      <c r="D168" s="34">
        <v>0</v>
      </c>
      <c r="E168" s="16">
        <v>10</v>
      </c>
      <c r="F168" s="15">
        <v>0</v>
      </c>
      <c r="G168" s="14"/>
      <c r="P168" s="37" t="s">
        <v>29</v>
      </c>
      <c r="Q168" s="10" t="s">
        <v>43</v>
      </c>
      <c r="R168" s="35">
        <v>0</v>
      </c>
      <c r="S168" s="34">
        <v>0</v>
      </c>
      <c r="T168" s="16">
        <v>10</v>
      </c>
      <c r="U168" s="15">
        <v>0</v>
      </c>
      <c r="V168" s="14"/>
    </row>
    <row r="169" spans="1:22" ht="19.5" x14ac:dyDescent="0.3">
      <c r="A169" s="37" t="s">
        <v>36</v>
      </c>
      <c r="B169" s="10" t="s">
        <v>62</v>
      </c>
      <c r="C169" s="35">
        <v>0</v>
      </c>
      <c r="D169" s="34">
        <v>0</v>
      </c>
      <c r="E169" s="16">
        <v>8</v>
      </c>
      <c r="F169" s="15">
        <v>0</v>
      </c>
      <c r="G169" s="17"/>
      <c r="P169" s="37" t="s">
        <v>36</v>
      </c>
      <c r="Q169" s="10" t="s">
        <v>62</v>
      </c>
      <c r="R169" s="35">
        <v>0</v>
      </c>
      <c r="S169" s="34">
        <v>0</v>
      </c>
      <c r="T169" s="16">
        <v>8</v>
      </c>
      <c r="U169" s="15">
        <v>0</v>
      </c>
      <c r="V169" s="17"/>
    </row>
    <row r="170" spans="1:22" ht="19.5" x14ac:dyDescent="0.3">
      <c r="A170" s="37" t="s">
        <v>32</v>
      </c>
      <c r="B170" s="10" t="s">
        <v>3</v>
      </c>
      <c r="C170" s="35">
        <v>0</v>
      </c>
      <c r="D170" s="34">
        <v>0</v>
      </c>
      <c r="E170" s="16">
        <v>6.5</v>
      </c>
      <c r="F170" s="15">
        <v>0</v>
      </c>
      <c r="P170" s="37" t="s">
        <v>32</v>
      </c>
      <c r="Q170" s="10" t="s">
        <v>3</v>
      </c>
      <c r="R170" s="35">
        <v>0</v>
      </c>
      <c r="S170" s="34">
        <v>0</v>
      </c>
      <c r="T170" s="16">
        <v>6.5</v>
      </c>
      <c r="U170" s="15">
        <v>0</v>
      </c>
      <c r="V170" s="3"/>
    </row>
    <row r="171" spans="1:22" ht="19.5" x14ac:dyDescent="0.3">
      <c r="A171" s="37" t="s">
        <v>44</v>
      </c>
      <c r="B171" s="10" t="s">
        <v>46</v>
      </c>
      <c r="C171" s="35">
        <v>0</v>
      </c>
      <c r="D171" s="34">
        <v>0</v>
      </c>
      <c r="E171" s="16">
        <v>8</v>
      </c>
      <c r="F171" s="15">
        <v>0</v>
      </c>
      <c r="P171" s="37" t="s">
        <v>44</v>
      </c>
      <c r="Q171" s="10" t="s">
        <v>46</v>
      </c>
      <c r="R171" s="35">
        <v>0</v>
      </c>
      <c r="S171" s="34">
        <v>0</v>
      </c>
      <c r="T171" s="16">
        <v>8</v>
      </c>
      <c r="U171" s="15">
        <v>0</v>
      </c>
    </row>
    <row r="172" spans="1:22" ht="19.5" x14ac:dyDescent="0.3">
      <c r="A172" s="37" t="s">
        <v>45</v>
      </c>
      <c r="B172" s="10" t="s">
        <v>47</v>
      </c>
      <c r="C172" s="35">
        <v>0</v>
      </c>
      <c r="D172" s="34">
        <v>0</v>
      </c>
      <c r="E172" s="16">
        <v>9</v>
      </c>
      <c r="F172" s="15">
        <v>0</v>
      </c>
      <c r="P172" s="37" t="s">
        <v>45</v>
      </c>
      <c r="Q172" s="10" t="s">
        <v>47</v>
      </c>
      <c r="R172" s="35">
        <v>0</v>
      </c>
      <c r="S172" s="34">
        <v>0</v>
      </c>
      <c r="T172" s="16">
        <v>9</v>
      </c>
      <c r="U172" s="15">
        <v>0</v>
      </c>
    </row>
    <row r="173" spans="1:22" ht="19.5" x14ac:dyDescent="0.3">
      <c r="A173" s="37" t="s">
        <v>34</v>
      </c>
      <c r="B173" s="10" t="s">
        <v>38</v>
      </c>
      <c r="C173" s="35">
        <v>0</v>
      </c>
      <c r="D173" s="34">
        <v>0</v>
      </c>
      <c r="E173" s="16">
        <v>5</v>
      </c>
      <c r="F173" s="15">
        <v>0</v>
      </c>
      <c r="P173" s="37" t="s">
        <v>34</v>
      </c>
      <c r="Q173" s="10" t="s">
        <v>38</v>
      </c>
      <c r="R173" s="35">
        <v>0</v>
      </c>
      <c r="S173" s="34">
        <v>0</v>
      </c>
      <c r="T173" s="16">
        <v>5</v>
      </c>
      <c r="U173" s="15">
        <v>0</v>
      </c>
    </row>
    <row r="174" spans="1:22" ht="19.5" x14ac:dyDescent="0.3">
      <c r="A174" s="37" t="s">
        <v>35</v>
      </c>
      <c r="B174" s="10" t="s">
        <v>39</v>
      </c>
      <c r="C174" s="35">
        <v>0</v>
      </c>
      <c r="D174" s="34">
        <v>0</v>
      </c>
      <c r="E174" s="16">
        <v>8</v>
      </c>
      <c r="F174" s="15">
        <v>0</v>
      </c>
      <c r="P174" s="37" t="s">
        <v>35</v>
      </c>
      <c r="Q174" s="10" t="s">
        <v>39</v>
      </c>
      <c r="R174" s="35">
        <v>0</v>
      </c>
      <c r="S174" s="34">
        <v>0</v>
      </c>
      <c r="T174" s="16">
        <v>8</v>
      </c>
      <c r="U174" s="15">
        <v>0</v>
      </c>
    </row>
    <row r="175" spans="1:22" ht="19.5" x14ac:dyDescent="0.3">
      <c r="A175" s="37" t="s">
        <v>33</v>
      </c>
      <c r="B175" s="10" t="s">
        <v>33</v>
      </c>
      <c r="C175" s="35">
        <v>0</v>
      </c>
      <c r="D175" s="34">
        <v>0</v>
      </c>
      <c r="E175" s="16">
        <v>10</v>
      </c>
      <c r="F175" s="15">
        <v>0</v>
      </c>
      <c r="P175" s="37" t="s">
        <v>33</v>
      </c>
      <c r="Q175" s="10" t="s">
        <v>33</v>
      </c>
      <c r="R175" s="35">
        <v>0</v>
      </c>
      <c r="S175" s="34">
        <v>0</v>
      </c>
      <c r="T175" s="16">
        <v>10</v>
      </c>
      <c r="U175" s="15">
        <v>0</v>
      </c>
    </row>
    <row r="176" spans="1:22" ht="19.5" x14ac:dyDescent="0.3">
      <c r="A176" s="37" t="s">
        <v>75</v>
      </c>
      <c r="B176" s="10" t="s">
        <v>5</v>
      </c>
      <c r="C176" s="35">
        <v>0</v>
      </c>
      <c r="D176" s="34">
        <v>0</v>
      </c>
      <c r="E176" s="16">
        <v>8</v>
      </c>
      <c r="F176" s="15"/>
      <c r="P176" s="37" t="s">
        <v>75</v>
      </c>
      <c r="Q176" s="10" t="s">
        <v>5</v>
      </c>
      <c r="R176" s="35">
        <v>0</v>
      </c>
      <c r="S176" s="34">
        <v>0</v>
      </c>
      <c r="T176" s="16">
        <v>8</v>
      </c>
      <c r="U176" s="15"/>
    </row>
    <row r="177" spans="2:21" ht="19.5" x14ac:dyDescent="0.3">
      <c r="B177" s="8" t="s">
        <v>52</v>
      </c>
      <c r="C177" s="33">
        <v>69826.619999999981</v>
      </c>
      <c r="D177" s="34">
        <v>1</v>
      </c>
      <c r="E177" s="21"/>
      <c r="F177" s="20"/>
      <c r="Q177" s="8" t="s">
        <v>52</v>
      </c>
      <c r="R177" s="33">
        <v>18320.471999999998</v>
      </c>
      <c r="S177" s="34">
        <v>1</v>
      </c>
      <c r="T177" s="21"/>
      <c r="U177" s="20"/>
    </row>
    <row r="181" spans="2:21" ht="26.25" x14ac:dyDescent="0.4">
      <c r="B181" s="13" t="s">
        <v>77</v>
      </c>
      <c r="C181" s="12"/>
      <c r="D181" s="11"/>
      <c r="Q181" s="13" t="s">
        <v>78</v>
      </c>
      <c r="R181" s="12"/>
      <c r="S181" s="11"/>
    </row>
    <row r="182" spans="2:21" ht="19.5" x14ac:dyDescent="0.3">
      <c r="B182" s="8" t="s">
        <v>55</v>
      </c>
      <c r="C182" s="7" t="s">
        <v>54</v>
      </c>
      <c r="D182" s="6" t="s">
        <v>53</v>
      </c>
      <c r="Q182" s="8" t="s">
        <v>55</v>
      </c>
      <c r="R182" s="7" t="s">
        <v>54</v>
      </c>
      <c r="S182" s="6" t="s">
        <v>53</v>
      </c>
    </row>
    <row r="183" spans="2:21" ht="19.5" x14ac:dyDescent="0.3">
      <c r="B183" s="10" t="s">
        <v>2</v>
      </c>
      <c r="C183" s="39">
        <v>604723.31600000069</v>
      </c>
      <c r="D183" s="30">
        <v>0.91346975581092793</v>
      </c>
      <c r="Q183" s="10" t="s">
        <v>2</v>
      </c>
      <c r="R183" s="39">
        <v>0</v>
      </c>
      <c r="S183" s="30" t="e">
        <v>#DIV/0!</v>
      </c>
    </row>
    <row r="184" spans="2:21" ht="19.5" x14ac:dyDescent="0.3">
      <c r="B184" s="10" t="s">
        <v>3</v>
      </c>
      <c r="C184" s="39">
        <v>50951.817999999985</v>
      </c>
      <c r="D184" s="30">
        <v>7.696568581883946E-2</v>
      </c>
      <c r="Q184" s="10" t="s">
        <v>41</v>
      </c>
      <c r="R184" s="39">
        <v>0</v>
      </c>
      <c r="S184" s="30" t="e">
        <v>#DIV/0!</v>
      </c>
    </row>
    <row r="185" spans="2:21" ht="19.5" x14ac:dyDescent="0.3">
      <c r="B185" s="10" t="s">
        <v>41</v>
      </c>
      <c r="C185" s="39">
        <v>0</v>
      </c>
      <c r="D185" s="30">
        <v>0</v>
      </c>
      <c r="Q185" s="10" t="s">
        <v>31</v>
      </c>
      <c r="R185" s="39">
        <v>0</v>
      </c>
      <c r="S185" s="30" t="e">
        <v>#DIV/0!</v>
      </c>
    </row>
    <row r="186" spans="2:21" ht="19.5" x14ac:dyDescent="0.3">
      <c r="B186" s="10" t="s">
        <v>41</v>
      </c>
      <c r="C186" s="39">
        <v>0</v>
      </c>
      <c r="D186" s="30">
        <v>0</v>
      </c>
      <c r="Q186" s="10" t="s">
        <v>3</v>
      </c>
      <c r="R186" s="39">
        <v>0</v>
      </c>
      <c r="S186" s="30" t="e">
        <v>#DIV/0!</v>
      </c>
    </row>
    <row r="187" spans="2:21" ht="19.5" x14ac:dyDescent="0.3">
      <c r="B187" s="10" t="s">
        <v>5</v>
      </c>
      <c r="C187" s="39">
        <v>6213.402</v>
      </c>
      <c r="D187" s="30">
        <v>9.3857052597838397E-3</v>
      </c>
      <c r="Q187" s="10" t="s">
        <v>19</v>
      </c>
      <c r="R187" s="39">
        <v>0</v>
      </c>
      <c r="S187" s="30" t="e">
        <v>#DIV/0!</v>
      </c>
    </row>
    <row r="188" spans="2:21" ht="19.5" x14ac:dyDescent="0.3">
      <c r="B188" s="10" t="s">
        <v>31</v>
      </c>
      <c r="C188" s="39">
        <v>0</v>
      </c>
      <c r="D188" s="30">
        <v>0</v>
      </c>
      <c r="Q188" s="10" t="s">
        <v>5</v>
      </c>
      <c r="R188" s="39">
        <v>0</v>
      </c>
      <c r="S188" s="30" t="e">
        <v>#DIV/0!</v>
      </c>
    </row>
    <row r="189" spans="2:21" ht="19.5" x14ac:dyDescent="0.3">
      <c r="B189" s="10" t="s">
        <v>4</v>
      </c>
      <c r="C189" s="39">
        <v>118.40200000000002</v>
      </c>
      <c r="D189" s="30">
        <v>1.7885311044882115E-4</v>
      </c>
      <c r="Q189" s="10" t="s">
        <v>4</v>
      </c>
      <c r="R189" s="39">
        <v>0</v>
      </c>
      <c r="S189" s="30" t="e">
        <v>#DIV/0!</v>
      </c>
    </row>
    <row r="190" spans="2:21" ht="19.5" x14ac:dyDescent="0.3">
      <c r="B190" s="10"/>
      <c r="C190" s="9"/>
      <c r="D190" s="30">
        <v>0</v>
      </c>
      <c r="Q190" s="10"/>
      <c r="R190" s="9"/>
      <c r="S190" s="30" t="e">
        <v>#DIV/0!</v>
      </c>
    </row>
    <row r="191" spans="2:21" ht="19.5" x14ac:dyDescent="0.3">
      <c r="B191" s="10"/>
      <c r="C191" s="9"/>
      <c r="D191" s="30">
        <v>0</v>
      </c>
      <c r="Q191" s="10"/>
      <c r="R191" s="9"/>
      <c r="S191" s="30" t="e">
        <v>#DIV/0!</v>
      </c>
    </row>
    <row r="192" spans="2:21" ht="19.5" x14ac:dyDescent="0.3">
      <c r="B192" s="10"/>
      <c r="C192" s="9"/>
      <c r="D192" s="30">
        <v>0</v>
      </c>
      <c r="Q192" s="10"/>
      <c r="R192" s="9"/>
      <c r="S192" s="30" t="e">
        <v>#DIV/0!</v>
      </c>
    </row>
    <row r="193" spans="1:19" ht="19.5" x14ac:dyDescent="0.3">
      <c r="B193" s="10"/>
      <c r="C193" s="9"/>
      <c r="D193" s="30">
        <v>0</v>
      </c>
      <c r="Q193" s="10"/>
      <c r="R193" s="9"/>
      <c r="S193" s="30" t="e">
        <v>#DIV/0!</v>
      </c>
    </row>
    <row r="194" spans="1:19" ht="19.5" x14ac:dyDescent="0.3">
      <c r="B194" s="10"/>
      <c r="C194" s="9"/>
      <c r="D194" s="30">
        <v>0</v>
      </c>
      <c r="Q194" s="10"/>
      <c r="R194" s="9"/>
      <c r="S194" s="30" t="e">
        <v>#DIV/0!</v>
      </c>
    </row>
    <row r="195" spans="1:19" ht="19.5" x14ac:dyDescent="0.3">
      <c r="B195" s="10"/>
      <c r="C195" s="9"/>
      <c r="D195" s="30">
        <v>0</v>
      </c>
      <c r="Q195" s="10"/>
      <c r="R195" s="9"/>
      <c r="S195" s="30" t="e">
        <v>#DIV/0!</v>
      </c>
    </row>
    <row r="196" spans="1:19" ht="19.5" x14ac:dyDescent="0.3">
      <c r="B196" s="10"/>
      <c r="C196" s="9"/>
      <c r="D196" s="30">
        <v>0</v>
      </c>
      <c r="Q196" s="10"/>
      <c r="R196" s="9"/>
      <c r="S196" s="30" t="e">
        <v>#DIV/0!</v>
      </c>
    </row>
    <row r="197" spans="1:19" ht="19.5" x14ac:dyDescent="0.3">
      <c r="B197" s="10"/>
      <c r="C197" s="9"/>
      <c r="D197" s="30">
        <v>0</v>
      </c>
      <c r="Q197" s="10"/>
      <c r="R197" s="9"/>
      <c r="S197" s="30" t="e">
        <v>#DIV/0!</v>
      </c>
    </row>
    <row r="198" spans="1:19" ht="19.5" x14ac:dyDescent="0.3">
      <c r="B198" s="10"/>
      <c r="C198" s="9"/>
      <c r="D198" s="30">
        <v>0</v>
      </c>
      <c r="Q198" s="10"/>
      <c r="R198" s="9"/>
      <c r="S198" s="30" t="e">
        <v>#DIV/0!</v>
      </c>
    </row>
    <row r="199" spans="1:19" ht="19.5" x14ac:dyDescent="0.3">
      <c r="B199" s="8" t="s">
        <v>52</v>
      </c>
      <c r="C199" s="7">
        <v>662006.93800000066</v>
      </c>
      <c r="D199" s="6">
        <v>1</v>
      </c>
      <c r="Q199" s="8" t="s">
        <v>52</v>
      </c>
      <c r="R199" s="7">
        <v>0</v>
      </c>
      <c r="S199" s="6" t="e">
        <v>#DIV/0!</v>
      </c>
    </row>
    <row r="204" spans="1:19" ht="26.25" x14ac:dyDescent="0.4">
      <c r="B204" s="13" t="s">
        <v>79</v>
      </c>
      <c r="C204" s="12"/>
      <c r="D204" s="11"/>
      <c r="Q204" s="13" t="s">
        <v>80</v>
      </c>
      <c r="R204" s="12"/>
      <c r="S204" s="11"/>
    </row>
    <row r="205" spans="1:19" ht="19.5" x14ac:dyDescent="0.3">
      <c r="B205" s="8" t="s">
        <v>55</v>
      </c>
      <c r="C205" s="7" t="s">
        <v>54</v>
      </c>
      <c r="D205" s="6" t="s">
        <v>53</v>
      </c>
      <c r="Q205" s="8" t="s">
        <v>55</v>
      </c>
      <c r="R205" s="7" t="s">
        <v>54</v>
      </c>
      <c r="S205" s="6" t="s">
        <v>53</v>
      </c>
    </row>
    <row r="206" spans="1:19" ht="19.5" x14ac:dyDescent="0.3">
      <c r="A206" s="37" t="s">
        <v>83</v>
      </c>
      <c r="B206" s="10" t="s">
        <v>83</v>
      </c>
      <c r="C206" s="39">
        <v>0</v>
      </c>
      <c r="D206" s="30" t="e">
        <v>#DIV/0!</v>
      </c>
      <c r="P206" s="37" t="s">
        <v>93</v>
      </c>
      <c r="Q206" s="10" t="s">
        <v>93</v>
      </c>
      <c r="R206" s="39">
        <v>0</v>
      </c>
      <c r="S206" s="30" t="e">
        <v>#DIV/0!</v>
      </c>
    </row>
    <row r="207" spans="1:19" ht="19.5" x14ac:dyDescent="0.3">
      <c r="A207" s="37" t="s">
        <v>81</v>
      </c>
      <c r="B207" s="10" t="s">
        <v>81</v>
      </c>
      <c r="C207" s="39">
        <v>0</v>
      </c>
      <c r="D207" s="30" t="e">
        <v>#DIV/0!</v>
      </c>
      <c r="P207" s="37" t="s">
        <v>81</v>
      </c>
      <c r="Q207" s="10" t="s">
        <v>81</v>
      </c>
      <c r="R207" s="39">
        <v>0</v>
      </c>
      <c r="S207" s="30" t="e">
        <v>#DIV/0!</v>
      </c>
    </row>
    <row r="208" spans="1:19" ht="19.5" x14ac:dyDescent="0.3">
      <c r="A208" s="37" t="s">
        <v>93</v>
      </c>
      <c r="B208" s="10" t="s">
        <v>93</v>
      </c>
      <c r="C208" s="39">
        <v>0</v>
      </c>
      <c r="D208" s="30" t="e">
        <v>#DIV/0!</v>
      </c>
      <c r="P208" s="37" t="s">
        <v>126</v>
      </c>
      <c r="Q208" s="10" t="s">
        <v>126</v>
      </c>
      <c r="R208" s="39">
        <v>0</v>
      </c>
      <c r="S208" s="30" t="e">
        <v>#DIV/0!</v>
      </c>
    </row>
    <row r="209" spans="1:19" ht="19.5" x14ac:dyDescent="0.3">
      <c r="A209" s="37" t="s">
        <v>126</v>
      </c>
      <c r="B209" s="10" t="s">
        <v>126</v>
      </c>
      <c r="C209" s="39">
        <v>0</v>
      </c>
      <c r="D209" s="30" t="e">
        <v>#DIV/0!</v>
      </c>
      <c r="P209" s="37" t="s">
        <v>83</v>
      </c>
      <c r="Q209" s="10" t="s">
        <v>83</v>
      </c>
      <c r="R209" s="39">
        <v>0</v>
      </c>
      <c r="S209" s="30" t="e">
        <v>#DIV/0!</v>
      </c>
    </row>
    <row r="210" spans="1:19" ht="19.5" x14ac:dyDescent="0.3">
      <c r="A210" s="37" t="s">
        <v>88</v>
      </c>
      <c r="B210" s="10" t="s">
        <v>88</v>
      </c>
      <c r="C210" s="39">
        <v>0</v>
      </c>
      <c r="D210" s="30" t="e">
        <v>#DIV/0!</v>
      </c>
      <c r="P210" s="37" t="s">
        <v>94</v>
      </c>
      <c r="Q210" s="10" t="s">
        <v>94</v>
      </c>
      <c r="R210" s="39">
        <v>0</v>
      </c>
      <c r="S210" s="30" t="e">
        <v>#DIV/0!</v>
      </c>
    </row>
    <row r="211" spans="1:19" ht="19.5" x14ac:dyDescent="0.3">
      <c r="A211" s="37" t="s">
        <v>102</v>
      </c>
      <c r="B211" s="10" t="s">
        <v>102</v>
      </c>
      <c r="C211" s="39">
        <v>0</v>
      </c>
      <c r="D211" s="30" t="e">
        <v>#DIV/0!</v>
      </c>
      <c r="P211" s="37" t="s">
        <v>102</v>
      </c>
      <c r="Q211" s="10" t="s">
        <v>102</v>
      </c>
      <c r="R211" s="39">
        <v>0</v>
      </c>
      <c r="S211" s="30" t="e">
        <v>#DIV/0!</v>
      </c>
    </row>
    <row r="212" spans="1:19" ht="19.5" x14ac:dyDescent="0.3">
      <c r="A212" s="37" t="s">
        <v>94</v>
      </c>
      <c r="B212" s="10" t="s">
        <v>94</v>
      </c>
      <c r="C212" s="39">
        <v>0</v>
      </c>
      <c r="D212" s="30" t="e">
        <v>#DIV/0!</v>
      </c>
      <c r="P212" s="37" t="s">
        <v>86</v>
      </c>
      <c r="Q212" s="10" t="s">
        <v>86</v>
      </c>
      <c r="R212" s="39">
        <v>0</v>
      </c>
      <c r="S212" s="30" t="e">
        <v>#DIV/0!</v>
      </c>
    </row>
    <row r="213" spans="1:19" ht="19.5" x14ac:dyDescent="0.3">
      <c r="A213" s="37" t="s">
        <v>86</v>
      </c>
      <c r="B213" s="10" t="s">
        <v>86</v>
      </c>
      <c r="C213" s="39">
        <v>0</v>
      </c>
      <c r="D213" s="30" t="e">
        <v>#DIV/0!</v>
      </c>
      <c r="P213" s="37" t="s">
        <v>84</v>
      </c>
      <c r="Q213" s="10" t="s">
        <v>84</v>
      </c>
      <c r="R213" s="39">
        <v>0</v>
      </c>
      <c r="S213" s="30" t="e">
        <v>#DIV/0!</v>
      </c>
    </row>
    <row r="214" spans="1:19" ht="19.5" x14ac:dyDescent="0.3">
      <c r="A214" s="37" t="s">
        <v>84</v>
      </c>
      <c r="B214" s="10" t="s">
        <v>84</v>
      </c>
      <c r="C214" s="39">
        <v>0</v>
      </c>
      <c r="D214" s="30" t="e">
        <v>#DIV/0!</v>
      </c>
      <c r="P214" s="37" t="s">
        <v>88</v>
      </c>
      <c r="Q214" s="10" t="s">
        <v>88</v>
      </c>
      <c r="R214" s="39">
        <v>0</v>
      </c>
      <c r="S214" s="30" t="e">
        <v>#DIV/0!</v>
      </c>
    </row>
    <row r="215" spans="1:19" ht="19.5" x14ac:dyDescent="0.3">
      <c r="A215" s="37" t="s">
        <v>95</v>
      </c>
      <c r="B215" s="10" t="s">
        <v>95</v>
      </c>
      <c r="C215" s="39">
        <v>0</v>
      </c>
      <c r="D215" s="30" t="e">
        <v>#DIV/0!</v>
      </c>
      <c r="P215" s="37" t="s">
        <v>95</v>
      </c>
      <c r="Q215" s="10" t="s">
        <v>95</v>
      </c>
      <c r="R215" s="39">
        <v>0</v>
      </c>
      <c r="S215" s="30" t="e">
        <v>#DIV/0!</v>
      </c>
    </row>
    <row r="216" spans="1:19" ht="19.5" x14ac:dyDescent="0.3">
      <c r="B216" s="10"/>
      <c r="C216" s="9"/>
      <c r="D216" s="30" t="e">
        <v>#DIV/0!</v>
      </c>
      <c r="Q216" s="10"/>
      <c r="R216" s="9"/>
      <c r="S216" s="30" t="e">
        <v>#DIV/0!</v>
      </c>
    </row>
    <row r="217" spans="1:19" ht="19.5" x14ac:dyDescent="0.3">
      <c r="B217" s="10"/>
      <c r="C217" s="9"/>
      <c r="D217" s="30" t="e">
        <v>#DIV/0!</v>
      </c>
      <c r="Q217" s="10"/>
      <c r="R217" s="9"/>
      <c r="S217" s="30" t="e">
        <v>#DIV/0!</v>
      </c>
    </row>
    <row r="218" spans="1:19" ht="19.5" x14ac:dyDescent="0.3">
      <c r="B218" s="10"/>
      <c r="C218" s="9"/>
      <c r="D218" s="30" t="e">
        <v>#DIV/0!</v>
      </c>
      <c r="Q218" s="10"/>
      <c r="R218" s="9"/>
      <c r="S218" s="30" t="e">
        <v>#DIV/0!</v>
      </c>
    </row>
    <row r="219" spans="1:19" ht="19.5" x14ac:dyDescent="0.3">
      <c r="B219" s="10"/>
      <c r="C219" s="9"/>
      <c r="D219" s="30" t="e">
        <v>#DIV/0!</v>
      </c>
      <c r="Q219" s="10"/>
      <c r="R219" s="9"/>
      <c r="S219" s="30" t="e">
        <v>#DIV/0!</v>
      </c>
    </row>
    <row r="220" spans="1:19" ht="19.5" x14ac:dyDescent="0.3">
      <c r="B220" s="10"/>
      <c r="C220" s="9"/>
      <c r="D220" s="30" t="e">
        <v>#DIV/0!</v>
      </c>
      <c r="Q220" s="10"/>
      <c r="R220" s="9"/>
      <c r="S220" s="30" t="e">
        <v>#DIV/0!</v>
      </c>
    </row>
    <row r="221" spans="1:19" ht="19.5" x14ac:dyDescent="0.3">
      <c r="B221" s="10"/>
      <c r="C221" s="9"/>
      <c r="D221" s="30" t="e">
        <v>#DIV/0!</v>
      </c>
      <c r="Q221" s="10"/>
      <c r="R221" s="9"/>
      <c r="S221" s="30" t="e">
        <v>#DIV/0!</v>
      </c>
    </row>
    <row r="222" spans="1:19" ht="19.5" x14ac:dyDescent="0.3">
      <c r="B222" s="8" t="s">
        <v>52</v>
      </c>
      <c r="C222" s="7">
        <v>0</v>
      </c>
      <c r="D222" s="30" t="e">
        <v>#DIV/0!</v>
      </c>
      <c r="Q222" s="8" t="s">
        <v>52</v>
      </c>
      <c r="R222" s="7">
        <v>0</v>
      </c>
      <c r="S222" s="30" t="e">
        <v>#DIV/0!</v>
      </c>
    </row>
  </sheetData>
  <pageMargins left="0.7" right="0.7" top="0.75" bottom="0.75" header="0.3" footer="0.3"/>
  <pageSetup paperSize="9" orientation="portrait" copies="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4B54-4AF7-42CE-A1FB-D54573CB4C23}">
  <dimension ref="A1:B31"/>
  <sheetViews>
    <sheetView workbookViewId="0">
      <selection activeCell="B32" sqref="B32"/>
    </sheetView>
  </sheetViews>
  <sheetFormatPr defaultRowHeight="15" x14ac:dyDescent="0.25"/>
  <cols>
    <col min="1" max="1" width="30.7109375" bestFit="1" customWidth="1"/>
    <col min="2" max="2" width="10.42578125" bestFit="1" customWidth="1"/>
  </cols>
  <sheetData>
    <row r="1" spans="1:2" x14ac:dyDescent="0.25">
      <c r="A1" t="s">
        <v>8</v>
      </c>
    </row>
    <row r="2" spans="1:2" x14ac:dyDescent="0.25">
      <c r="A2" t="s">
        <v>192</v>
      </c>
      <c r="B2" t="s">
        <v>224</v>
      </c>
    </row>
    <row r="3" spans="1:2" x14ac:dyDescent="0.25">
      <c r="A3" t="s">
        <v>114</v>
      </c>
      <c r="B3" t="s">
        <v>225</v>
      </c>
    </row>
    <row r="4" spans="1:2" x14ac:dyDescent="0.25">
      <c r="A4" t="s">
        <v>195</v>
      </c>
      <c r="B4" t="s">
        <v>224</v>
      </c>
    </row>
    <row r="5" spans="1:2" x14ac:dyDescent="0.25">
      <c r="A5" t="s">
        <v>140</v>
      </c>
      <c r="B5" t="s">
        <v>224</v>
      </c>
    </row>
    <row r="6" spans="1:2" x14ac:dyDescent="0.25">
      <c r="A6" t="s">
        <v>117</v>
      </c>
      <c r="B6" t="s">
        <v>224</v>
      </c>
    </row>
    <row r="7" spans="1:2" x14ac:dyDescent="0.25">
      <c r="A7" t="s">
        <v>111</v>
      </c>
      <c r="B7" t="s">
        <v>225</v>
      </c>
    </row>
    <row r="8" spans="1:2" x14ac:dyDescent="0.25">
      <c r="A8" t="s">
        <v>113</v>
      </c>
      <c r="B8" t="s">
        <v>224</v>
      </c>
    </row>
    <row r="9" spans="1:2" x14ac:dyDescent="0.25">
      <c r="A9" t="s">
        <v>185</v>
      </c>
      <c r="B9" t="s">
        <v>225</v>
      </c>
    </row>
    <row r="10" spans="1:2" x14ac:dyDescent="0.25">
      <c r="A10" t="s">
        <v>120</v>
      </c>
      <c r="B10" t="s">
        <v>224</v>
      </c>
    </row>
    <row r="11" spans="1:2" x14ac:dyDescent="0.25">
      <c r="A11" t="s">
        <v>118</v>
      </c>
      <c r="B11" t="s">
        <v>225</v>
      </c>
    </row>
    <row r="12" spans="1:2" x14ac:dyDescent="0.25">
      <c r="A12" t="s">
        <v>149</v>
      </c>
      <c r="B12" t="s">
        <v>225</v>
      </c>
    </row>
    <row r="13" spans="1:2" x14ac:dyDescent="0.25">
      <c r="A13" t="s">
        <v>150</v>
      </c>
      <c r="B13" t="s">
        <v>224</v>
      </c>
    </row>
    <row r="14" spans="1:2" x14ac:dyDescent="0.25">
      <c r="A14" t="s">
        <v>115</v>
      </c>
      <c r="B14" t="s">
        <v>224</v>
      </c>
    </row>
    <row r="15" spans="1:2" x14ac:dyDescent="0.25">
      <c r="A15" t="s">
        <v>160</v>
      </c>
      <c r="B15" t="s">
        <v>225</v>
      </c>
    </row>
    <row r="16" spans="1:2" x14ac:dyDescent="0.25">
      <c r="A16" t="s">
        <v>148</v>
      </c>
      <c r="B16" t="s">
        <v>224</v>
      </c>
    </row>
    <row r="17" spans="1:2" x14ac:dyDescent="0.25">
      <c r="A17" t="s">
        <v>119</v>
      </c>
      <c r="B17" t="s">
        <v>224</v>
      </c>
    </row>
    <row r="18" spans="1:2" x14ac:dyDescent="0.25">
      <c r="A18" t="s">
        <v>216</v>
      </c>
      <c r="B18" t="s">
        <v>225</v>
      </c>
    </row>
    <row r="19" spans="1:2" x14ac:dyDescent="0.25">
      <c r="A19" t="s">
        <v>247</v>
      </c>
      <c r="B19" t="s">
        <v>224</v>
      </c>
    </row>
    <row r="20" spans="1:2" x14ac:dyDescent="0.25">
      <c r="A20" t="s">
        <v>479</v>
      </c>
      <c r="B20" t="s">
        <v>224</v>
      </c>
    </row>
    <row r="21" spans="1:2" x14ac:dyDescent="0.25">
      <c r="A21" t="s">
        <v>245</v>
      </c>
      <c r="B21" t="s">
        <v>1101</v>
      </c>
    </row>
    <row r="22" spans="1:2" x14ac:dyDescent="0.25">
      <c r="A22" t="s">
        <v>357</v>
      </c>
      <c r="B22" t="s">
        <v>1101</v>
      </c>
    </row>
    <row r="23" spans="1:2" x14ac:dyDescent="0.25">
      <c r="A23" t="s">
        <v>836</v>
      </c>
      <c r="B23" t="s">
        <v>1101</v>
      </c>
    </row>
    <row r="24" spans="1:2" x14ac:dyDescent="0.25">
      <c r="A24" t="s">
        <v>907</v>
      </c>
      <c r="B24" t="s">
        <v>1101</v>
      </c>
    </row>
    <row r="25" spans="1:2" x14ac:dyDescent="0.25">
      <c r="A25" t="s">
        <v>190</v>
      </c>
      <c r="B25" t="s">
        <v>1102</v>
      </c>
    </row>
    <row r="26" spans="1:2" x14ac:dyDescent="0.25">
      <c r="A26" t="s">
        <v>153</v>
      </c>
      <c r="B26" t="s">
        <v>1102</v>
      </c>
    </row>
    <row r="27" spans="1:2" x14ac:dyDescent="0.25">
      <c r="A27" t="s">
        <v>151</v>
      </c>
      <c r="B27" t="s">
        <v>1102</v>
      </c>
    </row>
    <row r="28" spans="1:2" x14ac:dyDescent="0.25">
      <c r="A28" t="s">
        <v>139</v>
      </c>
      <c r="B28" t="s">
        <v>1102</v>
      </c>
    </row>
    <row r="29" spans="1:2" x14ac:dyDescent="0.25">
      <c r="A29" t="s">
        <v>337</v>
      </c>
      <c r="B29" t="s">
        <v>1101</v>
      </c>
    </row>
    <row r="30" spans="1:2" x14ac:dyDescent="0.25">
      <c r="A30" t="s">
        <v>997</v>
      </c>
      <c r="B30" t="s">
        <v>1101</v>
      </c>
    </row>
    <row r="31" spans="1:2" x14ac:dyDescent="0.25">
      <c r="A31" t="s">
        <v>884</v>
      </c>
      <c r="B31" t="s">
        <v>1102</v>
      </c>
    </row>
  </sheetData>
  <autoFilter ref="A1:B18" xr:uid="{711C4B54-4AF7-42CE-A1FB-D54573CB4C23}"/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888611-3693-4F39-826C-71A148A837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Order data</vt:lpstr>
      <vt:lpstr>Partner sales 07.2023</vt:lpstr>
      <vt:lpstr>Partner sales 06.2023</vt:lpstr>
      <vt:lpstr>Partner sales 05.2023</vt:lpstr>
      <vt:lpstr>Sprzedaż per hurtownia 04</vt:lpstr>
      <vt:lpstr>Sprzedaż per hurtownia 03</vt:lpstr>
      <vt:lpstr>Sprzedaż per hurtownia 02</vt:lpstr>
      <vt:lpstr>Sprzedaż per hurtownia 01</vt:lpstr>
      <vt:lpstr>Sprzedaż per hurtownia 12</vt:lpstr>
      <vt:lpstr>Sprzedaż per hurtownia 11</vt:lpstr>
      <vt:lpstr>Sprzedaż per hurtownia 10.2022</vt:lpstr>
      <vt:lpstr>Statusy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Filip Shumee</cp:lastModifiedBy>
  <dcterms:created xsi:type="dcterms:W3CDTF">2022-10-20T07:50:35Z</dcterms:created>
  <dcterms:modified xsi:type="dcterms:W3CDTF">2023-07-13T09:48:54Z</dcterms:modified>
</cp:coreProperties>
</file>