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Shumee\Mall i Alza\"/>
    </mc:Choice>
  </mc:AlternateContent>
  <xr:revisionPtr revIDLastSave="0" documentId="13_ncr:1_{58FFBF46-2BCE-4613-A2D1-89ACEA2C9D87}" xr6:coauthVersionLast="47" xr6:coauthVersionMax="47" xr10:uidLastSave="{00000000-0000-0000-0000-000000000000}"/>
  <bookViews>
    <workbookView xWindow="-120" yWindow="-120" windowWidth="29040" windowHeight="15840" xr2:uid="{72BA6786-A638-4509-A849-CC11C1BB3CE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1" l="1"/>
  <c r="J59" i="1"/>
  <c r="J60" i="1"/>
  <c r="J61" i="1"/>
  <c r="J62" i="1"/>
  <c r="J53" i="1"/>
  <c r="J52" i="1"/>
  <c r="J51" i="1"/>
  <c r="J50" i="1"/>
  <c r="J49" i="1"/>
  <c r="J44" i="1"/>
  <c r="J43" i="1"/>
  <c r="J42" i="1"/>
  <c r="J41" i="1"/>
  <c r="J40" i="1"/>
  <c r="J4" i="1"/>
  <c r="J31" i="1"/>
  <c r="J35" i="1"/>
  <c r="J34" i="1"/>
  <c r="J33" i="1"/>
  <c r="J32" i="1"/>
  <c r="J26" i="1"/>
  <c r="J25" i="1"/>
  <c r="J24" i="1"/>
  <c r="J23" i="1"/>
  <c r="J22" i="1"/>
  <c r="J14" i="1"/>
  <c r="K58" i="1" l="1"/>
  <c r="K60" i="1"/>
  <c r="K62" i="1"/>
  <c r="K59" i="1"/>
  <c r="K61" i="1"/>
  <c r="K49" i="1"/>
  <c r="L49" i="1" s="1"/>
  <c r="M49" i="1" s="1"/>
  <c r="K51" i="1"/>
  <c r="L51" i="1" s="1"/>
  <c r="M51" i="1" s="1"/>
  <c r="K53" i="1"/>
  <c r="L53" i="1" s="1"/>
  <c r="M53" i="1" s="1"/>
  <c r="K50" i="1"/>
  <c r="L50" i="1" s="1"/>
  <c r="M50" i="1" s="1"/>
  <c r="K52" i="1"/>
  <c r="L52" i="1" s="1"/>
  <c r="M52" i="1" s="1"/>
  <c r="K40" i="1"/>
  <c r="L40" i="1" s="1"/>
  <c r="M40" i="1" s="1"/>
  <c r="K41" i="1"/>
  <c r="L41" i="1" s="1"/>
  <c r="M41" i="1" s="1"/>
  <c r="K42" i="1"/>
  <c r="L42" i="1" s="1"/>
  <c r="M42" i="1" s="1"/>
  <c r="K43" i="1"/>
  <c r="L43" i="1" s="1"/>
  <c r="M43" i="1" s="1"/>
  <c r="K44" i="1"/>
  <c r="L44" i="1" s="1"/>
  <c r="M44" i="1" s="1"/>
  <c r="K4" i="1"/>
  <c r="L4" i="1" s="1"/>
  <c r="K32" i="1"/>
  <c r="K34" i="1"/>
  <c r="K35" i="1"/>
  <c r="K31" i="1"/>
  <c r="K33" i="1"/>
  <c r="K23" i="1"/>
  <c r="L23" i="1" s="1"/>
  <c r="M23" i="1" s="1"/>
  <c r="K25" i="1"/>
  <c r="L25" i="1" s="1"/>
  <c r="M25" i="1" s="1"/>
  <c r="K22" i="1"/>
  <c r="L22" i="1" s="1"/>
  <c r="M22" i="1" s="1"/>
  <c r="K24" i="1"/>
  <c r="L24" i="1" s="1"/>
  <c r="M24" i="1" s="1"/>
  <c r="K26" i="1"/>
  <c r="L26" i="1" s="1"/>
  <c r="M26" i="1" s="1"/>
  <c r="L59" i="1" l="1"/>
  <c r="M59" i="1" s="1"/>
  <c r="L62" i="1"/>
  <c r="M62" i="1" s="1"/>
  <c r="L60" i="1"/>
  <c r="M60" i="1" s="1"/>
  <c r="L61" i="1"/>
  <c r="M61" i="1" s="1"/>
  <c r="L58" i="1"/>
  <c r="M58" i="1" s="1"/>
  <c r="L33" i="1"/>
  <c r="M33" i="1" s="1"/>
  <c r="L35" i="1"/>
  <c r="M35" i="1" s="1"/>
  <c r="L34" i="1"/>
  <c r="M34" i="1" s="1"/>
  <c r="L32" i="1"/>
  <c r="M32" i="1" s="1"/>
  <c r="L31" i="1"/>
  <c r="M31" i="1" s="1"/>
  <c r="J17" i="1" l="1"/>
  <c r="J16" i="1"/>
  <c r="J15" i="1"/>
  <c r="K14" i="1"/>
  <c r="L14" i="1" s="1"/>
  <c r="J13" i="1"/>
  <c r="M4" i="1"/>
  <c r="J5" i="1"/>
  <c r="J6" i="1"/>
  <c r="J7" i="1"/>
  <c r="J8" i="1"/>
  <c r="K13" i="1" l="1"/>
  <c r="L13" i="1" s="1"/>
  <c r="M13" i="1" s="1"/>
  <c r="K15" i="1"/>
  <c r="L15" i="1" s="1"/>
  <c r="M15" i="1" s="1"/>
  <c r="M14" i="1"/>
  <c r="K16" i="1"/>
  <c r="K17" i="1"/>
  <c r="L17" i="1" l="1"/>
  <c r="M17" i="1" s="1"/>
  <c r="L16" i="1"/>
  <c r="M16" i="1" s="1"/>
  <c r="K8" i="1"/>
  <c r="L8" i="1" s="1"/>
  <c r="K7" i="1"/>
  <c r="L7" i="1" s="1"/>
  <c r="K6" i="1"/>
  <c r="L6" i="1" s="1"/>
  <c r="K5" i="1"/>
  <c r="L5" i="1" s="1"/>
  <c r="M6" i="1" l="1"/>
  <c r="M7" i="1"/>
  <c r="M8" i="1"/>
  <c r="M5" i="1"/>
</calcChain>
</file>

<file path=xl/sharedStrings.xml><?xml version="1.0" encoding="utf-8"?>
<sst xmlns="http://schemas.openxmlformats.org/spreadsheetml/2006/main" count="93" uniqueCount="22">
  <si>
    <t>ALZA</t>
  </si>
  <si>
    <t>MULTIPLIER</t>
  </si>
  <si>
    <t>CURRENCY</t>
  </si>
  <si>
    <t>VAT MULTIPLIER</t>
  </si>
  <si>
    <t>ADDED</t>
  </si>
  <si>
    <t>ALZA+SC COST</t>
  </si>
  <si>
    <t>PRODUCT PRICE</t>
  </si>
  <si>
    <t>PRODUCT COMMISION</t>
  </si>
  <si>
    <t>SHUMEE PRODUCT COST</t>
  </si>
  <si>
    <t>SHUMEE MARGIN</t>
  </si>
  <si>
    <t>FEED PRICE (NET)</t>
  </si>
  <si>
    <t>vidaXL</t>
  </si>
  <si>
    <t>shumee delivery cost</t>
  </si>
  <si>
    <t>eurofirany</t>
  </si>
  <si>
    <t>vivaldi</t>
  </si>
  <si>
    <t>beliani</t>
  </si>
  <si>
    <t>ikonka</t>
  </si>
  <si>
    <t>stema</t>
  </si>
  <si>
    <t>kinghoff</t>
  </si>
  <si>
    <t>FEED PRICE (GROSS)</t>
  </si>
  <si>
    <t>Było po obu podwyżkach</t>
  </si>
  <si>
    <t>Było po pierwszej podwyżce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</si>
</sst>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%"/>
    <numFmt numFmtId="165" formatCode="_-* #,##0.00\ [$CZK]_-;\-* #,##0.00\ [$CZK]_-;_-* &quot;-&quot;??\ [$CZK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2" xfId="0" applyBorder="1"/>
    <xf numFmtId="0" fontId="3" fillId="0" borderId="2" xfId="0" applyFont="1" applyBorder="1"/>
    <xf numFmtId="44" fontId="4" fillId="2" borderId="1" xfId="1" applyFont="1" applyFill="1" applyBorder="1"/>
    <xf numFmtId="0" fontId="0" fillId="2" borderId="2" xfId="0" applyFill="1" applyBorder="1"/>
    <xf numFmtId="164" fontId="0" fillId="0" borderId="2" xfId="0" applyNumberFormat="1" applyBorder="1"/>
    <xf numFmtId="165" fontId="0" fillId="0" borderId="2" xfId="0" applyNumberFormat="1" applyBorder="1"/>
    <xf numFmtId="10" fontId="0" fillId="0" borderId="3" xfId="2" applyNumberFormat="1" applyFont="1" applyBorder="1"/>
    <xf numFmtId="44" fontId="4" fillId="3" borderId="1" xfId="1" applyFont="1" applyFill="1" applyBorder="1"/>
    <xf numFmtId="0" fontId="0" fillId="3" borderId="2" xfId="0" applyFill="1" applyBorder="1"/>
    <xf numFmtId="44" fontId="4" fillId="4" borderId="1" xfId="1" applyFont="1" applyFill="1" applyBorder="1"/>
    <xf numFmtId="0" fontId="0" fillId="4" borderId="2" xfId="0" applyFill="1" applyBorder="1"/>
    <xf numFmtId="44" fontId="4" fillId="5" borderId="1" xfId="1" applyFont="1" applyFill="1" applyBorder="1"/>
    <xf numFmtId="0" fontId="0" fillId="5" borderId="2" xfId="0" applyFill="1" applyBorder="1"/>
    <xf numFmtId="165" fontId="0" fillId="0" borderId="0" xfId="0" applyNumberFormat="1"/>
    <xf numFmtId="0" fontId="3" fillId="0" borderId="4" xfId="0" applyFont="1" applyBorder="1"/>
    <xf numFmtId="0" fontId="0" fillId="0" borderId="4" xfId="0" applyBorder="1"/>
    <xf numFmtId="0" fontId="0" fillId="6" borderId="4" xfId="0" applyFill="1" applyBorder="1"/>
    <xf numFmtId="164" fontId="0" fillId="0" borderId="4" xfId="0" applyNumberFormat="1" applyBorder="1"/>
    <xf numFmtId="165" fontId="0" fillId="0" borderId="4" xfId="0" applyNumberFormat="1" applyBorder="1"/>
    <xf numFmtId="10" fontId="0" fillId="0" borderId="5" xfId="2" applyNumberFormat="1" applyFont="1" applyBorder="1"/>
    <xf numFmtId="0" fontId="0" fillId="0" borderId="6" xfId="0" applyBorder="1"/>
    <xf numFmtId="0" fontId="3" fillId="0" borderId="6" xfId="0" applyFont="1" applyBorder="1"/>
    <xf numFmtId="165" fontId="0" fillId="0" borderId="6" xfId="0" applyNumberFormat="1" applyBorder="1"/>
    <xf numFmtId="0" fontId="0" fillId="0" borderId="7" xfId="0" applyBorder="1"/>
    <xf numFmtId="0" fontId="0" fillId="0" borderId="10" xfId="0" applyBorder="1"/>
    <xf numFmtId="44" fontId="4" fillId="6" borderId="11" xfId="1" applyFont="1" applyFill="1" applyBorder="1"/>
    <xf numFmtId="44" fontId="4" fillId="0" borderId="1" xfId="1" applyFont="1" applyFill="1" applyBorder="1"/>
    <xf numFmtId="44" fontId="4" fillId="0" borderId="11" xfId="1" applyFont="1" applyFill="1" applyBorder="1"/>
    <xf numFmtId="0" fontId="3" fillId="7" borderId="2" xfId="0" applyFont="1" applyFill="1" applyBorder="1"/>
    <xf numFmtId="0" fontId="3" fillId="7" borderId="4" xfId="0" applyFont="1" applyFill="1" applyBorder="1"/>
    <xf numFmtId="10" fontId="0" fillId="0" borderId="0" xfId="2" applyNumberFormat="1" applyFont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0" fillId="0" borderId="18" xfId="0" applyBorder="1"/>
    <xf numFmtId="165" fontId="0" fillId="0" borderId="18" xfId="0" applyNumberFormat="1" applyBorder="1"/>
    <xf numFmtId="0" fontId="0" fillId="0" borderId="19" xfId="0" applyBorder="1"/>
    <xf numFmtId="44" fontId="4" fillId="2" borderId="20" xfId="1" applyFont="1" applyFill="1" applyBorder="1"/>
    <xf numFmtId="44" fontId="4" fillId="3" borderId="20" xfId="1" applyFont="1" applyFill="1" applyBorder="1"/>
    <xf numFmtId="44" fontId="4" fillId="4" borderId="20" xfId="1" applyFont="1" applyFill="1" applyBorder="1"/>
    <xf numFmtId="44" fontId="4" fillId="5" borderId="20" xfId="1" applyFont="1" applyFill="1" applyBorder="1"/>
    <xf numFmtId="44" fontId="4" fillId="6" borderId="21" xfId="1" applyFont="1" applyFill="1" applyBorder="1"/>
    <xf numFmtId="10" fontId="0" fillId="0" borderId="0" xfId="0" applyNumberFormat="1"/>
    <xf numFmtId="0" fontId="0" fillId="2" borderId="4" xfId="0" applyFill="1" applyBorder="1"/>
    <xf numFmtId="0" fontId="5" fillId="0" borderId="1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FE01-054D-4C10-9B1E-D52676C25BC4}">
  <dimension ref="B1:O62"/>
  <sheetViews>
    <sheetView tabSelected="1" zoomScale="80" zoomScaleNormal="80" workbookViewId="0">
      <selection activeCell="F58" sqref="F58:F62"/>
    </sheetView>
  </sheetViews>
  <sheetFormatPr defaultRowHeight="15" x14ac:dyDescent="0.25"/>
  <cols>
    <col min="3" max="3" width="20.140625" bestFit="1" customWidth="1"/>
    <col min="4" max="4" width="22.140625" bestFit="1" customWidth="1"/>
    <col min="5" max="5" width="12.140625" bestFit="1" customWidth="1"/>
    <col min="6" max="6" width="10.85546875" bestFit="1" customWidth="1"/>
    <col min="7" max="7" width="16.42578125" bestFit="1" customWidth="1"/>
    <col min="8" max="8" width="7.85546875" bestFit="1" customWidth="1"/>
    <col min="9" max="9" width="14.28515625" bestFit="1" customWidth="1"/>
    <col min="10" max="10" width="15.85546875" bestFit="1" customWidth="1"/>
    <col min="11" max="11" width="23.85546875" style="14" bestFit="1" customWidth="1"/>
    <col min="12" max="12" width="25.5703125" style="14" bestFit="1" customWidth="1"/>
    <col min="13" max="13" width="17.7109375" bestFit="1" customWidth="1"/>
    <col min="14" max="14" width="28.5703125" bestFit="1" customWidth="1"/>
    <col min="15" max="15" width="25.140625" bestFit="1" customWidth="1"/>
  </cols>
  <sheetData>
    <row r="1" spans="2:15" ht="15.75" thickBot="1" x14ac:dyDescent="0.3"/>
    <row r="2" spans="2:15" ht="19.5" thickBot="1" x14ac:dyDescent="0.35">
      <c r="B2" s="45" t="s">
        <v>11</v>
      </c>
      <c r="C2" s="48" t="s">
        <v>0</v>
      </c>
      <c r="D2" s="48"/>
      <c r="E2" s="49"/>
      <c r="F2" s="49"/>
      <c r="G2" s="49"/>
      <c r="H2" s="49"/>
      <c r="I2" s="49"/>
      <c r="J2" s="49"/>
      <c r="K2" s="49"/>
      <c r="L2" s="49"/>
      <c r="M2" s="50"/>
    </row>
    <row r="3" spans="2:15" x14ac:dyDescent="0.25">
      <c r="B3" s="46"/>
      <c r="C3" s="32" t="s">
        <v>10</v>
      </c>
      <c r="D3" s="33" t="s">
        <v>12</v>
      </c>
      <c r="E3" s="34" t="s">
        <v>1</v>
      </c>
      <c r="F3" s="35" t="s">
        <v>2</v>
      </c>
      <c r="G3" s="35" t="s">
        <v>3</v>
      </c>
      <c r="H3" s="35" t="s">
        <v>4</v>
      </c>
      <c r="I3" s="35" t="s">
        <v>5</v>
      </c>
      <c r="J3" s="35" t="s">
        <v>6</v>
      </c>
      <c r="K3" s="36" t="s">
        <v>7</v>
      </c>
      <c r="L3" s="36" t="s">
        <v>8</v>
      </c>
      <c r="M3" s="37" t="s">
        <v>9</v>
      </c>
      <c r="N3" t="s">
        <v>21</v>
      </c>
      <c r="O3" s="31" t="s">
        <v>20</v>
      </c>
    </row>
    <row r="4" spans="2:15" ht="15.75" x14ac:dyDescent="0.25">
      <c r="B4" s="46"/>
      <c r="C4" s="38">
        <v>190</v>
      </c>
      <c r="D4" s="27">
        <v>6.8</v>
      </c>
      <c r="E4" s="2">
        <v>1.4630000000000001</v>
      </c>
      <c r="F4" s="1">
        <v>5.35</v>
      </c>
      <c r="G4" s="1">
        <v>1.23</v>
      </c>
      <c r="H4" s="4">
        <v>0</v>
      </c>
      <c r="I4" s="5">
        <v>0.2</v>
      </c>
      <c r="J4" s="6">
        <f>(C4+H4)*E4*F4*G4</f>
        <v>1829.181585</v>
      </c>
      <c r="K4" s="6">
        <f>(J4/1.21)*I4</f>
        <v>302.34406363636367</v>
      </c>
      <c r="L4" s="6">
        <f>(C4+D4)*F4+K4</f>
        <v>1355.2240636363636</v>
      </c>
      <c r="M4" s="7">
        <f>(J4/1.21-L4)/(J4/1.21)</f>
        <v>0.10352196280174135</v>
      </c>
      <c r="N4" s="43">
        <v>0.11842985389896142</v>
      </c>
      <c r="O4" s="31">
        <v>0.12340812189837133</v>
      </c>
    </row>
    <row r="5" spans="2:15" ht="15.75" x14ac:dyDescent="0.25">
      <c r="B5" s="46"/>
      <c r="C5" s="39">
        <v>380</v>
      </c>
      <c r="D5" s="27">
        <v>6.8</v>
      </c>
      <c r="E5" s="2">
        <v>1.4319999999999999</v>
      </c>
      <c r="F5" s="1">
        <v>5.35</v>
      </c>
      <c r="G5" s="1">
        <v>1.23</v>
      </c>
      <c r="H5" s="9">
        <v>0</v>
      </c>
      <c r="I5" s="5">
        <v>0.2</v>
      </c>
      <c r="J5" s="6">
        <f t="shared" ref="J5:J8" si="0">(C5+H5)*E5*F5*G5</f>
        <v>3580.8448799999996</v>
      </c>
      <c r="K5" s="6">
        <f>(J5/1.21)*I5</f>
        <v>591.87518677685955</v>
      </c>
      <c r="L5" s="6">
        <f t="shared" ref="L5:L8" si="1">(C5+D5)*F5+K5</f>
        <v>2661.2551867768598</v>
      </c>
      <c r="M5" s="7">
        <f>(J5/1.21-L5)/(J5/1.21)</f>
        <v>0.10073770746528388</v>
      </c>
      <c r="N5" s="43">
        <v>0.11555461181837776</v>
      </c>
      <c r="O5" s="31">
        <v>0.12066241322271817</v>
      </c>
    </row>
    <row r="6" spans="2:15" ht="15.75" x14ac:dyDescent="0.25">
      <c r="B6" s="46"/>
      <c r="C6" s="40">
        <v>760</v>
      </c>
      <c r="D6" s="27">
        <v>6.8</v>
      </c>
      <c r="E6" s="2">
        <v>1.4</v>
      </c>
      <c r="F6" s="1">
        <v>5.35</v>
      </c>
      <c r="G6" s="1">
        <v>1.23</v>
      </c>
      <c r="H6" s="11">
        <v>0</v>
      </c>
      <c r="I6" s="5">
        <v>0.2</v>
      </c>
      <c r="J6" s="6">
        <f t="shared" si="0"/>
        <v>7001.6519999999991</v>
      </c>
      <c r="K6" s="6">
        <f>(J6/1.21)*I6</f>
        <v>1157.2978512396694</v>
      </c>
      <c r="L6" s="6">
        <f t="shared" si="1"/>
        <v>5259.6778512396686</v>
      </c>
      <c r="M6" s="7">
        <f>(J6/1.21-L6)/(J6/1.21)</f>
        <v>9.1041628461397517E-2</v>
      </c>
      <c r="N6" s="43">
        <v>0.10542916714202694</v>
      </c>
      <c r="O6" s="31">
        <v>0.1102559276205396</v>
      </c>
    </row>
    <row r="7" spans="2:15" ht="15.75" x14ac:dyDescent="0.25">
      <c r="B7" s="46"/>
      <c r="C7" s="41">
        <v>1140</v>
      </c>
      <c r="D7" s="27">
        <v>6.8</v>
      </c>
      <c r="E7" s="2">
        <v>1.38</v>
      </c>
      <c r="F7" s="1">
        <v>5.35</v>
      </c>
      <c r="G7" s="1">
        <v>1.23</v>
      </c>
      <c r="H7" s="13">
        <v>0</v>
      </c>
      <c r="I7" s="5">
        <v>0.2</v>
      </c>
      <c r="J7" s="6">
        <f t="shared" si="0"/>
        <v>10352.442599999998</v>
      </c>
      <c r="K7" s="6">
        <f>(J7/1.21)*I7</f>
        <v>1711.1475371900826</v>
      </c>
      <c r="L7" s="6">
        <f t="shared" si="1"/>
        <v>7846.5275371900816</v>
      </c>
      <c r="M7" s="7">
        <f>(J7/1.21-L7)/(J7/1.21)</f>
        <v>8.2892928090226831E-2</v>
      </c>
      <c r="N7" s="43">
        <v>9.7652406504267569E-2</v>
      </c>
      <c r="O7" s="31">
        <v>0.1026020019482122</v>
      </c>
    </row>
    <row r="8" spans="2:15" ht="16.5" thickBot="1" x14ac:dyDescent="0.3">
      <c r="B8" s="47"/>
      <c r="C8" s="42">
        <v>2500</v>
      </c>
      <c r="D8" s="28">
        <v>6.8</v>
      </c>
      <c r="E8" s="15">
        <v>1.3580000000000001</v>
      </c>
      <c r="F8" s="16">
        <v>5.35</v>
      </c>
      <c r="G8" s="16">
        <v>1.23</v>
      </c>
      <c r="H8" s="17">
        <v>0</v>
      </c>
      <c r="I8" s="18">
        <v>0.2</v>
      </c>
      <c r="J8" s="19">
        <f t="shared" si="0"/>
        <v>22340.797500000001</v>
      </c>
      <c r="K8" s="19">
        <f>(J8/1.21)*I8</f>
        <v>3692.6938016528929</v>
      </c>
      <c r="L8" s="19">
        <f t="shared" si="1"/>
        <v>17104.073801652892</v>
      </c>
      <c r="M8" s="20">
        <f>(J8/1.21-L8)/(J8/1.21)</f>
        <v>7.3626207837925242E-2</v>
      </c>
      <c r="N8" s="43">
        <v>8.8300425861401313E-2</v>
      </c>
      <c r="O8" s="31">
        <v>9.3398560346634837E-2</v>
      </c>
    </row>
    <row r="10" spans="2:15" ht="15.75" thickBot="1" x14ac:dyDescent="0.3"/>
    <row r="11" spans="2:15" ht="19.5" thickBot="1" x14ac:dyDescent="0.35">
      <c r="B11" s="45" t="s">
        <v>13</v>
      </c>
      <c r="C11" s="48" t="s">
        <v>0</v>
      </c>
      <c r="D11" s="48"/>
      <c r="E11" s="49"/>
      <c r="F11" s="49"/>
      <c r="G11" s="49"/>
      <c r="H11" s="49"/>
      <c r="I11" s="49"/>
      <c r="J11" s="49"/>
      <c r="K11" s="49"/>
      <c r="L11" s="49"/>
      <c r="M11" s="50"/>
    </row>
    <row r="12" spans="2:15" x14ac:dyDescent="0.25">
      <c r="B12" s="46"/>
      <c r="C12" s="25" t="s">
        <v>10</v>
      </c>
      <c r="D12" s="25" t="s">
        <v>12</v>
      </c>
      <c r="E12" s="22" t="s">
        <v>1</v>
      </c>
      <c r="F12" s="21" t="s">
        <v>2</v>
      </c>
      <c r="G12" s="21" t="s">
        <v>3</v>
      </c>
      <c r="H12" s="21" t="s">
        <v>4</v>
      </c>
      <c r="I12" s="21" t="s">
        <v>5</v>
      </c>
      <c r="J12" s="21" t="s">
        <v>6</v>
      </c>
      <c r="K12" s="23" t="s">
        <v>7</v>
      </c>
      <c r="L12" s="23" t="s">
        <v>8</v>
      </c>
      <c r="M12" s="24" t="s">
        <v>9</v>
      </c>
    </row>
    <row r="13" spans="2:15" ht="15.75" x14ac:dyDescent="0.25">
      <c r="B13" s="46"/>
      <c r="C13" s="3">
        <v>30</v>
      </c>
      <c r="D13" s="27">
        <v>20</v>
      </c>
      <c r="E13" s="29">
        <v>2.36</v>
      </c>
      <c r="F13" s="1">
        <v>5.35</v>
      </c>
      <c r="G13" s="1">
        <v>1.23</v>
      </c>
      <c r="H13" s="4">
        <v>0</v>
      </c>
      <c r="I13" s="5">
        <v>0.2</v>
      </c>
      <c r="J13" s="6">
        <f>(C13+H13)*E13*F13*G13</f>
        <v>465.89939999999996</v>
      </c>
      <c r="K13" s="6">
        <f>(J13/1.21)*I13</f>
        <v>77.008165289256198</v>
      </c>
      <c r="L13" s="6">
        <f>(C13+D13)*F13+K13</f>
        <v>344.50816528925623</v>
      </c>
      <c r="M13" s="7">
        <f>(J13/1.21-L13)/(J13/1.21)</f>
        <v>0.10526847641357755</v>
      </c>
    </row>
    <row r="14" spans="2:15" ht="15.75" x14ac:dyDescent="0.25">
      <c r="B14" s="46"/>
      <c r="C14" s="8">
        <v>60</v>
      </c>
      <c r="D14" s="27">
        <v>20</v>
      </c>
      <c r="E14" s="29">
        <v>1.88</v>
      </c>
      <c r="F14" s="1">
        <v>5.35</v>
      </c>
      <c r="G14" s="1">
        <v>1.23</v>
      </c>
      <c r="H14" s="9">
        <v>0</v>
      </c>
      <c r="I14" s="5">
        <v>0.2</v>
      </c>
      <c r="J14" s="6">
        <f>(C14+H14)*E14*F14*G14</f>
        <v>742.28039999999987</v>
      </c>
      <c r="K14" s="6">
        <f>(J14/1.21)*I14</f>
        <v>122.69097520661155</v>
      </c>
      <c r="L14" s="6">
        <f t="shared" ref="L14:L17" si="2">(C14+D14)*F14+K14</f>
        <v>550.6909752066116</v>
      </c>
      <c r="M14" s="7">
        <f>(J14/1.21-L14)/(J14/1.21)</f>
        <v>0.10231217205789062</v>
      </c>
    </row>
    <row r="15" spans="2:15" ht="15.75" x14ac:dyDescent="0.25">
      <c r="B15" s="46"/>
      <c r="C15" s="10">
        <v>90</v>
      </c>
      <c r="D15" s="27">
        <v>20</v>
      </c>
      <c r="E15" s="29">
        <v>1.72</v>
      </c>
      <c r="F15" s="1">
        <v>5.35</v>
      </c>
      <c r="G15" s="1">
        <v>1.23</v>
      </c>
      <c r="H15" s="11">
        <v>0</v>
      </c>
      <c r="I15" s="5">
        <v>0.2</v>
      </c>
      <c r="J15" s="6">
        <f>(C15+H15)*E15*F15*G15</f>
        <v>1018.6614</v>
      </c>
      <c r="K15" s="6">
        <f>(J15/1.21)*I15</f>
        <v>168.37378512396697</v>
      </c>
      <c r="L15" s="6">
        <f t="shared" si="2"/>
        <v>756.87378512396697</v>
      </c>
      <c r="M15" s="7">
        <f>(J15/1.21-L15)/(J15/1.21)</f>
        <v>0.10096006386420452</v>
      </c>
    </row>
    <row r="16" spans="2:15" ht="15.75" x14ac:dyDescent="0.25">
      <c r="B16" s="46"/>
      <c r="C16" s="12">
        <v>120</v>
      </c>
      <c r="D16" s="27">
        <v>20</v>
      </c>
      <c r="E16" s="29">
        <v>1.64</v>
      </c>
      <c r="F16" s="1">
        <v>5.35</v>
      </c>
      <c r="G16" s="1">
        <v>1.23</v>
      </c>
      <c r="H16" s="13">
        <v>0</v>
      </c>
      <c r="I16" s="5">
        <v>0.2</v>
      </c>
      <c r="J16" s="6">
        <f>(C16+H16)*E16*F16*G16</f>
        <v>1295.0423999999998</v>
      </c>
      <c r="K16" s="6">
        <f>(J16/1.21)*I16</f>
        <v>214.05659504132228</v>
      </c>
      <c r="L16" s="6">
        <f t="shared" si="2"/>
        <v>963.05659504132223</v>
      </c>
      <c r="M16" s="7">
        <f>(J16/1.21-L16)/(J16/1.21)</f>
        <v>0.10018507502148183</v>
      </c>
    </row>
    <row r="17" spans="2:13" ht="16.5" thickBot="1" x14ac:dyDescent="0.3">
      <c r="B17" s="47"/>
      <c r="C17" s="26">
        <v>150</v>
      </c>
      <c r="D17" s="28">
        <v>20</v>
      </c>
      <c r="E17" s="30">
        <v>1.59</v>
      </c>
      <c r="F17" s="16">
        <v>5.35</v>
      </c>
      <c r="G17" s="16">
        <v>1.23</v>
      </c>
      <c r="H17" s="17">
        <v>0</v>
      </c>
      <c r="I17" s="18">
        <v>0.2</v>
      </c>
      <c r="J17" s="19">
        <f>(C17+H17)*E17*F17*G17</f>
        <v>1569.4492499999999</v>
      </c>
      <c r="K17" s="19">
        <f>(J17/1.21)*I17</f>
        <v>259.41309917355369</v>
      </c>
      <c r="L17" s="19">
        <f t="shared" si="2"/>
        <v>1168.9130991735535</v>
      </c>
      <c r="M17" s="20">
        <f>(J17/1.21-L17)/(J17/1.21)</f>
        <v>9.8801793049377126E-2</v>
      </c>
    </row>
    <row r="19" spans="2:13" ht="15.75" thickBot="1" x14ac:dyDescent="0.3"/>
    <row r="20" spans="2:13" ht="19.5" thickBot="1" x14ac:dyDescent="0.35">
      <c r="B20" s="45" t="s">
        <v>14</v>
      </c>
      <c r="C20" s="48" t="s">
        <v>0</v>
      </c>
      <c r="D20" s="48"/>
      <c r="E20" s="49"/>
      <c r="F20" s="49"/>
      <c r="G20" s="49"/>
      <c r="H20" s="49"/>
      <c r="I20" s="49"/>
      <c r="J20" s="49"/>
      <c r="K20" s="49"/>
      <c r="L20" s="49"/>
      <c r="M20" s="50"/>
    </row>
    <row r="21" spans="2:13" x14ac:dyDescent="0.25">
      <c r="B21" s="46"/>
      <c r="C21" s="25" t="s">
        <v>10</v>
      </c>
      <c r="D21" s="25" t="s">
        <v>12</v>
      </c>
      <c r="E21" s="22" t="s">
        <v>1</v>
      </c>
      <c r="F21" s="21" t="s">
        <v>2</v>
      </c>
      <c r="G21" s="21" t="s">
        <v>3</v>
      </c>
      <c r="H21" s="21" t="s">
        <v>4</v>
      </c>
      <c r="I21" s="21" t="s">
        <v>5</v>
      </c>
      <c r="J21" s="21" t="s">
        <v>6</v>
      </c>
      <c r="K21" s="23" t="s">
        <v>7</v>
      </c>
      <c r="L21" s="23" t="s">
        <v>8</v>
      </c>
      <c r="M21" s="24" t="s">
        <v>9</v>
      </c>
    </row>
    <row r="22" spans="2:13" ht="15.75" x14ac:dyDescent="0.25">
      <c r="B22" s="46"/>
      <c r="C22" s="3">
        <v>200</v>
      </c>
      <c r="D22" s="27">
        <v>20</v>
      </c>
      <c r="E22" s="29">
        <v>1.56</v>
      </c>
      <c r="F22" s="1">
        <v>5.35</v>
      </c>
      <c r="G22" s="1">
        <v>1.23</v>
      </c>
      <c r="H22" s="4">
        <v>0</v>
      </c>
      <c r="I22" s="5">
        <v>0.2</v>
      </c>
      <c r="J22" s="6">
        <f>(C22+H22)*E22*F22*G22</f>
        <v>2053.1159999999995</v>
      </c>
      <c r="K22" s="6">
        <f>(J22/1.21)*I22</f>
        <v>339.35801652892559</v>
      </c>
      <c r="L22" s="6">
        <f>(C22+D22)*F22+K22</f>
        <v>1516.3580165289256</v>
      </c>
      <c r="M22" s="7">
        <f>(J22/1.21-L22)/(J22/1.21)</f>
        <v>0.10633729414217201</v>
      </c>
    </row>
    <row r="23" spans="2:13" ht="15.75" x14ac:dyDescent="0.25">
      <c r="B23" s="46"/>
      <c r="C23" s="8">
        <v>400</v>
      </c>
      <c r="D23" s="27">
        <v>20</v>
      </c>
      <c r="E23" s="29">
        <v>1.48</v>
      </c>
      <c r="F23" s="1">
        <v>5.35</v>
      </c>
      <c r="G23" s="1">
        <v>1.23</v>
      </c>
      <c r="H23" s="9">
        <v>0</v>
      </c>
      <c r="I23" s="5">
        <v>0.2</v>
      </c>
      <c r="J23" s="6">
        <f>(C23+H23)*E23*F23*G23</f>
        <v>3895.6559999999995</v>
      </c>
      <c r="K23" s="6">
        <f>(J23/1.21)*I23</f>
        <v>643.91008264462812</v>
      </c>
      <c r="L23" s="6">
        <f t="shared" ref="L23:L26" si="3">(C23+D23)*F23+K23</f>
        <v>2890.9100826446283</v>
      </c>
      <c r="M23" s="7">
        <f>(J23/1.21-L23)/(J23/1.21)</f>
        <v>0.10207646671061293</v>
      </c>
    </row>
    <row r="24" spans="2:13" ht="15.75" x14ac:dyDescent="0.25">
      <c r="B24" s="46"/>
      <c r="C24" s="10">
        <v>600</v>
      </c>
      <c r="D24" s="27">
        <v>20</v>
      </c>
      <c r="E24" s="29">
        <v>1.4550000000000001</v>
      </c>
      <c r="F24" s="1">
        <v>5.35</v>
      </c>
      <c r="G24" s="1">
        <v>1.23</v>
      </c>
      <c r="H24" s="11">
        <v>0</v>
      </c>
      <c r="I24" s="5">
        <v>0.2</v>
      </c>
      <c r="J24" s="6">
        <f>(C24+H24)*E24*F24*G24</f>
        <v>5744.776499999999</v>
      </c>
      <c r="K24" s="6">
        <f>(J24/1.21)*I24</f>
        <v>949.54983471074377</v>
      </c>
      <c r="L24" s="6">
        <f t="shared" si="3"/>
        <v>4266.5498347107441</v>
      </c>
      <c r="M24" s="7">
        <f>(J24/1.21-L24)/(J24/1.21)</f>
        <v>0.10135315098855444</v>
      </c>
    </row>
    <row r="25" spans="2:13" ht="15.75" x14ac:dyDescent="0.25">
      <c r="B25" s="46"/>
      <c r="C25" s="12">
        <v>1000</v>
      </c>
      <c r="D25" s="27">
        <v>40</v>
      </c>
      <c r="E25" s="29">
        <v>1.46</v>
      </c>
      <c r="F25" s="1">
        <v>5.35</v>
      </c>
      <c r="G25" s="1">
        <v>1.23</v>
      </c>
      <c r="H25" s="13">
        <v>0</v>
      </c>
      <c r="I25" s="5">
        <v>0.2</v>
      </c>
      <c r="J25" s="6">
        <f>(C25+H25)*E25*F25*G25</f>
        <v>9607.5299999999988</v>
      </c>
      <c r="K25" s="6">
        <f>(J25/1.21)*I25</f>
        <v>1588.0214876033058</v>
      </c>
      <c r="L25" s="6">
        <f t="shared" si="3"/>
        <v>7152.021487603306</v>
      </c>
      <c r="M25" s="7">
        <f>(J25/1.21-L25)/(J25/1.21)</f>
        <v>9.9253814455952674E-2</v>
      </c>
    </row>
    <row r="26" spans="2:13" ht="16.5" thickBot="1" x14ac:dyDescent="0.3">
      <c r="B26" s="47"/>
      <c r="C26" s="26">
        <v>1200</v>
      </c>
      <c r="D26" s="28">
        <v>60</v>
      </c>
      <c r="E26" s="30">
        <v>1.47</v>
      </c>
      <c r="F26" s="16">
        <v>5.35</v>
      </c>
      <c r="G26" s="16">
        <v>1.23</v>
      </c>
      <c r="H26" s="17">
        <v>0</v>
      </c>
      <c r="I26" s="18">
        <v>0.2</v>
      </c>
      <c r="J26" s="19">
        <f>(C26+H26)*E26*F26*G26</f>
        <v>11608.001999999999</v>
      </c>
      <c r="K26" s="19">
        <f>(J26/1.21)*I26</f>
        <v>1918.6780165289256</v>
      </c>
      <c r="L26" s="19">
        <f t="shared" si="3"/>
        <v>8659.6780165289256</v>
      </c>
      <c r="M26" s="20">
        <f>(J26/1.21-L26)/(J26/1.21)</f>
        <v>9.732868757259E-2</v>
      </c>
    </row>
    <row r="28" spans="2:13" ht="15.75" thickBot="1" x14ac:dyDescent="0.3"/>
    <row r="29" spans="2:13" ht="19.5" thickBot="1" x14ac:dyDescent="0.35">
      <c r="B29" s="45" t="s">
        <v>15</v>
      </c>
      <c r="C29" s="48" t="s">
        <v>0</v>
      </c>
      <c r="D29" s="48"/>
      <c r="E29" s="49"/>
      <c r="F29" s="49"/>
      <c r="G29" s="49"/>
      <c r="H29" s="49"/>
      <c r="I29" s="49"/>
      <c r="J29" s="49"/>
      <c r="K29" s="49"/>
      <c r="L29" s="49"/>
      <c r="M29" s="50"/>
    </row>
    <row r="30" spans="2:13" x14ac:dyDescent="0.25">
      <c r="B30" s="46"/>
      <c r="C30" s="25" t="s">
        <v>10</v>
      </c>
      <c r="D30" s="25" t="s">
        <v>12</v>
      </c>
      <c r="E30" s="22" t="s">
        <v>1</v>
      </c>
      <c r="F30" s="21" t="s">
        <v>2</v>
      </c>
      <c r="G30" s="21" t="s">
        <v>3</v>
      </c>
      <c r="H30" s="21" t="s">
        <v>4</v>
      </c>
      <c r="I30" s="21" t="s">
        <v>5</v>
      </c>
      <c r="J30" s="21" t="s">
        <v>6</v>
      </c>
      <c r="K30" s="23" t="s">
        <v>7</v>
      </c>
      <c r="L30" s="23" t="s">
        <v>8</v>
      </c>
      <c r="M30" s="24" t="s">
        <v>9</v>
      </c>
    </row>
    <row r="31" spans="2:13" ht="15.75" x14ac:dyDescent="0.25">
      <c r="B31" s="46"/>
      <c r="C31" s="3">
        <v>80</v>
      </c>
      <c r="D31" s="27">
        <v>0</v>
      </c>
      <c r="E31" s="29">
        <v>1.28</v>
      </c>
      <c r="F31" s="1">
        <v>5.35</v>
      </c>
      <c r="G31" s="1">
        <v>1.23</v>
      </c>
      <c r="H31" s="4">
        <v>0</v>
      </c>
      <c r="I31" s="5">
        <v>0.2</v>
      </c>
      <c r="J31" s="6">
        <f>(C31+H31)*E31*F31*G31</f>
        <v>673.84320000000002</v>
      </c>
      <c r="K31" s="6">
        <f>(J31/1.21)*I31</f>
        <v>111.37904132231407</v>
      </c>
      <c r="L31" s="6">
        <f>((C31*0.9)+D31)*F31+K31</f>
        <v>496.57904132231408</v>
      </c>
      <c r="M31" s="7">
        <f>(J31/1.21-L31)/(J31/1.21)</f>
        <v>0.10830792682926832</v>
      </c>
    </row>
    <row r="32" spans="2:13" ht="15.75" x14ac:dyDescent="0.25">
      <c r="B32" s="46"/>
      <c r="C32" s="8">
        <v>200</v>
      </c>
      <c r="D32" s="27">
        <v>0</v>
      </c>
      <c r="E32" s="29">
        <v>1.2749999999999999</v>
      </c>
      <c r="F32" s="1">
        <v>5.35</v>
      </c>
      <c r="G32" s="1">
        <v>1.23</v>
      </c>
      <c r="H32" s="9">
        <v>0</v>
      </c>
      <c r="I32" s="5">
        <v>0.2</v>
      </c>
      <c r="J32" s="6">
        <f>(C32+H32)*E32*F32*G32</f>
        <v>1678.0274999999997</v>
      </c>
      <c r="K32" s="6">
        <f>(J32/1.21)*I32</f>
        <v>277.35991735537186</v>
      </c>
      <c r="L32" s="6">
        <f t="shared" ref="L32:L35" si="4">((C32*0.9)+D32)*F32+K32</f>
        <v>1240.3599173553716</v>
      </c>
      <c r="M32" s="7">
        <f>(J32/1.21-L32)/(J32/1.21)</f>
        <v>0.10559540889526549</v>
      </c>
    </row>
    <row r="33" spans="2:13" ht="15.75" x14ac:dyDescent="0.25">
      <c r="B33" s="46"/>
      <c r="C33" s="10">
        <v>1000</v>
      </c>
      <c r="D33" s="27">
        <v>0</v>
      </c>
      <c r="E33" s="29">
        <v>1.27</v>
      </c>
      <c r="F33" s="1">
        <v>5.35</v>
      </c>
      <c r="G33" s="1">
        <v>1.23</v>
      </c>
      <c r="H33" s="11">
        <v>0</v>
      </c>
      <c r="I33" s="5">
        <v>0.2</v>
      </c>
      <c r="J33" s="6">
        <f>(C33+H33)*E33*F33*G33</f>
        <v>8357.2350000000006</v>
      </c>
      <c r="K33" s="6">
        <f>(J33/1.21)*I33</f>
        <v>1381.3611570247936</v>
      </c>
      <c r="L33" s="6">
        <f t="shared" si="4"/>
        <v>6196.361157024794</v>
      </c>
      <c r="M33" s="7">
        <f>(J33/1.21-L33)/(J33/1.21)</f>
        <v>0.10286153255233335</v>
      </c>
    </row>
    <row r="34" spans="2:13" ht="15.75" x14ac:dyDescent="0.25">
      <c r="B34" s="46"/>
      <c r="C34" s="12">
        <v>2000</v>
      </c>
      <c r="D34" s="27">
        <v>0</v>
      </c>
      <c r="E34" s="29">
        <v>1.2649999999999999</v>
      </c>
      <c r="F34" s="1">
        <v>5.35</v>
      </c>
      <c r="G34" s="1">
        <v>1.23</v>
      </c>
      <c r="H34" s="13">
        <v>0</v>
      </c>
      <c r="I34" s="5">
        <v>0.2</v>
      </c>
      <c r="J34" s="6">
        <f>(C34+H34)*E34*F34*G34</f>
        <v>16648.665000000001</v>
      </c>
      <c r="K34" s="6">
        <f>(J34/1.21)*I34</f>
        <v>2751.8454545454551</v>
      </c>
      <c r="L34" s="6">
        <f t="shared" si="4"/>
        <v>12381.845454545455</v>
      </c>
      <c r="M34" s="7">
        <f>(J34/1.21-L34)/(J34/1.21)</f>
        <v>0.10010604453870629</v>
      </c>
    </row>
    <row r="35" spans="2:13" ht="16.5" thickBot="1" x14ac:dyDescent="0.3">
      <c r="B35" s="47"/>
      <c r="C35" s="26">
        <v>3000</v>
      </c>
      <c r="D35" s="28">
        <v>0</v>
      </c>
      <c r="E35" s="30">
        <v>1.26</v>
      </c>
      <c r="F35" s="16">
        <v>5.35</v>
      </c>
      <c r="G35" s="16">
        <v>1.23</v>
      </c>
      <c r="H35" s="17">
        <v>0</v>
      </c>
      <c r="I35" s="18">
        <v>0.2</v>
      </c>
      <c r="J35" s="19">
        <f>(C35+H35)*E35*F35*G35</f>
        <v>24874.29</v>
      </c>
      <c r="K35" s="19">
        <f>(J35/1.21)*I35</f>
        <v>4111.4528925619843</v>
      </c>
      <c r="L35" s="19">
        <f t="shared" si="4"/>
        <v>18556.452892561982</v>
      </c>
      <c r="M35" s="20">
        <f>(J35/1.21-L35)/(J35/1.21)</f>
        <v>9.7328687572590167E-2</v>
      </c>
    </row>
    <row r="37" spans="2:13" ht="15.75" thickBot="1" x14ac:dyDescent="0.3"/>
    <row r="38" spans="2:13" ht="19.5" thickBot="1" x14ac:dyDescent="0.35">
      <c r="B38" s="45" t="s">
        <v>16</v>
      </c>
      <c r="C38" s="48" t="s">
        <v>0</v>
      </c>
      <c r="D38" s="48"/>
      <c r="E38" s="49"/>
      <c r="F38" s="49"/>
      <c r="G38" s="49"/>
      <c r="H38" s="49"/>
      <c r="I38" s="49"/>
      <c r="J38" s="49"/>
      <c r="K38" s="49"/>
      <c r="L38" s="49"/>
      <c r="M38" s="50"/>
    </row>
    <row r="39" spans="2:13" x14ac:dyDescent="0.25">
      <c r="B39" s="46"/>
      <c r="C39" s="25" t="s">
        <v>10</v>
      </c>
      <c r="D39" s="25" t="s">
        <v>12</v>
      </c>
      <c r="E39" s="22" t="s">
        <v>1</v>
      </c>
      <c r="F39" s="21" t="s">
        <v>2</v>
      </c>
      <c r="G39" s="21" t="s">
        <v>3</v>
      </c>
      <c r="H39" s="21" t="s">
        <v>4</v>
      </c>
      <c r="I39" s="21" t="s">
        <v>5</v>
      </c>
      <c r="J39" s="21" t="s">
        <v>6</v>
      </c>
      <c r="K39" s="23" t="s">
        <v>7</v>
      </c>
      <c r="L39" s="23" t="s">
        <v>8</v>
      </c>
      <c r="M39" s="24" t="s">
        <v>9</v>
      </c>
    </row>
    <row r="40" spans="2:13" ht="15.75" x14ac:dyDescent="0.25">
      <c r="B40" s="46"/>
      <c r="C40" s="3">
        <v>80</v>
      </c>
      <c r="D40" s="27">
        <v>22.31</v>
      </c>
      <c r="E40" s="29">
        <v>1.32</v>
      </c>
      <c r="F40" s="1">
        <v>5.35</v>
      </c>
      <c r="G40" s="1">
        <v>1.23</v>
      </c>
      <c r="H40" s="4">
        <v>24</v>
      </c>
      <c r="I40" s="5">
        <v>0.2</v>
      </c>
      <c r="J40" s="6">
        <f>(C40+H40)*E40*F40*G40</f>
        <v>903.37103999999999</v>
      </c>
      <c r="K40" s="6">
        <f>(J40/1.21)*I40</f>
        <v>149.31752727272729</v>
      </c>
      <c r="L40" s="6">
        <f>((C40*0.9)+D40)*F40+K40</f>
        <v>653.87602727272724</v>
      </c>
      <c r="M40" s="7">
        <f>(J40/1.21-L40)/(J40/1.21)</f>
        <v>0.124180477381697</v>
      </c>
    </row>
    <row r="41" spans="2:13" ht="15.75" x14ac:dyDescent="0.25">
      <c r="B41" s="46"/>
      <c r="C41" s="8">
        <v>130</v>
      </c>
      <c r="D41" s="27">
        <v>22.31</v>
      </c>
      <c r="E41" s="29">
        <v>1.31</v>
      </c>
      <c r="F41" s="1">
        <v>5.35</v>
      </c>
      <c r="G41" s="1">
        <v>1.23</v>
      </c>
      <c r="H41" s="4">
        <v>24</v>
      </c>
      <c r="I41" s="5">
        <v>0.2</v>
      </c>
      <c r="J41" s="6">
        <f>(C41+H41)*E41*F41*G41</f>
        <v>1327.55007</v>
      </c>
      <c r="K41" s="6">
        <f>(J41/1.21)*I41</f>
        <v>219.42976363636365</v>
      </c>
      <c r="L41" s="6">
        <f t="shared" ref="L41:L44" si="5">((C41*0.9)+D41)*F41+K41</f>
        <v>964.73826363636363</v>
      </c>
      <c r="M41" s="7">
        <f>(J41/1.21-L41)/(J41/1.21)</f>
        <v>0.12068604764564544</v>
      </c>
    </row>
    <row r="42" spans="2:13" ht="15.75" x14ac:dyDescent="0.25">
      <c r="B42" s="46"/>
      <c r="C42" s="10">
        <v>170</v>
      </c>
      <c r="D42" s="27">
        <v>22.31</v>
      </c>
      <c r="E42" s="29">
        <v>1.31</v>
      </c>
      <c r="F42" s="1">
        <v>5.35</v>
      </c>
      <c r="G42" s="1">
        <v>1.23</v>
      </c>
      <c r="H42" s="4">
        <v>24</v>
      </c>
      <c r="I42" s="5">
        <v>0.2</v>
      </c>
      <c r="J42" s="6">
        <f>(C42+H42)*E42*F42*G42</f>
        <v>1672.3682699999999</v>
      </c>
      <c r="K42" s="6">
        <f>(J42/1.21)*I42</f>
        <v>276.42450743801652</v>
      </c>
      <c r="L42" s="6">
        <f t="shared" si="5"/>
        <v>1214.3330074380165</v>
      </c>
      <c r="M42" s="7">
        <f>(J42/1.21-L42)/(J42/1.21)</f>
        <v>0.12139989417522253</v>
      </c>
    </row>
    <row r="43" spans="2:13" ht="15.75" x14ac:dyDescent="0.25">
      <c r="B43" s="46"/>
      <c r="C43" s="12">
        <v>200</v>
      </c>
      <c r="D43" s="27">
        <v>22.31</v>
      </c>
      <c r="E43" s="29">
        <v>1.31</v>
      </c>
      <c r="F43" s="1">
        <v>5.35</v>
      </c>
      <c r="G43" s="1">
        <v>1.23</v>
      </c>
      <c r="H43" s="4">
        <v>24</v>
      </c>
      <c r="I43" s="5">
        <v>0.2</v>
      </c>
      <c r="J43" s="6">
        <f>(C43+H43)*E43*F43*G43</f>
        <v>1930.9819199999999</v>
      </c>
      <c r="K43" s="6">
        <f>(J43/1.21)*I43</f>
        <v>319.17056528925622</v>
      </c>
      <c r="L43" s="6">
        <f t="shared" si="5"/>
        <v>1401.5290652892563</v>
      </c>
      <c r="M43" s="7">
        <f>(J43/1.21-L43)/(J43/1.21)</f>
        <v>0.12176797129203559</v>
      </c>
    </row>
    <row r="44" spans="2:13" ht="16.5" thickBot="1" x14ac:dyDescent="0.3">
      <c r="B44" s="47"/>
      <c r="C44" s="26">
        <v>300</v>
      </c>
      <c r="D44" s="27">
        <v>22.31</v>
      </c>
      <c r="E44" s="30">
        <v>1.31</v>
      </c>
      <c r="F44" s="16">
        <v>5.35</v>
      </c>
      <c r="G44" s="16">
        <v>1.23</v>
      </c>
      <c r="H44" s="4">
        <v>24</v>
      </c>
      <c r="I44" s="18">
        <v>0.2</v>
      </c>
      <c r="J44" s="19">
        <f>(C44+H44)*E44*F44*G44</f>
        <v>2793.0274199999999</v>
      </c>
      <c r="K44" s="19">
        <f>(J44/1.21)*I44</f>
        <v>461.65742479338843</v>
      </c>
      <c r="L44" s="19">
        <f t="shared" si="5"/>
        <v>2025.5159247933882</v>
      </c>
      <c r="M44" s="20">
        <f>(J44/1.21-L44)/(J44/1.21)</f>
        <v>0.12250261080501681</v>
      </c>
    </row>
    <row r="46" spans="2:13" ht="15.75" thickBot="1" x14ac:dyDescent="0.3"/>
    <row r="47" spans="2:13" ht="19.5" thickBot="1" x14ac:dyDescent="0.35">
      <c r="B47" s="45" t="s">
        <v>17</v>
      </c>
      <c r="C47" s="48" t="s">
        <v>0</v>
      </c>
      <c r="D47" s="48"/>
      <c r="E47" s="49"/>
      <c r="F47" s="49"/>
      <c r="G47" s="49"/>
      <c r="H47" s="49"/>
      <c r="I47" s="49"/>
      <c r="J47" s="49"/>
      <c r="K47" s="49"/>
      <c r="L47" s="49"/>
      <c r="M47" s="50"/>
    </row>
    <row r="48" spans="2:13" x14ac:dyDescent="0.25">
      <c r="B48" s="46"/>
      <c r="C48" s="25" t="s">
        <v>10</v>
      </c>
      <c r="D48" s="25" t="s">
        <v>12</v>
      </c>
      <c r="E48" s="22" t="s">
        <v>1</v>
      </c>
      <c r="F48" s="21" t="s">
        <v>2</v>
      </c>
      <c r="G48" s="21" t="s">
        <v>3</v>
      </c>
      <c r="H48" s="21" t="s">
        <v>4</v>
      </c>
      <c r="I48" s="21" t="s">
        <v>5</v>
      </c>
      <c r="J48" s="21" t="s">
        <v>6</v>
      </c>
      <c r="K48" s="23" t="s">
        <v>7</v>
      </c>
      <c r="L48" s="23" t="s">
        <v>8</v>
      </c>
      <c r="M48" s="24" t="s">
        <v>9</v>
      </c>
    </row>
    <row r="49" spans="2:13" ht="15.75" x14ac:dyDescent="0.25">
      <c r="B49" s="46"/>
      <c r="C49" s="3">
        <v>100</v>
      </c>
      <c r="D49" s="27">
        <v>22.31</v>
      </c>
      <c r="E49" s="29">
        <v>1.33</v>
      </c>
      <c r="F49" s="1">
        <v>5.35</v>
      </c>
      <c r="G49" s="1">
        <v>1.23</v>
      </c>
      <c r="H49" s="4">
        <v>25</v>
      </c>
      <c r="I49" s="5">
        <v>0.2</v>
      </c>
      <c r="J49" s="6">
        <f>(C49+H49)*E49*F49*G49</f>
        <v>1094.0081249999998</v>
      </c>
      <c r="K49" s="6">
        <f>(J49/1.21)*I49</f>
        <v>180.82778925619834</v>
      </c>
      <c r="L49" s="6">
        <f>((C49*0.9)+D49)*F49+K49</f>
        <v>781.68628925619828</v>
      </c>
      <c r="M49" s="7">
        <f>(J49/1.21-L49)/(J49/1.21)</f>
        <v>0.13543566232654802</v>
      </c>
    </row>
    <row r="50" spans="2:13" ht="15.75" x14ac:dyDescent="0.25">
      <c r="B50" s="46"/>
      <c r="C50" s="8">
        <v>200</v>
      </c>
      <c r="D50" s="27">
        <v>22.31</v>
      </c>
      <c r="E50" s="29">
        <v>1.31</v>
      </c>
      <c r="F50" s="1">
        <v>5.35</v>
      </c>
      <c r="G50" s="1">
        <v>1.23</v>
      </c>
      <c r="H50" s="4">
        <v>25</v>
      </c>
      <c r="I50" s="5">
        <v>0.2</v>
      </c>
      <c r="J50" s="6">
        <f>(C50+H50)*E50*F50*G50</f>
        <v>1939.6023749999999</v>
      </c>
      <c r="K50" s="6">
        <f>(J50/1.21)*I50</f>
        <v>320.59543388429756</v>
      </c>
      <c r="L50" s="6">
        <f t="shared" ref="L50:L53" si="6">((C50*0.9)+D50)*F50+K50</f>
        <v>1402.9539338842976</v>
      </c>
      <c r="M50" s="7">
        <f>(J50/1.21-L50)/(J50/1.21)</f>
        <v>0.12478233586407105</v>
      </c>
    </row>
    <row r="51" spans="2:13" ht="15.75" x14ac:dyDescent="0.25">
      <c r="B51" s="46"/>
      <c r="C51" s="10">
        <v>400</v>
      </c>
      <c r="D51" s="27">
        <v>22.31</v>
      </c>
      <c r="E51" s="29">
        <v>1.31</v>
      </c>
      <c r="F51" s="1">
        <v>5.35</v>
      </c>
      <c r="G51" s="1">
        <v>1.23</v>
      </c>
      <c r="H51" s="4">
        <v>25</v>
      </c>
      <c r="I51" s="5">
        <v>0.2</v>
      </c>
      <c r="J51" s="6">
        <f>(C51+H51)*E51*F51*G51</f>
        <v>3663.6933749999998</v>
      </c>
      <c r="K51" s="6">
        <f>(J51/1.21)*I51</f>
        <v>605.56915289256199</v>
      </c>
      <c r="L51" s="6">
        <f t="shared" si="6"/>
        <v>2650.927652892562</v>
      </c>
      <c r="M51" s="7">
        <f>(J51/1.21-L51)/(J51/1.21)</f>
        <v>0.12448392054643484</v>
      </c>
    </row>
    <row r="52" spans="2:13" ht="15.75" x14ac:dyDescent="0.25">
      <c r="B52" s="46"/>
      <c r="C52" s="12">
        <v>600</v>
      </c>
      <c r="D52" s="27">
        <v>22.31</v>
      </c>
      <c r="E52" s="29">
        <v>1.31</v>
      </c>
      <c r="F52" s="1">
        <v>5.35</v>
      </c>
      <c r="G52" s="1">
        <v>1.23</v>
      </c>
      <c r="H52" s="4">
        <v>25</v>
      </c>
      <c r="I52" s="5">
        <v>0.2</v>
      </c>
      <c r="J52" s="6">
        <f>(C52+H52)*E52*F52*G52</f>
        <v>5387.7843750000002</v>
      </c>
      <c r="K52" s="6">
        <f>(J52/1.21)*I52</f>
        <v>890.54287190082653</v>
      </c>
      <c r="L52" s="6">
        <f t="shared" si="6"/>
        <v>3898.9013719008258</v>
      </c>
      <c r="M52" s="7">
        <f>(J52/1.21-L52)/(J52/1.21)</f>
        <v>0.1243764910320861</v>
      </c>
    </row>
    <row r="53" spans="2:13" ht="16.5" thickBot="1" x14ac:dyDescent="0.3">
      <c r="B53" s="47"/>
      <c r="C53" s="26">
        <v>750</v>
      </c>
      <c r="D53" s="27">
        <v>22.31</v>
      </c>
      <c r="E53" s="30">
        <v>1.31</v>
      </c>
      <c r="F53" s="16">
        <v>5.35</v>
      </c>
      <c r="G53" s="16">
        <v>1.23</v>
      </c>
      <c r="H53" s="4">
        <v>25</v>
      </c>
      <c r="I53" s="18">
        <v>0.2</v>
      </c>
      <c r="J53" s="19">
        <f>(C53+H53)*E53*F53*G53</f>
        <v>6680.8526249999995</v>
      </c>
      <c r="K53" s="19">
        <f>(J53/1.21)*I53</f>
        <v>1104.2731611570248</v>
      </c>
      <c r="L53" s="19">
        <f t="shared" si="6"/>
        <v>4834.8816611570237</v>
      </c>
      <c r="M53" s="20">
        <f>(J53/1.21-L53)/(J53/1.21)</f>
        <v>0.12433230631247472</v>
      </c>
    </row>
    <row r="55" spans="2:13" ht="15.75" thickBot="1" x14ac:dyDescent="0.3"/>
    <row r="56" spans="2:13" ht="19.5" thickBot="1" x14ac:dyDescent="0.35">
      <c r="B56" s="45" t="s">
        <v>18</v>
      </c>
      <c r="C56" s="48" t="s">
        <v>0</v>
      </c>
      <c r="D56" s="48"/>
      <c r="E56" s="49"/>
      <c r="F56" s="49"/>
      <c r="G56" s="49"/>
      <c r="H56" s="49"/>
      <c r="I56" s="49"/>
      <c r="J56" s="49"/>
      <c r="K56" s="49"/>
      <c r="L56" s="49"/>
      <c r="M56" s="50"/>
    </row>
    <row r="57" spans="2:13" x14ac:dyDescent="0.25">
      <c r="B57" s="46"/>
      <c r="C57" s="32" t="s">
        <v>19</v>
      </c>
      <c r="D57" s="33" t="s">
        <v>12</v>
      </c>
      <c r="E57" s="34" t="s">
        <v>1</v>
      </c>
      <c r="F57" s="35" t="s">
        <v>2</v>
      </c>
      <c r="G57" s="35" t="s">
        <v>3</v>
      </c>
      <c r="H57" s="35" t="s">
        <v>4</v>
      </c>
      <c r="I57" s="35" t="s">
        <v>5</v>
      </c>
      <c r="J57" s="35" t="s">
        <v>6</v>
      </c>
      <c r="K57" s="36" t="s">
        <v>7</v>
      </c>
      <c r="L57" s="36" t="s">
        <v>8</v>
      </c>
      <c r="M57" s="37" t="s">
        <v>9</v>
      </c>
    </row>
    <row r="58" spans="2:13" ht="15.75" x14ac:dyDescent="0.25">
      <c r="B58" s="46"/>
      <c r="C58" s="38">
        <v>20</v>
      </c>
      <c r="D58" s="27">
        <v>22.31</v>
      </c>
      <c r="E58" s="29">
        <v>1.35</v>
      </c>
      <c r="F58" s="1">
        <v>5.35</v>
      </c>
      <c r="G58" s="1">
        <v>1.23</v>
      </c>
      <c r="H58" s="4">
        <v>30</v>
      </c>
      <c r="I58" s="5">
        <v>0.2</v>
      </c>
      <c r="J58" s="6">
        <f>(C58+H58)*E58*F58</f>
        <v>361.125</v>
      </c>
      <c r="K58" s="6">
        <f>(J58/1.21)*I58</f>
        <v>59.690082644628106</v>
      </c>
      <c r="L58" s="6">
        <f>((C58*0.95)/1.23+D58)*F58+K58</f>
        <v>261.6908590673923</v>
      </c>
      <c r="M58" s="7">
        <f>(J58/1.21-L58)/(J58/1.21)</f>
        <v>0.12316804576934674</v>
      </c>
    </row>
    <row r="59" spans="2:13" ht="15.75" x14ac:dyDescent="0.25">
      <c r="B59" s="46"/>
      <c r="C59" s="39">
        <v>60</v>
      </c>
      <c r="D59" s="27">
        <v>22.31</v>
      </c>
      <c r="E59" s="29">
        <v>1.33</v>
      </c>
      <c r="F59" s="1">
        <v>5.35</v>
      </c>
      <c r="G59" s="1">
        <v>1.23</v>
      </c>
      <c r="H59" s="4">
        <v>30</v>
      </c>
      <c r="I59" s="5">
        <v>0.2</v>
      </c>
      <c r="J59" s="6">
        <f t="shared" ref="J59:J62" si="7">(C59+H59)*E59*F59</f>
        <v>640.39499999999998</v>
      </c>
      <c r="K59" s="6">
        <f>(J59/1.21)*I59</f>
        <v>105.85041322314051</v>
      </c>
      <c r="L59" s="6">
        <f t="shared" ref="L59:L62" si="8">((C59*0.95)/1.23+D59)*F59+K59</f>
        <v>473.13574249143318</v>
      </c>
      <c r="M59" s="7">
        <f>(J59/1.21-L59)/(J59/1.21)</f>
        <v>0.10602948427980527</v>
      </c>
    </row>
    <row r="60" spans="2:13" ht="15.75" x14ac:dyDescent="0.25">
      <c r="B60" s="46"/>
      <c r="C60" s="40">
        <v>115</v>
      </c>
      <c r="D60" s="27">
        <v>22.31</v>
      </c>
      <c r="E60" s="29">
        <v>1.32</v>
      </c>
      <c r="F60" s="1">
        <v>5.35</v>
      </c>
      <c r="G60" s="1">
        <v>1.23</v>
      </c>
      <c r="H60" s="4">
        <v>30</v>
      </c>
      <c r="I60" s="5">
        <v>0.2</v>
      </c>
      <c r="J60" s="6">
        <f t="shared" si="7"/>
        <v>1023.99</v>
      </c>
      <c r="K60" s="6">
        <f>(J60/1.21)*I60</f>
        <v>169.25454545454545</v>
      </c>
      <c r="L60" s="6">
        <f t="shared" si="8"/>
        <v>763.80613488543975</v>
      </c>
      <c r="M60" s="7">
        <f>(J60/1.21-L60)/(J60/1.21)</f>
        <v>9.7446827399308475E-2</v>
      </c>
    </row>
    <row r="61" spans="2:13" ht="15.75" x14ac:dyDescent="0.25">
      <c r="B61" s="46"/>
      <c r="C61" s="41">
        <v>225</v>
      </c>
      <c r="D61" s="27">
        <v>22.31</v>
      </c>
      <c r="E61" s="29">
        <v>1.31</v>
      </c>
      <c r="F61" s="1">
        <v>5.35</v>
      </c>
      <c r="G61" s="1">
        <v>1.23</v>
      </c>
      <c r="H61" s="4">
        <v>30</v>
      </c>
      <c r="I61" s="5">
        <v>0.2</v>
      </c>
      <c r="J61" s="6">
        <f t="shared" si="7"/>
        <v>1787.1675</v>
      </c>
      <c r="K61" s="6">
        <f>(J61/1.21)*I61</f>
        <v>295.39958677685951</v>
      </c>
      <c r="L61" s="6">
        <f t="shared" si="8"/>
        <v>1344.4836965329569</v>
      </c>
      <c r="M61" s="7">
        <f>(J61/1.21-L61)/(J61/1.21)</f>
        <v>8.9718634204752581E-2</v>
      </c>
    </row>
    <row r="62" spans="2:13" ht="16.5" thickBot="1" x14ac:dyDescent="0.3">
      <c r="B62" s="47"/>
      <c r="C62" s="42">
        <v>450</v>
      </c>
      <c r="D62" s="28">
        <v>22.31</v>
      </c>
      <c r="E62" s="30">
        <v>1.3</v>
      </c>
      <c r="F62" s="16">
        <v>5.35</v>
      </c>
      <c r="G62" s="16">
        <v>1.23</v>
      </c>
      <c r="H62" s="44">
        <v>30</v>
      </c>
      <c r="I62" s="18">
        <v>0.2</v>
      </c>
      <c r="J62" s="19">
        <f t="shared" si="7"/>
        <v>3338.3999999999996</v>
      </c>
      <c r="K62" s="19">
        <f>(J62/1.21)*I62</f>
        <v>551.80165289256195</v>
      </c>
      <c r="L62" s="19">
        <f t="shared" si="8"/>
        <v>2530.6113724047568</v>
      </c>
      <c r="M62" s="20">
        <f>(J62/1.21-L62)/(J62/1.21)</f>
        <v>8.2782242808005002E-2</v>
      </c>
    </row>
  </sheetData>
  <mergeCells count="14">
    <mergeCell ref="B56:B62"/>
    <mergeCell ref="C56:M56"/>
    <mergeCell ref="C2:M2"/>
    <mergeCell ref="B2:B8"/>
    <mergeCell ref="B11:B17"/>
    <mergeCell ref="C11:M11"/>
    <mergeCell ref="B20:B26"/>
    <mergeCell ref="C20:M20"/>
    <mergeCell ref="B38:B44"/>
    <mergeCell ref="C38:M38"/>
    <mergeCell ref="B47:B53"/>
    <mergeCell ref="C47:M47"/>
    <mergeCell ref="B29:B35"/>
    <mergeCell ref="C29:M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Dobrogoszcz</dc:creator>
  <cp:lastModifiedBy>Filip Shumee</cp:lastModifiedBy>
  <dcterms:created xsi:type="dcterms:W3CDTF">2022-10-03T12:32:01Z</dcterms:created>
  <dcterms:modified xsi:type="dcterms:W3CDTF">2023-06-20T09:26:01Z</dcterms:modified>
</cp:coreProperties>
</file>