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Лена\Documents\"/>
    </mc:Choice>
  </mc:AlternateContent>
  <xr:revisionPtr revIDLastSave="0" documentId="8_{3A5D17CC-6673-495F-BABA-D6AD8CF028ED}" xr6:coauthVersionLast="47" xr6:coauthVersionMax="47" xr10:uidLastSave="{00000000-0000-0000-0000-000000000000}"/>
  <bookViews>
    <workbookView xWindow="-108" yWindow="-108" windowWidth="23256" windowHeight="12576" xr2:uid="{9B937A88-2E6B-4BE7-AABC-36CD74F6B0AA}"/>
  </bookViews>
  <sheets>
    <sheet name="vida _ allegro" sheetId="1" r:id="rId1"/>
    <sheet name="zmieniamy" sheetId="4" r:id="rId2"/>
    <sheet name="najtańsze" sheetId="2" r:id="rId3"/>
    <sheet name="najdroższ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14" i="1"/>
  <c r="I26" i="1"/>
  <c r="I27" i="1"/>
  <c r="I28" i="1"/>
  <c r="I29" i="1"/>
  <c r="I30" i="1"/>
  <c r="I31" i="1"/>
  <c r="I32" i="1"/>
  <c r="I46" i="1"/>
  <c r="I47" i="1"/>
  <c r="I48" i="1"/>
  <c r="I49" i="1"/>
  <c r="I50" i="1"/>
  <c r="I51" i="1"/>
  <c r="I58" i="1"/>
  <c r="I59" i="1"/>
  <c r="I60" i="1"/>
  <c r="I61" i="1"/>
  <c r="I62" i="1"/>
  <c r="I63" i="1"/>
  <c r="I64" i="1"/>
  <c r="I80" i="1"/>
  <c r="I81" i="1"/>
  <c r="I82" i="1"/>
  <c r="I83" i="1"/>
  <c r="I84" i="1"/>
  <c r="I85" i="1"/>
  <c r="I86" i="1"/>
  <c r="I102" i="1"/>
  <c r="I103" i="1"/>
  <c r="I104" i="1"/>
  <c r="I105" i="1"/>
  <c r="I106" i="1"/>
  <c r="I107" i="1"/>
  <c r="I108" i="1"/>
  <c r="I3" i="1" l="1"/>
  <c r="I4" i="1"/>
  <c r="I5" i="1"/>
  <c r="I6" i="1"/>
  <c r="I8" i="1"/>
  <c r="I9" i="1"/>
  <c r="I94" i="1"/>
  <c r="I96" i="1"/>
  <c r="I91" i="1"/>
  <c r="I70" i="1"/>
  <c r="I71" i="1"/>
  <c r="I72" i="1"/>
  <c r="I73" i="1"/>
  <c r="I74" i="1"/>
  <c r="I75" i="1"/>
  <c r="J69" i="1"/>
  <c r="I69" i="1" s="1"/>
  <c r="J52" i="1"/>
  <c r="I32" i="4"/>
  <c r="I31" i="4"/>
  <c r="J31" i="4" s="1"/>
  <c r="K31" i="4" s="1"/>
  <c r="L31" i="4" s="1"/>
  <c r="I30" i="4"/>
  <c r="I29" i="4"/>
  <c r="I28" i="4"/>
  <c r="I27" i="4"/>
  <c r="J26" i="4"/>
  <c r="K26" i="4" s="1"/>
  <c r="L26" i="4" s="1"/>
  <c r="I26" i="4"/>
  <c r="I20" i="4"/>
  <c r="J20" i="4" s="1"/>
  <c r="K20" i="4" s="1"/>
  <c r="I19" i="4"/>
  <c r="J19" i="4" s="1"/>
  <c r="K19" i="4" s="1"/>
  <c r="L19" i="4" s="1"/>
  <c r="J18" i="4"/>
  <c r="K18" i="4" s="1"/>
  <c r="L18" i="4" s="1"/>
  <c r="I18" i="4"/>
  <c r="I17" i="4"/>
  <c r="I16" i="4"/>
  <c r="I15" i="4"/>
  <c r="J15" i="4" s="1"/>
  <c r="K15" i="4" s="1"/>
  <c r="L15" i="4" s="1"/>
  <c r="I14" i="4"/>
  <c r="AE11" i="4"/>
  <c r="AB11" i="4"/>
  <c r="AA11" i="4"/>
  <c r="K11" i="4"/>
  <c r="L11" i="4" s="1"/>
  <c r="AE10" i="4"/>
  <c r="AA10" i="4"/>
  <c r="AB10" i="4" s="1"/>
  <c r="AF10" i="4" s="1"/>
  <c r="K10" i="4"/>
  <c r="L10" i="4" s="1"/>
  <c r="AE9" i="4"/>
  <c r="AB9" i="4"/>
  <c r="AA9" i="4"/>
  <c r="K9" i="4"/>
  <c r="L9" i="4" s="1"/>
  <c r="AE8" i="4"/>
  <c r="AA8" i="4"/>
  <c r="AB8" i="4" s="1"/>
  <c r="AF8" i="4" s="1"/>
  <c r="K8" i="4"/>
  <c r="L8" i="4" s="1"/>
  <c r="AE7" i="4"/>
  <c r="AB7" i="4"/>
  <c r="AA7" i="4"/>
  <c r="K7" i="4"/>
  <c r="L7" i="4" s="1"/>
  <c r="AE6" i="4"/>
  <c r="AA6" i="4"/>
  <c r="AB6" i="4" s="1"/>
  <c r="AF6" i="4" s="1"/>
  <c r="K6" i="4"/>
  <c r="L6" i="4" s="1"/>
  <c r="AE5" i="4"/>
  <c r="AB5" i="4"/>
  <c r="AA5" i="4"/>
  <c r="K5" i="4"/>
  <c r="L5" i="4" s="1"/>
  <c r="I16" i="2"/>
  <c r="L17" i="2"/>
  <c r="L29" i="2"/>
  <c r="L18" i="2"/>
  <c r="I16" i="3"/>
  <c r="L16" i="3"/>
  <c r="I32" i="3"/>
  <c r="J32" i="3" s="1"/>
  <c r="K32" i="3" s="1"/>
  <c r="L32" i="3" s="1"/>
  <c r="I31" i="3"/>
  <c r="I30" i="3"/>
  <c r="J30" i="3" s="1"/>
  <c r="K30" i="3" s="1"/>
  <c r="L30" i="3" s="1"/>
  <c r="I29" i="3"/>
  <c r="J29" i="3" s="1"/>
  <c r="K29" i="3" s="1"/>
  <c r="L29" i="3" s="1"/>
  <c r="I28" i="3"/>
  <c r="I27" i="3"/>
  <c r="J27" i="3" s="1"/>
  <c r="K27" i="3" s="1"/>
  <c r="L27" i="3" s="1"/>
  <c r="I26" i="3"/>
  <c r="J26" i="3" s="1"/>
  <c r="K26" i="3" s="1"/>
  <c r="L26" i="3" s="1"/>
  <c r="I20" i="3"/>
  <c r="J20" i="3" s="1"/>
  <c r="K20" i="3" s="1"/>
  <c r="L20" i="3" s="1"/>
  <c r="I19" i="3"/>
  <c r="J19" i="3" s="1"/>
  <c r="K19" i="3" s="1"/>
  <c r="L19" i="3" s="1"/>
  <c r="I18" i="3"/>
  <c r="I17" i="3"/>
  <c r="J17" i="3" s="1"/>
  <c r="K17" i="3" s="1"/>
  <c r="L17" i="3" s="1"/>
  <c r="J16" i="3"/>
  <c r="K16" i="3" s="1"/>
  <c r="I15" i="3"/>
  <c r="I14" i="3"/>
  <c r="AE11" i="3"/>
  <c r="AF11" i="3" s="1"/>
  <c r="AB11" i="3"/>
  <c r="AA11" i="3"/>
  <c r="K11" i="3"/>
  <c r="L11" i="3" s="1"/>
  <c r="AE10" i="3"/>
  <c r="AF10" i="3" s="1"/>
  <c r="AA10" i="3"/>
  <c r="AB10" i="3" s="1"/>
  <c r="K10" i="3"/>
  <c r="L10" i="3" s="1"/>
  <c r="AE9" i="3"/>
  <c r="AA9" i="3"/>
  <c r="AB9" i="3" s="1"/>
  <c r="K9" i="3"/>
  <c r="L9" i="3" s="1"/>
  <c r="AE8" i="3"/>
  <c r="AA8" i="3"/>
  <c r="AB8" i="3" s="1"/>
  <c r="K8" i="3"/>
  <c r="L8" i="3" s="1"/>
  <c r="AE7" i="3"/>
  <c r="AA7" i="3"/>
  <c r="AB7" i="3" s="1"/>
  <c r="K7" i="3"/>
  <c r="L7" i="3" s="1"/>
  <c r="AE6" i="3"/>
  <c r="AF6" i="3" s="1"/>
  <c r="AA6" i="3"/>
  <c r="AB6" i="3" s="1"/>
  <c r="K6" i="3"/>
  <c r="L6" i="3" s="1"/>
  <c r="AE5" i="3"/>
  <c r="AA5" i="3"/>
  <c r="AB5" i="3" s="1"/>
  <c r="K5" i="3"/>
  <c r="L5" i="3" s="1"/>
  <c r="I33" i="2"/>
  <c r="I32" i="2"/>
  <c r="J32" i="2" s="1"/>
  <c r="K32" i="2" s="1"/>
  <c r="L32" i="2" s="1"/>
  <c r="I31" i="2"/>
  <c r="J31" i="2" s="1"/>
  <c r="K31" i="2" s="1"/>
  <c r="L31" i="2" s="1"/>
  <c r="I30" i="2"/>
  <c r="I29" i="2"/>
  <c r="J29" i="2" s="1"/>
  <c r="K29" i="2" s="1"/>
  <c r="I28" i="2"/>
  <c r="I27" i="2"/>
  <c r="I21" i="2"/>
  <c r="J21" i="2" s="1"/>
  <c r="K21" i="2" s="1"/>
  <c r="L21" i="2" s="1"/>
  <c r="I20" i="2"/>
  <c r="J20" i="2" s="1"/>
  <c r="K20" i="2" s="1"/>
  <c r="L20" i="2" s="1"/>
  <c r="I19" i="2"/>
  <c r="J19" i="2" s="1"/>
  <c r="K19" i="2" s="1"/>
  <c r="L19" i="2" s="1"/>
  <c r="I18" i="2"/>
  <c r="I17" i="2"/>
  <c r="J17" i="2" s="1"/>
  <c r="K17" i="2" s="1"/>
  <c r="I15" i="2"/>
  <c r="J15" i="2" s="1"/>
  <c r="K15" i="2" s="1"/>
  <c r="L15" i="2" s="1"/>
  <c r="AE12" i="2"/>
  <c r="AA12" i="2"/>
  <c r="AB12" i="2" s="1"/>
  <c r="K12" i="2"/>
  <c r="L12" i="2" s="1"/>
  <c r="AE11" i="2"/>
  <c r="AA11" i="2"/>
  <c r="AB11" i="2" s="1"/>
  <c r="K11" i="2"/>
  <c r="L11" i="2" s="1"/>
  <c r="AE10" i="2"/>
  <c r="AA10" i="2"/>
  <c r="AB10" i="2" s="1"/>
  <c r="K10" i="2"/>
  <c r="L10" i="2" s="1"/>
  <c r="AE9" i="2"/>
  <c r="AF9" i="2" s="1"/>
  <c r="AB9" i="2"/>
  <c r="AA9" i="2"/>
  <c r="K9" i="2"/>
  <c r="L9" i="2" s="1"/>
  <c r="AE8" i="2"/>
  <c r="AA8" i="2"/>
  <c r="AB8" i="2" s="1"/>
  <c r="K8" i="2"/>
  <c r="L8" i="2" s="1"/>
  <c r="AE7" i="2"/>
  <c r="AF7" i="2" s="1"/>
  <c r="AB7" i="2"/>
  <c r="AA7" i="2"/>
  <c r="K7" i="2"/>
  <c r="L7" i="2" s="1"/>
  <c r="AE6" i="2"/>
  <c r="AA6" i="2"/>
  <c r="AB6" i="2" s="1"/>
  <c r="K6" i="2"/>
  <c r="L6" i="2" s="1"/>
  <c r="J108" i="1"/>
  <c r="J107" i="1"/>
  <c r="J106" i="1"/>
  <c r="K106" i="1" s="1"/>
  <c r="L106" i="1" s="1"/>
  <c r="M106" i="1" s="1"/>
  <c r="J105" i="1"/>
  <c r="K105" i="1" s="1"/>
  <c r="L105" i="1" s="1"/>
  <c r="M105" i="1" s="1"/>
  <c r="J104" i="1"/>
  <c r="K104" i="1" s="1"/>
  <c r="L104" i="1" s="1"/>
  <c r="M104" i="1" s="1"/>
  <c r="J103" i="1"/>
  <c r="J102" i="1"/>
  <c r="K102" i="1" s="1"/>
  <c r="L102" i="1" s="1"/>
  <c r="M102" i="1" s="1"/>
  <c r="J97" i="1"/>
  <c r="K97" i="1" s="1"/>
  <c r="L97" i="1" s="1"/>
  <c r="M97" i="1" s="1"/>
  <c r="J96" i="1"/>
  <c r="K96" i="1" s="1"/>
  <c r="L96" i="1" s="1"/>
  <c r="M96" i="1" s="1"/>
  <c r="J95" i="1"/>
  <c r="I95" i="1" s="1"/>
  <c r="J94" i="1"/>
  <c r="K94" i="1" s="1"/>
  <c r="L94" i="1" s="1"/>
  <c r="M94" i="1" s="1"/>
  <c r="J93" i="1"/>
  <c r="K93" i="1" s="1"/>
  <c r="L93" i="1" s="1"/>
  <c r="M93" i="1" s="1"/>
  <c r="J92" i="1"/>
  <c r="K92" i="1" s="1"/>
  <c r="L92" i="1" s="1"/>
  <c r="M92" i="1" s="1"/>
  <c r="J91" i="1"/>
  <c r="J86" i="1"/>
  <c r="K86" i="1" s="1"/>
  <c r="L86" i="1" s="1"/>
  <c r="M86" i="1" s="1"/>
  <c r="J85" i="1"/>
  <c r="K85" i="1" s="1"/>
  <c r="L85" i="1" s="1"/>
  <c r="M85" i="1" s="1"/>
  <c r="M84" i="1"/>
  <c r="J84" i="1"/>
  <c r="K84" i="1" s="1"/>
  <c r="L84" i="1" s="1"/>
  <c r="J83" i="1"/>
  <c r="K82" i="1"/>
  <c r="L82" i="1" s="1"/>
  <c r="M82" i="1" s="1"/>
  <c r="J82" i="1"/>
  <c r="J81" i="1"/>
  <c r="K81" i="1" s="1"/>
  <c r="L81" i="1" s="1"/>
  <c r="M81" i="1" s="1"/>
  <c r="M80" i="1"/>
  <c r="J80" i="1"/>
  <c r="K80" i="1" s="1"/>
  <c r="L80" i="1" s="1"/>
  <c r="J75" i="1"/>
  <c r="L74" i="1"/>
  <c r="M74" i="1" s="1"/>
  <c r="K74" i="1"/>
  <c r="J74" i="1"/>
  <c r="L73" i="1"/>
  <c r="M73" i="1" s="1"/>
  <c r="J73" i="1"/>
  <c r="K73" i="1" s="1"/>
  <c r="J72" i="1"/>
  <c r="K72" i="1" s="1"/>
  <c r="L72" i="1" s="1"/>
  <c r="M72" i="1" s="1"/>
  <c r="J71" i="1"/>
  <c r="J70" i="1"/>
  <c r="K70" i="1" s="1"/>
  <c r="L70" i="1" s="1"/>
  <c r="M70" i="1" s="1"/>
  <c r="J64" i="1"/>
  <c r="K64" i="1" s="1"/>
  <c r="L64" i="1" s="1"/>
  <c r="M64" i="1" s="1"/>
  <c r="J63" i="1"/>
  <c r="J62" i="1"/>
  <c r="K62" i="1" s="1"/>
  <c r="L62" i="1" s="1"/>
  <c r="M62" i="1" s="1"/>
  <c r="J61" i="1"/>
  <c r="K61" i="1" s="1"/>
  <c r="L61" i="1" s="1"/>
  <c r="M61" i="1" s="1"/>
  <c r="M60" i="1"/>
  <c r="J60" i="1"/>
  <c r="K60" i="1" s="1"/>
  <c r="L60" i="1" s="1"/>
  <c r="J59" i="1"/>
  <c r="K58" i="1"/>
  <c r="L58" i="1" s="1"/>
  <c r="M58" i="1" s="1"/>
  <c r="J58" i="1"/>
  <c r="K52" i="1"/>
  <c r="L52" i="1" s="1"/>
  <c r="M52" i="1" s="1"/>
  <c r="J51" i="1"/>
  <c r="K51" i="1" s="1"/>
  <c r="L51" i="1" s="1"/>
  <c r="M51" i="1" s="1"/>
  <c r="J50" i="1"/>
  <c r="J49" i="1"/>
  <c r="K49" i="1" s="1"/>
  <c r="L49" i="1" s="1"/>
  <c r="M49" i="1" s="1"/>
  <c r="J48" i="1"/>
  <c r="K48" i="1" s="1"/>
  <c r="L48" i="1" s="1"/>
  <c r="M48" i="1" s="1"/>
  <c r="J47" i="1"/>
  <c r="K47" i="1" s="1"/>
  <c r="L47" i="1" s="1"/>
  <c r="M47" i="1" s="1"/>
  <c r="J46" i="1"/>
  <c r="AF43" i="1"/>
  <c r="AB43" i="1"/>
  <c r="AC43" i="1" s="1"/>
  <c r="L43" i="1"/>
  <c r="M43" i="1" s="1"/>
  <c r="AF42" i="1"/>
  <c r="AG42" i="1" s="1"/>
  <c r="AB42" i="1"/>
  <c r="AC42" i="1" s="1"/>
  <c r="M42" i="1"/>
  <c r="L42" i="1"/>
  <c r="AF41" i="1"/>
  <c r="AB41" i="1"/>
  <c r="AC41" i="1" s="1"/>
  <c r="L41" i="1"/>
  <c r="M41" i="1" s="1"/>
  <c r="AF40" i="1"/>
  <c r="AB40" i="1"/>
  <c r="AC40" i="1" s="1"/>
  <c r="L40" i="1"/>
  <c r="M40" i="1" s="1"/>
  <c r="AF39" i="1"/>
  <c r="AB39" i="1"/>
  <c r="AC39" i="1" s="1"/>
  <c r="L39" i="1"/>
  <c r="M39" i="1" s="1"/>
  <c r="AF38" i="1"/>
  <c r="AB38" i="1"/>
  <c r="AC38" i="1" s="1"/>
  <c r="L38" i="1"/>
  <c r="M38" i="1" s="1"/>
  <c r="AF37" i="1"/>
  <c r="AB37" i="1"/>
  <c r="AC37" i="1" s="1"/>
  <c r="L37" i="1"/>
  <c r="M37" i="1" s="1"/>
  <c r="AC32" i="1"/>
  <c r="AD32" i="1" s="1"/>
  <c r="AF32" i="1" s="1"/>
  <c r="AG32" i="1" s="1"/>
  <c r="J32" i="1"/>
  <c r="K32" i="1" s="1"/>
  <c r="L32" i="1" s="1"/>
  <c r="M32" i="1" s="1"/>
  <c r="AC31" i="1"/>
  <c r="AD31" i="1" s="1"/>
  <c r="AF31" i="1" s="1"/>
  <c r="AG31" i="1" s="1"/>
  <c r="J31" i="1"/>
  <c r="K31" i="1" s="1"/>
  <c r="L31" i="1" s="1"/>
  <c r="M31" i="1" s="1"/>
  <c r="AC30" i="1"/>
  <c r="AD30" i="1" s="1"/>
  <c r="AF30" i="1" s="1"/>
  <c r="AG30" i="1" s="1"/>
  <c r="J30" i="1"/>
  <c r="K30" i="1" s="1"/>
  <c r="L30" i="1" s="1"/>
  <c r="M30" i="1" s="1"/>
  <c r="AD29" i="1"/>
  <c r="AF29" i="1" s="1"/>
  <c r="AG29" i="1" s="1"/>
  <c r="AC29" i="1"/>
  <c r="J29" i="1"/>
  <c r="K29" i="1" s="1"/>
  <c r="L29" i="1" s="1"/>
  <c r="M29" i="1" s="1"/>
  <c r="AC28" i="1"/>
  <c r="AD28" i="1" s="1"/>
  <c r="AF28" i="1" s="1"/>
  <c r="AG28" i="1" s="1"/>
  <c r="O28" i="1"/>
  <c r="M28" i="1"/>
  <c r="J28" i="1"/>
  <c r="K28" i="1" s="1"/>
  <c r="L28" i="1" s="1"/>
  <c r="AC27" i="1"/>
  <c r="AD27" i="1" s="1"/>
  <c r="AF27" i="1" s="1"/>
  <c r="AG27" i="1" s="1"/>
  <c r="J27" i="1"/>
  <c r="K27" i="1" s="1"/>
  <c r="L27" i="1" s="1"/>
  <c r="AC26" i="1"/>
  <c r="AD26" i="1" s="1"/>
  <c r="AF26" i="1" s="1"/>
  <c r="AG26" i="1" s="1"/>
  <c r="J26" i="1"/>
  <c r="K26" i="1" s="1"/>
  <c r="L26" i="1" s="1"/>
  <c r="M26" i="1" s="1"/>
  <c r="AF20" i="1"/>
  <c r="AG20" i="1" s="1"/>
  <c r="AE20" i="1"/>
  <c r="AC20" i="1"/>
  <c r="AD20" i="1" s="1"/>
  <c r="O20" i="1"/>
  <c r="M20" i="1"/>
  <c r="J20" i="1"/>
  <c r="K20" i="1" s="1"/>
  <c r="L20" i="1" s="1"/>
  <c r="AE19" i="1"/>
  <c r="AC19" i="1"/>
  <c r="AD19" i="1" s="1"/>
  <c r="AF19" i="1" s="1"/>
  <c r="AG19" i="1" s="1"/>
  <c r="K19" i="1"/>
  <c r="L19" i="1" s="1"/>
  <c r="M19" i="1" s="1"/>
  <c r="J19" i="1"/>
  <c r="AE18" i="1"/>
  <c r="AC18" i="1"/>
  <c r="AD18" i="1" s="1"/>
  <c r="AF18" i="1" s="1"/>
  <c r="AG18" i="1" s="1"/>
  <c r="O18" i="1"/>
  <c r="J18" i="1"/>
  <c r="K18" i="1" s="1"/>
  <c r="L18" i="1" s="1"/>
  <c r="M18" i="1" s="1"/>
  <c r="AE17" i="1"/>
  <c r="AC17" i="1"/>
  <c r="AD17" i="1" s="1"/>
  <c r="AF17" i="1" s="1"/>
  <c r="AG17" i="1" s="1"/>
  <c r="K17" i="1"/>
  <c r="L17" i="1" s="1"/>
  <c r="M17" i="1" s="1"/>
  <c r="J17" i="1"/>
  <c r="AE16" i="1"/>
  <c r="AC16" i="1"/>
  <c r="AD16" i="1" s="1"/>
  <c r="AF16" i="1" s="1"/>
  <c r="AG16" i="1" s="1"/>
  <c r="J16" i="1"/>
  <c r="K16" i="1" s="1"/>
  <c r="L16" i="1" s="1"/>
  <c r="M16" i="1" s="1"/>
  <c r="AE15" i="1"/>
  <c r="AC15" i="1"/>
  <c r="AD15" i="1" s="1"/>
  <c r="AF15" i="1" s="1"/>
  <c r="AG15" i="1" s="1"/>
  <c r="J15" i="1"/>
  <c r="K15" i="1" s="1"/>
  <c r="L15" i="1" s="1"/>
  <c r="M15" i="1" s="1"/>
  <c r="AE14" i="1"/>
  <c r="AF14" i="1" s="1"/>
  <c r="AG14" i="1" s="1"/>
  <c r="AC14" i="1"/>
  <c r="AD14" i="1" s="1"/>
  <c r="J14" i="1"/>
  <c r="K14" i="1" s="1"/>
  <c r="L14" i="1" s="1"/>
  <c r="M14" i="1" s="1"/>
  <c r="AB9" i="1"/>
  <c r="AC9" i="1" s="1"/>
  <c r="AD9" i="1" s="1"/>
  <c r="AF9" i="1" s="1"/>
  <c r="AG9" i="1" s="1"/>
  <c r="J9" i="1"/>
  <c r="K9" i="1" s="1"/>
  <c r="L9" i="1" s="1"/>
  <c r="M9" i="1" s="1"/>
  <c r="AD8" i="1"/>
  <c r="AF8" i="1" s="1"/>
  <c r="AG8" i="1" s="1"/>
  <c r="AB8" i="1"/>
  <c r="AC8" i="1" s="1"/>
  <c r="J8" i="1"/>
  <c r="K8" i="1" s="1"/>
  <c r="L8" i="1" s="1"/>
  <c r="M8" i="1" s="1"/>
  <c r="AB7" i="1"/>
  <c r="AC7" i="1" s="1"/>
  <c r="AD7" i="1" s="1"/>
  <c r="AF7" i="1" s="1"/>
  <c r="AG7" i="1" s="1"/>
  <c r="J7" i="1"/>
  <c r="K7" i="1" s="1"/>
  <c r="L7" i="1" s="1"/>
  <c r="M7" i="1" s="1"/>
  <c r="AC6" i="1"/>
  <c r="AD6" i="1" s="1"/>
  <c r="AF6" i="1" s="1"/>
  <c r="AG6" i="1" s="1"/>
  <c r="AB6" i="1"/>
  <c r="J6" i="1"/>
  <c r="K6" i="1" s="1"/>
  <c r="L6" i="1" s="1"/>
  <c r="M6" i="1" s="1"/>
  <c r="AB5" i="1"/>
  <c r="AC5" i="1" s="1"/>
  <c r="AD5" i="1" s="1"/>
  <c r="AF5" i="1" s="1"/>
  <c r="AG5" i="1" s="1"/>
  <c r="J5" i="1"/>
  <c r="K5" i="1" s="1"/>
  <c r="L5" i="1" s="1"/>
  <c r="M5" i="1" s="1"/>
  <c r="AB4" i="1"/>
  <c r="AC4" i="1" s="1"/>
  <c r="AD4" i="1" s="1"/>
  <c r="AF4" i="1" s="1"/>
  <c r="AG4" i="1" s="1"/>
  <c r="J4" i="1"/>
  <c r="K4" i="1" s="1"/>
  <c r="L4" i="1" s="1"/>
  <c r="M4" i="1" s="1"/>
  <c r="AB3" i="1"/>
  <c r="AC3" i="1" s="1"/>
  <c r="AD3" i="1" s="1"/>
  <c r="AF3" i="1" s="1"/>
  <c r="AG3" i="1" s="1"/>
  <c r="J3" i="1"/>
  <c r="K3" i="1" s="1"/>
  <c r="L3" i="1" s="1"/>
  <c r="M3" i="1" s="1"/>
  <c r="K69" i="1" l="1"/>
  <c r="L69" i="1" s="1"/>
  <c r="M69" i="1" s="1"/>
  <c r="I93" i="1"/>
  <c r="I97" i="1"/>
  <c r="I7" i="1"/>
  <c r="I92" i="1"/>
  <c r="I52" i="1"/>
  <c r="AG38" i="1"/>
  <c r="AG40" i="1"/>
  <c r="J14" i="4"/>
  <c r="K14" i="4" s="1"/>
  <c r="L14" i="4" s="1"/>
  <c r="J17" i="4"/>
  <c r="K17" i="4" s="1"/>
  <c r="L17" i="4" s="1"/>
  <c r="AF5" i="4"/>
  <c r="AF7" i="4"/>
  <c r="AF9" i="4"/>
  <c r="AF11" i="4"/>
  <c r="N18" i="4"/>
  <c r="N26" i="4"/>
  <c r="J27" i="4"/>
  <c r="K27" i="4" s="1"/>
  <c r="L27" i="4" s="1"/>
  <c r="J30" i="4"/>
  <c r="K30" i="4" s="1"/>
  <c r="L30" i="4" s="1"/>
  <c r="N31" i="4"/>
  <c r="N28" i="4"/>
  <c r="J28" i="4"/>
  <c r="K28" i="4" s="1"/>
  <c r="L28" i="4" s="1"/>
  <c r="J32" i="4"/>
  <c r="K32" i="4" s="1"/>
  <c r="L32" i="4" s="1"/>
  <c r="J29" i="4"/>
  <c r="K29" i="4" s="1"/>
  <c r="L29" i="4" s="1"/>
  <c r="N20" i="4"/>
  <c r="L20" i="4"/>
  <c r="J16" i="4"/>
  <c r="K16" i="4" s="1"/>
  <c r="L16" i="4" s="1"/>
  <c r="N15" i="4"/>
  <c r="N19" i="4"/>
  <c r="J31" i="3"/>
  <c r="K31" i="3" s="1"/>
  <c r="L31" i="3" s="1"/>
  <c r="J18" i="3"/>
  <c r="K18" i="3" s="1"/>
  <c r="L18" i="3" s="1"/>
  <c r="J28" i="3"/>
  <c r="K28" i="3" s="1"/>
  <c r="L28" i="3" s="1"/>
  <c r="N27" i="3"/>
  <c r="J15" i="3"/>
  <c r="K15" i="3" s="1"/>
  <c r="L15" i="3" s="1"/>
  <c r="J14" i="3"/>
  <c r="K14" i="3" s="1"/>
  <c r="L14" i="3" s="1"/>
  <c r="AF11" i="2"/>
  <c r="AF6" i="2"/>
  <c r="AF8" i="3"/>
  <c r="N32" i="3"/>
  <c r="AF5" i="3"/>
  <c r="AF9" i="3"/>
  <c r="AF7" i="3"/>
  <c r="N19" i="3"/>
  <c r="N16" i="3"/>
  <c r="N20" i="3"/>
  <c r="N29" i="3"/>
  <c r="N17" i="3"/>
  <c r="N26" i="3"/>
  <c r="N30" i="3"/>
  <c r="N20" i="2"/>
  <c r="AF8" i="2"/>
  <c r="AF10" i="2"/>
  <c r="AF12" i="2"/>
  <c r="J16" i="2"/>
  <c r="K16" i="2" s="1"/>
  <c r="L16" i="2" s="1"/>
  <c r="J27" i="2"/>
  <c r="K27" i="2" s="1"/>
  <c r="L27" i="2" s="1"/>
  <c r="J28" i="2"/>
  <c r="K28" i="2" s="1"/>
  <c r="L28" i="2" s="1"/>
  <c r="N29" i="2"/>
  <c r="N31" i="2"/>
  <c r="N32" i="2"/>
  <c r="J33" i="2"/>
  <c r="K33" i="2" s="1"/>
  <c r="L33" i="2" s="1"/>
  <c r="J30" i="2"/>
  <c r="K30" i="2" s="1"/>
  <c r="L30" i="2" s="1"/>
  <c r="N21" i="2"/>
  <c r="N17" i="2"/>
  <c r="N15" i="2"/>
  <c r="J18" i="2"/>
  <c r="K18" i="2" s="1"/>
  <c r="N19" i="2"/>
  <c r="O63" i="1"/>
  <c r="M27" i="1"/>
  <c r="O27" i="1"/>
  <c r="O71" i="1"/>
  <c r="O4" i="1"/>
  <c r="O6" i="1"/>
  <c r="O8" i="1"/>
  <c r="O9" i="1"/>
  <c r="O14" i="1"/>
  <c r="O15" i="1"/>
  <c r="O31" i="1"/>
  <c r="AG37" i="1"/>
  <c r="O3" i="1"/>
  <c r="O5" i="1"/>
  <c r="O7" i="1"/>
  <c r="O16" i="1"/>
  <c r="O17" i="1"/>
  <c r="O30" i="1"/>
  <c r="O32" i="1"/>
  <c r="AG39" i="1"/>
  <c r="K46" i="1"/>
  <c r="L46" i="1" s="1"/>
  <c r="M46" i="1" s="1"/>
  <c r="O47" i="1"/>
  <c r="O49" i="1"/>
  <c r="K50" i="1"/>
  <c r="L50" i="1" s="1"/>
  <c r="M50" i="1" s="1"/>
  <c r="O51" i="1"/>
  <c r="O58" i="1"/>
  <c r="K59" i="1"/>
  <c r="L59" i="1" s="1"/>
  <c r="M59" i="1" s="1"/>
  <c r="O60" i="1"/>
  <c r="O62" i="1"/>
  <c r="K63" i="1"/>
  <c r="L63" i="1" s="1"/>
  <c r="M63" i="1" s="1"/>
  <c r="O64" i="1"/>
  <c r="O70" i="1"/>
  <c r="K71" i="1"/>
  <c r="L71" i="1" s="1"/>
  <c r="M71" i="1" s="1"/>
  <c r="O72" i="1"/>
  <c r="O74" i="1"/>
  <c r="K75" i="1"/>
  <c r="L75" i="1" s="1"/>
  <c r="M75" i="1" s="1"/>
  <c r="O80" i="1"/>
  <c r="O82" i="1"/>
  <c r="K83" i="1"/>
  <c r="L83" i="1" s="1"/>
  <c r="M83" i="1" s="1"/>
  <c r="O84" i="1"/>
  <c r="O86" i="1"/>
  <c r="K91" i="1"/>
  <c r="L91" i="1" s="1"/>
  <c r="M91" i="1" s="1"/>
  <c r="O92" i="1"/>
  <c r="O94" i="1"/>
  <c r="K95" i="1"/>
  <c r="L95" i="1" s="1"/>
  <c r="M95" i="1" s="1"/>
  <c r="O96" i="1"/>
  <c r="O102" i="1"/>
  <c r="K103" i="1"/>
  <c r="L103" i="1" s="1"/>
  <c r="M103" i="1" s="1"/>
  <c r="O104" i="1"/>
  <c r="O106" i="1"/>
  <c r="K107" i="1"/>
  <c r="L107" i="1" s="1"/>
  <c r="M107" i="1" s="1"/>
  <c r="AG41" i="1"/>
  <c r="O19" i="1"/>
  <c r="O26" i="1"/>
  <c r="AG43" i="1"/>
  <c r="K108" i="1"/>
  <c r="L108" i="1" s="1"/>
  <c r="M108" i="1" s="1"/>
  <c r="O29" i="1"/>
  <c r="O48" i="1"/>
  <c r="O52" i="1"/>
  <c r="O61" i="1"/>
  <c r="O73" i="1"/>
  <c r="O81" i="1"/>
  <c r="O85" i="1"/>
  <c r="O93" i="1"/>
  <c r="O97" i="1"/>
  <c r="O105" i="1"/>
  <c r="O69" i="1" l="1"/>
  <c r="O46" i="1"/>
  <c r="N30" i="4"/>
  <c r="N17" i="4"/>
  <c r="N32" i="4"/>
  <c r="N27" i="4"/>
  <c r="N14" i="4"/>
  <c r="N29" i="4"/>
  <c r="N16" i="4"/>
  <c r="N31" i="3"/>
  <c r="N18" i="3"/>
  <c r="N28" i="3"/>
  <c r="N15" i="3"/>
  <c r="N14" i="3"/>
  <c r="N33" i="2"/>
  <c r="N28" i="2"/>
  <c r="N27" i="2"/>
  <c r="N16" i="2"/>
  <c r="N30" i="2"/>
  <c r="N18" i="2"/>
  <c r="O103" i="1"/>
  <c r="O107" i="1"/>
  <c r="O59" i="1"/>
  <c r="O83" i="1"/>
  <c r="O108" i="1"/>
  <c r="O95" i="1"/>
  <c r="O50" i="1"/>
  <c r="O91" i="1"/>
  <c r="O75" i="1"/>
</calcChain>
</file>

<file path=xl/sharedStrings.xml><?xml version="1.0" encoding="utf-8"?>
<sst xmlns="http://schemas.openxmlformats.org/spreadsheetml/2006/main" count="500" uniqueCount="39">
  <si>
    <t>czerwony rynek</t>
  </si>
  <si>
    <t>extraroom</t>
  </si>
  <si>
    <t>Kwoty</t>
  </si>
  <si>
    <t>mnozniki w integratorze</t>
  </si>
  <si>
    <t>vat</t>
  </si>
  <si>
    <t>dodać/odjąć w integratorze</t>
  </si>
  <si>
    <t>mnożnik na koncie</t>
  </si>
  <si>
    <t>plus minus na koncie</t>
  </si>
  <si>
    <t>kwota dostawy</t>
  </si>
  <si>
    <t>Cena na allegro</t>
  </si>
  <si>
    <t>Prowizja allegro</t>
  </si>
  <si>
    <t>Całkowity koszt produktu</t>
  </si>
  <si>
    <t>Marża</t>
  </si>
  <si>
    <t>velashop</t>
  </si>
  <si>
    <t>Koszt kuriera</t>
  </si>
  <si>
    <t>yoko/mimi wprowadzone</t>
  </si>
  <si>
    <t>yoko wprowadzone 31.07</t>
  </si>
  <si>
    <t>zmieniamy na 0</t>
  </si>
  <si>
    <t>bigstore</t>
  </si>
  <si>
    <t>tutti</t>
  </si>
  <si>
    <t>tutti wprowadzone 3.07</t>
  </si>
  <si>
    <t>tez do bigstore, ale cennik tam jest 24</t>
  </si>
  <si>
    <t>sprawdzić</t>
  </si>
  <si>
    <t>fiore</t>
  </si>
  <si>
    <t>zmieniamy na -35</t>
  </si>
  <si>
    <t>reedshop</t>
  </si>
  <si>
    <t>bigplace extra2 na bigplace</t>
  </si>
  <si>
    <t>extradaro</t>
  </si>
  <si>
    <t>do 99</t>
  </si>
  <si>
    <t>od 99</t>
  </si>
  <si>
    <t>od 199</t>
  </si>
  <si>
    <t>od 299</t>
  </si>
  <si>
    <t>od 399</t>
  </si>
  <si>
    <t>od 799</t>
  </si>
  <si>
    <t>od 1299</t>
  </si>
  <si>
    <t>SKU</t>
  </si>
  <si>
    <t>jest -28</t>
  </si>
  <si>
    <t>jest -32</t>
  </si>
  <si>
    <t>Widoczna cena dla klienta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</si>
</sst>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0_)\ &quot;zł&quot;_ ;_ * \(#,##0.000\)\ &quot;zł&quot;_ ;_ * &quot;-&quot;??_)\ &quot;zł&quot;_ ;_ @_ "/>
    <numFmt numFmtId="165" formatCode="_ * #,##0_)\ &quot;zł&quot;_ ;_ * \(#,##0\)\ &quot;zł&quot;_ ;_ * &quot;-&quot;??_)\ &quot;zł&quot;_ ;_ @_ "/>
    <numFmt numFmtId="166" formatCode="0.000"/>
    <numFmt numFmtId="167" formatCode="_ * #,##0.00_)\ &quot;zł&quot;_ ;_ * \(#,##0.00\)\ &quot;zł&quot;_ ;_ * &quot;-&quot;???_)\ &quot;zł&quot;_ ;_ @_ "/>
    <numFmt numFmtId="168" formatCode="0.0%"/>
    <numFmt numFmtId="169" formatCode="_ * #,##0.00_)\ &quot;zł&quot;_ ;_ * \(#,##0.00\)\ &quot;zł&quot;_ ;_ * &quot;-&quot;??_)\ &quot;zł&quot;_ ;_ @_ "/>
  </numFmts>
  <fonts count="3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6" fontId="0" fillId="2" borderId="0" xfId="0" applyNumberFormat="1" applyFill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8" fontId="0" fillId="0" borderId="0" xfId="1" applyNumberFormat="1" applyFont="1"/>
    <xf numFmtId="2" fontId="2" fillId="0" borderId="0" xfId="0" applyNumberFormat="1" applyFont="1"/>
    <xf numFmtId="16" fontId="0" fillId="3" borderId="0" xfId="0" applyNumberFormat="1" applyFill="1"/>
    <xf numFmtId="0" fontId="0" fillId="4" borderId="0" xfId="0" applyFill="1"/>
    <xf numFmtId="0" fontId="0" fillId="5" borderId="0" xfId="0" applyFill="1"/>
    <xf numFmtId="169" fontId="0" fillId="0" borderId="0" xfId="0" applyNumberFormat="1"/>
    <xf numFmtId="0" fontId="0" fillId="0" borderId="1" xfId="0" applyBorder="1"/>
    <xf numFmtId="0" fontId="0" fillId="6" borderId="1" xfId="0" applyFill="1" applyBorder="1"/>
    <xf numFmtId="168" fontId="0" fillId="6" borderId="0" xfId="1" applyNumberFormat="1" applyFont="1" applyFill="1"/>
    <xf numFmtId="0" fontId="0" fillId="0" borderId="0" xfId="0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DFF13-99F3-4B38-9AAF-10E9B342B534}">
  <sheetPr>
    <tabColor theme="8" tint="0.39997558519241921"/>
  </sheetPr>
  <dimension ref="A1:AH108"/>
  <sheetViews>
    <sheetView tabSelected="1" workbookViewId="0">
      <selection activeCell="B111" sqref="B111"/>
    </sheetView>
  </sheetViews>
  <sheetFormatPr defaultColWidth="11.19921875" defaultRowHeight="15.6" x14ac:dyDescent="0.3"/>
  <cols>
    <col min="3" max="3" width="12.19921875" customWidth="1"/>
    <col min="9" max="9" width="23.09765625" bestFit="1" customWidth="1"/>
    <col min="10" max="10" width="13.796875" bestFit="1" customWidth="1"/>
    <col min="12" max="12" width="22.19921875" bestFit="1" customWidth="1"/>
    <col min="29" max="29" width="11.5" customWidth="1"/>
    <col min="30" max="30" width="10.796875" customWidth="1"/>
    <col min="32" max="32" width="11.796875" customWidth="1"/>
  </cols>
  <sheetData>
    <row r="1" spans="1:34" x14ac:dyDescent="0.3">
      <c r="B1" t="s">
        <v>0</v>
      </c>
      <c r="C1" s="1"/>
      <c r="E1" t="s">
        <v>1</v>
      </c>
      <c r="H1" s="2"/>
      <c r="I1" s="2"/>
      <c r="O1" s="3"/>
      <c r="P1" s="3"/>
      <c r="V1" t="s">
        <v>0</v>
      </c>
      <c r="W1" s="1">
        <v>44553</v>
      </c>
    </row>
    <row r="2" spans="1:34" x14ac:dyDescent="0.3">
      <c r="A2" s="10"/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38</v>
      </c>
      <c r="J2" t="s">
        <v>9</v>
      </c>
      <c r="K2" t="s">
        <v>10</v>
      </c>
      <c r="L2" t="s">
        <v>11</v>
      </c>
      <c r="M2" t="s">
        <v>12</v>
      </c>
      <c r="O2" s="3"/>
      <c r="P2" s="3"/>
      <c r="Q2" s="3"/>
      <c r="R2" s="3"/>
      <c r="V2" t="s">
        <v>2</v>
      </c>
      <c r="W2" t="s">
        <v>3</v>
      </c>
      <c r="X2" t="s">
        <v>4</v>
      </c>
      <c r="Y2" t="s">
        <v>5</v>
      </c>
      <c r="Z2" t="s">
        <v>6</v>
      </c>
      <c r="AA2" t="s">
        <v>7</v>
      </c>
      <c r="AB2" t="s">
        <v>8</v>
      </c>
      <c r="AC2" t="s">
        <v>9</v>
      </c>
      <c r="AD2" t="s">
        <v>10</v>
      </c>
      <c r="AF2" t="s">
        <v>11</v>
      </c>
      <c r="AG2" t="s">
        <v>12</v>
      </c>
    </row>
    <row r="3" spans="1:34" ht="18" customHeight="1" x14ac:dyDescent="0.3">
      <c r="A3" s="10" t="s">
        <v>28</v>
      </c>
      <c r="B3">
        <v>90</v>
      </c>
      <c r="C3" s="4">
        <v>1.1299999999999999</v>
      </c>
      <c r="D3" s="4">
        <v>1.23</v>
      </c>
      <c r="E3" s="2">
        <v>-33</v>
      </c>
      <c r="F3">
        <v>1.1000000000000001</v>
      </c>
      <c r="G3" s="2">
        <v>0</v>
      </c>
      <c r="H3" s="2">
        <v>34</v>
      </c>
      <c r="I3" s="2">
        <f t="shared" ref="I3:I6" si="0">J3-H3</f>
        <v>101.30009999999999</v>
      </c>
      <c r="J3" s="5">
        <f>(B3*C3*D3+E3)*F3+G3+H3</f>
        <v>135.30009999999999</v>
      </c>
      <c r="K3" s="6">
        <f>J3*12.5%</f>
        <v>16.912512499999998</v>
      </c>
      <c r="L3" s="5">
        <f>K3+B3*D3</f>
        <v>127.61251250000001</v>
      </c>
      <c r="M3" s="7">
        <f>1-L3/J3</f>
        <v>5.6818786534525656E-2</v>
      </c>
      <c r="N3" s="7"/>
      <c r="O3" s="3">
        <f>J3-L3</f>
        <v>7.687587499999978</v>
      </c>
      <c r="P3" s="3"/>
      <c r="V3">
        <v>90</v>
      </c>
      <c r="W3" s="4">
        <v>1.1299999999999999</v>
      </c>
      <c r="X3" s="4">
        <v>1.23</v>
      </c>
      <c r="Y3" s="2">
        <v>-33</v>
      </c>
      <c r="Z3">
        <v>1.1000000000000001</v>
      </c>
      <c r="AA3" s="2">
        <v>0</v>
      </c>
      <c r="AB3" s="2">
        <f>-Y3+30</f>
        <v>63</v>
      </c>
      <c r="AC3" s="5">
        <f>(V3*W3*X3+Y3)*Z3+AA3+AB3</f>
        <v>164.30009999999999</v>
      </c>
      <c r="AD3" s="6">
        <f>AC3*12.5%</f>
        <v>20.537512499999998</v>
      </c>
      <c r="AE3" s="6">
        <v>25</v>
      </c>
      <c r="AF3" s="5">
        <f>AD3+V3*X3+AE3</f>
        <v>156.23751250000001</v>
      </c>
      <c r="AG3" s="7">
        <f>1-AF3/AC3</f>
        <v>4.9072322536626412E-2</v>
      </c>
      <c r="AH3" s="7"/>
    </row>
    <row r="4" spans="1:34" x14ac:dyDescent="0.3">
      <c r="A4" s="10" t="s">
        <v>29</v>
      </c>
      <c r="B4">
        <v>120</v>
      </c>
      <c r="C4" s="4">
        <v>1.103</v>
      </c>
      <c r="D4" s="4">
        <v>1.23</v>
      </c>
      <c r="E4" s="2">
        <v>-33</v>
      </c>
      <c r="F4">
        <v>1.1000000000000001</v>
      </c>
      <c r="G4" s="2">
        <v>0</v>
      </c>
      <c r="H4" s="2">
        <v>34</v>
      </c>
      <c r="I4" s="2">
        <f t="shared" si="0"/>
        <v>142.78308000000001</v>
      </c>
      <c r="J4" s="5">
        <f t="shared" ref="J4:J9" si="1">(B4*C4*D4+E4)*F4+G4+H4</f>
        <v>176.78308000000001</v>
      </c>
      <c r="K4" s="6">
        <f t="shared" ref="K4:K9" si="2">J4*12.5%</f>
        <v>22.097885000000002</v>
      </c>
      <c r="L4" s="5">
        <f t="shared" ref="L4:L9" si="3">K4+B4*D4</f>
        <v>169.69788499999999</v>
      </c>
      <c r="M4" s="7">
        <f t="shared" ref="M4:M9" si="4">1-L4/J4</f>
        <v>4.007846791672609E-2</v>
      </c>
      <c r="N4" s="7"/>
      <c r="O4" s="3">
        <f t="shared" ref="O4:O9" si="5">J4-L4</f>
        <v>7.0851950000000272</v>
      </c>
      <c r="P4" s="3"/>
      <c r="V4">
        <v>120</v>
      </c>
      <c r="W4" s="4">
        <v>1.1000000000000001</v>
      </c>
      <c r="X4" s="4">
        <v>1.23</v>
      </c>
      <c r="Y4" s="2">
        <v>-33</v>
      </c>
      <c r="Z4">
        <v>1.1000000000000001</v>
      </c>
      <c r="AA4" s="2">
        <v>0</v>
      </c>
      <c r="AB4" s="2">
        <f t="shared" ref="AB4:AB9" si="6">-Y4+30</f>
        <v>63</v>
      </c>
      <c r="AC4" s="5">
        <f t="shared" ref="AC4:AC9" si="7">(V4*W4*X4+Y4)*Z4+AA4+AB4</f>
        <v>205.29599999999999</v>
      </c>
      <c r="AD4" s="6">
        <f t="shared" ref="AD4:AD9" si="8">AC4*12.5%</f>
        <v>25.661999999999999</v>
      </c>
      <c r="AE4" s="6">
        <v>25</v>
      </c>
      <c r="AF4" s="5">
        <f t="shared" ref="AF4:AF9" si="9">AD4+V4*X4+AE4</f>
        <v>198.262</v>
      </c>
      <c r="AG4" s="7">
        <f t="shared" ref="AG4:AG9" si="10">1-AF4/AC4</f>
        <v>3.4262723092510328E-2</v>
      </c>
      <c r="AH4" s="7"/>
    </row>
    <row r="5" spans="1:34" x14ac:dyDescent="0.3">
      <c r="A5" s="10" t="s">
        <v>30</v>
      </c>
      <c r="B5">
        <v>220</v>
      </c>
      <c r="C5" s="4">
        <v>1.0960000000000001</v>
      </c>
      <c r="D5" s="4">
        <v>1.23</v>
      </c>
      <c r="E5" s="2">
        <v>-33</v>
      </c>
      <c r="F5">
        <v>1.1000000000000001</v>
      </c>
      <c r="G5" s="2">
        <v>0</v>
      </c>
      <c r="H5" s="2">
        <v>34</v>
      </c>
      <c r="I5" s="2">
        <f t="shared" si="0"/>
        <v>289.93536000000006</v>
      </c>
      <c r="J5" s="5">
        <f t="shared" si="1"/>
        <v>323.93536000000006</v>
      </c>
      <c r="K5" s="6">
        <f t="shared" si="2"/>
        <v>40.491920000000007</v>
      </c>
      <c r="L5" s="5">
        <f t="shared" si="3"/>
        <v>311.09192000000002</v>
      </c>
      <c r="M5" s="7">
        <f t="shared" si="4"/>
        <v>3.9648156965636727E-2</v>
      </c>
      <c r="N5" s="7"/>
      <c r="O5" s="3">
        <f t="shared" si="5"/>
        <v>12.843440000000044</v>
      </c>
      <c r="P5" s="3"/>
      <c r="V5">
        <v>220</v>
      </c>
      <c r="W5" s="4">
        <v>1.0900000000000001</v>
      </c>
      <c r="X5" s="4">
        <v>1.23</v>
      </c>
      <c r="Y5" s="2">
        <v>-33</v>
      </c>
      <c r="Z5">
        <v>1.1000000000000001</v>
      </c>
      <c r="AA5" s="2">
        <v>0</v>
      </c>
      <c r="AB5" s="2">
        <f t="shared" si="6"/>
        <v>63</v>
      </c>
      <c r="AC5" s="5">
        <f t="shared" si="7"/>
        <v>351.14940000000001</v>
      </c>
      <c r="AD5" s="6">
        <f t="shared" si="8"/>
        <v>43.893675000000002</v>
      </c>
      <c r="AE5" s="6">
        <v>25</v>
      </c>
      <c r="AF5" s="5">
        <f t="shared" si="9"/>
        <v>339.49367500000005</v>
      </c>
      <c r="AG5" s="7">
        <f t="shared" si="10"/>
        <v>3.3193065401791788E-2</v>
      </c>
      <c r="AH5" s="7"/>
    </row>
    <row r="6" spans="1:34" x14ac:dyDescent="0.3">
      <c r="A6" s="10" t="s">
        <v>31</v>
      </c>
      <c r="B6">
        <v>320</v>
      </c>
      <c r="C6" s="4">
        <v>1.091</v>
      </c>
      <c r="D6" s="4">
        <v>1.23</v>
      </c>
      <c r="E6" s="2">
        <v>-33</v>
      </c>
      <c r="F6">
        <v>1.1000000000000001</v>
      </c>
      <c r="G6" s="2">
        <v>0</v>
      </c>
      <c r="H6" s="2">
        <v>34</v>
      </c>
      <c r="I6" s="2">
        <f t="shared" si="0"/>
        <v>436.05936000000003</v>
      </c>
      <c r="J6" s="5">
        <f t="shared" si="1"/>
        <v>470.05936000000003</v>
      </c>
      <c r="K6" s="6">
        <f t="shared" si="2"/>
        <v>58.757420000000003</v>
      </c>
      <c r="L6" s="5">
        <f t="shared" si="3"/>
        <v>452.35742000000005</v>
      </c>
      <c r="M6" s="7">
        <f t="shared" si="4"/>
        <v>3.7658945882919959E-2</v>
      </c>
      <c r="N6" s="7"/>
      <c r="O6" s="3">
        <f t="shared" si="5"/>
        <v>17.701939999999979</v>
      </c>
      <c r="P6" s="3"/>
      <c r="V6">
        <v>320</v>
      </c>
      <c r="W6" s="4">
        <v>1.0900000000000001</v>
      </c>
      <c r="X6" s="4">
        <v>1.23</v>
      </c>
      <c r="Y6" s="2">
        <v>-33</v>
      </c>
      <c r="Z6">
        <v>1.1000000000000001</v>
      </c>
      <c r="AA6" s="2">
        <v>0</v>
      </c>
      <c r="AB6" s="2">
        <f t="shared" si="6"/>
        <v>63</v>
      </c>
      <c r="AC6" s="5">
        <f t="shared" si="7"/>
        <v>498.62640000000005</v>
      </c>
      <c r="AD6" s="6">
        <f t="shared" si="8"/>
        <v>62.328300000000006</v>
      </c>
      <c r="AE6" s="6">
        <v>25</v>
      </c>
      <c r="AF6" s="5">
        <f t="shared" si="9"/>
        <v>480.92830000000004</v>
      </c>
      <c r="AG6" s="7">
        <f t="shared" si="10"/>
        <v>3.5493708315484263E-2</v>
      </c>
      <c r="AH6" s="7"/>
    </row>
    <row r="7" spans="1:34" x14ac:dyDescent="0.3">
      <c r="A7" s="10" t="s">
        <v>32</v>
      </c>
      <c r="B7">
        <v>415</v>
      </c>
      <c r="C7" s="4">
        <v>1.0860000000000001</v>
      </c>
      <c r="D7" s="4">
        <v>1.23</v>
      </c>
      <c r="E7" s="2">
        <v>-33</v>
      </c>
      <c r="F7">
        <v>1.1000000000000001</v>
      </c>
      <c r="G7" s="2">
        <v>0</v>
      </c>
      <c r="H7" s="2">
        <v>34</v>
      </c>
      <c r="I7" s="2">
        <f>J7-H7</f>
        <v>573.4835700000001</v>
      </c>
      <c r="J7" s="5">
        <f t="shared" si="1"/>
        <v>607.4835700000001</v>
      </c>
      <c r="K7" s="6">
        <f t="shared" si="2"/>
        <v>75.935446250000012</v>
      </c>
      <c r="L7" s="5">
        <f t="shared" si="3"/>
        <v>586.38544624999997</v>
      </c>
      <c r="M7" s="7">
        <f t="shared" si="4"/>
        <v>3.4730361102605856E-2</v>
      </c>
      <c r="N7" s="7"/>
      <c r="O7" s="3">
        <f t="shared" si="5"/>
        <v>21.098123750000127</v>
      </c>
      <c r="P7" s="3"/>
      <c r="V7">
        <v>420</v>
      </c>
      <c r="W7" s="4">
        <v>1.0880000000000001</v>
      </c>
      <c r="X7" s="4">
        <v>1.23</v>
      </c>
      <c r="Y7" s="2">
        <v>-33</v>
      </c>
      <c r="Z7">
        <v>1.1000000000000001</v>
      </c>
      <c r="AA7" s="2">
        <v>0</v>
      </c>
      <c r="AB7" s="2">
        <f t="shared" si="6"/>
        <v>63</v>
      </c>
      <c r="AC7" s="5">
        <f t="shared" si="7"/>
        <v>644.96688000000017</v>
      </c>
      <c r="AD7" s="6">
        <f t="shared" si="8"/>
        <v>80.620860000000022</v>
      </c>
      <c r="AE7" s="6">
        <v>25</v>
      </c>
      <c r="AF7" s="5">
        <f t="shared" si="9"/>
        <v>622.22086000000002</v>
      </c>
      <c r="AG7" s="7">
        <f t="shared" si="10"/>
        <v>3.5266958204117627E-2</v>
      </c>
      <c r="AH7" s="7"/>
    </row>
    <row r="8" spans="1:34" x14ac:dyDescent="0.3">
      <c r="A8" s="10" t="s">
        <v>33</v>
      </c>
      <c r="B8">
        <v>820</v>
      </c>
      <c r="C8" s="4">
        <v>1.0840000000000001</v>
      </c>
      <c r="D8" s="4">
        <v>1.23</v>
      </c>
      <c r="E8" s="2">
        <v>-33</v>
      </c>
      <c r="F8">
        <v>1.1000000000000001</v>
      </c>
      <c r="G8" s="2">
        <v>0</v>
      </c>
      <c r="H8" s="2">
        <v>34</v>
      </c>
      <c r="I8" s="2">
        <f t="shared" ref="I8:I9" si="11">J8-H8</f>
        <v>1166.35464</v>
      </c>
      <c r="J8" s="5">
        <f t="shared" si="1"/>
        <v>1200.35464</v>
      </c>
      <c r="K8" s="6">
        <f t="shared" si="2"/>
        <v>150.04433</v>
      </c>
      <c r="L8" s="5">
        <f t="shared" si="3"/>
        <v>1158.6443300000001</v>
      </c>
      <c r="M8" s="7">
        <f t="shared" si="4"/>
        <v>3.4748322379126173E-2</v>
      </c>
      <c r="N8" s="7"/>
      <c r="O8" s="3">
        <f t="shared" si="5"/>
        <v>41.710309999999936</v>
      </c>
      <c r="P8" s="3"/>
      <c r="V8">
        <v>820</v>
      </c>
      <c r="W8" s="4">
        <v>1.083</v>
      </c>
      <c r="X8" s="4">
        <v>1.23</v>
      </c>
      <c r="Y8" s="2">
        <v>-33</v>
      </c>
      <c r="Z8">
        <v>1.1000000000000001</v>
      </c>
      <c r="AA8" s="2">
        <v>0</v>
      </c>
      <c r="AB8" s="2">
        <f t="shared" si="6"/>
        <v>63</v>
      </c>
      <c r="AC8" s="5">
        <f t="shared" si="7"/>
        <v>1228.2451799999999</v>
      </c>
      <c r="AD8" s="6">
        <f t="shared" si="8"/>
        <v>153.53064749999999</v>
      </c>
      <c r="AE8" s="6">
        <v>25</v>
      </c>
      <c r="AF8" s="5">
        <f t="shared" si="9"/>
        <v>1187.1306475000001</v>
      </c>
      <c r="AG8" s="7">
        <f t="shared" si="10"/>
        <v>3.3474206265559969E-2</v>
      </c>
      <c r="AH8" s="7"/>
    </row>
    <row r="9" spans="1:34" x14ac:dyDescent="0.3">
      <c r="A9" s="10" t="s">
        <v>34</v>
      </c>
      <c r="B9">
        <v>1320</v>
      </c>
      <c r="C9" s="4">
        <v>1.08</v>
      </c>
      <c r="D9" s="4">
        <v>1.23</v>
      </c>
      <c r="E9" s="2">
        <v>-33</v>
      </c>
      <c r="F9">
        <v>1.1000000000000001</v>
      </c>
      <c r="G9" s="2">
        <v>0</v>
      </c>
      <c r="H9" s="2">
        <v>34</v>
      </c>
      <c r="I9" s="2">
        <f t="shared" si="11"/>
        <v>1892.5368000000003</v>
      </c>
      <c r="J9" s="5">
        <f t="shared" si="1"/>
        <v>1926.5368000000003</v>
      </c>
      <c r="K9" s="6">
        <f t="shared" si="2"/>
        <v>240.81710000000004</v>
      </c>
      <c r="L9" s="5">
        <f t="shared" si="3"/>
        <v>1864.4170999999999</v>
      </c>
      <c r="M9" s="7">
        <f t="shared" si="4"/>
        <v>3.2244232240983051E-2</v>
      </c>
      <c r="N9" s="7"/>
      <c r="O9" s="3">
        <f t="shared" si="5"/>
        <v>62.119700000000421</v>
      </c>
      <c r="P9" s="3"/>
      <c r="V9">
        <v>1320</v>
      </c>
      <c r="W9" s="4">
        <v>1.08</v>
      </c>
      <c r="X9" s="4">
        <v>1.23</v>
      </c>
      <c r="Y9" s="2">
        <v>-33</v>
      </c>
      <c r="Z9">
        <v>1.1000000000000001</v>
      </c>
      <c r="AA9" s="2">
        <v>0</v>
      </c>
      <c r="AB9" s="2">
        <f t="shared" si="6"/>
        <v>63</v>
      </c>
      <c r="AC9" s="5">
        <f t="shared" si="7"/>
        <v>1955.5368000000003</v>
      </c>
      <c r="AD9" s="6">
        <f t="shared" si="8"/>
        <v>244.44210000000004</v>
      </c>
      <c r="AE9" s="6">
        <v>25</v>
      </c>
      <c r="AF9" s="5">
        <f t="shared" si="9"/>
        <v>1893.0420999999999</v>
      </c>
      <c r="AG9" s="7">
        <f t="shared" si="10"/>
        <v>3.195782355003518E-2</v>
      </c>
      <c r="AH9" s="7"/>
    </row>
    <row r="12" spans="1:34" x14ac:dyDescent="0.3">
      <c r="B12" t="s">
        <v>13</v>
      </c>
      <c r="C12" s="1"/>
      <c r="H12" s="2"/>
      <c r="I12" s="2"/>
      <c r="O12" s="3"/>
      <c r="V12" t="s">
        <v>13</v>
      </c>
      <c r="W12" s="1">
        <v>44553</v>
      </c>
    </row>
    <row r="13" spans="1:34" x14ac:dyDescent="0.3">
      <c r="A13" s="10"/>
      <c r="B13" t="s">
        <v>2</v>
      </c>
      <c r="C13" t="s">
        <v>3</v>
      </c>
      <c r="D13" t="s">
        <v>4</v>
      </c>
      <c r="E13" t="s">
        <v>5</v>
      </c>
      <c r="F13" t="s">
        <v>6</v>
      </c>
      <c r="G13" t="s">
        <v>7</v>
      </c>
      <c r="H13" t="s">
        <v>8</v>
      </c>
      <c r="I13" t="s">
        <v>38</v>
      </c>
      <c r="J13" t="s">
        <v>9</v>
      </c>
      <c r="K13" t="s">
        <v>10</v>
      </c>
      <c r="L13" t="s">
        <v>11</v>
      </c>
      <c r="M13" t="s">
        <v>12</v>
      </c>
      <c r="O13" s="3"/>
      <c r="P13" s="3"/>
      <c r="Q13" s="3"/>
      <c r="R13" s="3"/>
      <c r="V13" t="s">
        <v>2</v>
      </c>
      <c r="W13" t="s">
        <v>3</v>
      </c>
      <c r="X13" t="s">
        <v>4</v>
      </c>
      <c r="Y13" t="s">
        <v>5</v>
      </c>
      <c r="Z13" t="s">
        <v>6</v>
      </c>
      <c r="AA13" t="s">
        <v>7</v>
      </c>
      <c r="AB13" t="s">
        <v>8</v>
      </c>
      <c r="AC13" t="s">
        <v>9</v>
      </c>
      <c r="AD13" t="s">
        <v>10</v>
      </c>
      <c r="AE13" t="s">
        <v>14</v>
      </c>
      <c r="AF13" t="s">
        <v>11</v>
      </c>
      <c r="AG13" t="s">
        <v>12</v>
      </c>
    </row>
    <row r="14" spans="1:34" x14ac:dyDescent="0.3">
      <c r="A14" s="10" t="s">
        <v>28</v>
      </c>
      <c r="B14">
        <v>90</v>
      </c>
      <c r="C14" s="4">
        <v>1.1000000000000001</v>
      </c>
      <c r="D14" s="4">
        <v>1.23</v>
      </c>
      <c r="E14" s="2">
        <v>-29</v>
      </c>
      <c r="F14">
        <v>1.1000000000000001</v>
      </c>
      <c r="G14" s="2">
        <v>0</v>
      </c>
      <c r="H14" s="2">
        <v>29</v>
      </c>
      <c r="I14" s="2">
        <f>J14-H14</f>
        <v>102.04700000000003</v>
      </c>
      <c r="J14" s="5">
        <f>(B14*C14*D14+E14)*F14+G14+H14</f>
        <v>131.04700000000003</v>
      </c>
      <c r="K14" s="8">
        <f>J14*12.5%</f>
        <v>16.380875000000003</v>
      </c>
      <c r="L14" s="5">
        <f>K14+B14*D14</f>
        <v>127.08087500000001</v>
      </c>
      <c r="M14" s="7">
        <f>1-L14/J14</f>
        <v>3.026490495776335E-2</v>
      </c>
      <c r="N14" s="7"/>
      <c r="O14" s="3">
        <f>J14-L14</f>
        <v>3.9661250000000194</v>
      </c>
      <c r="V14">
        <v>90</v>
      </c>
      <c r="W14" s="4">
        <v>1.1000000000000001</v>
      </c>
      <c r="X14" s="4">
        <v>1.23</v>
      </c>
      <c r="Y14" s="2">
        <v>-29</v>
      </c>
      <c r="Z14">
        <v>1.1000000000000001</v>
      </c>
      <c r="AA14" s="2">
        <v>0</v>
      </c>
      <c r="AB14" s="2">
        <v>60</v>
      </c>
      <c r="AC14" s="5">
        <f>(V14*W14*X14+Y14)*Z14+AA14+AB14</f>
        <v>162.04700000000003</v>
      </c>
      <c r="AD14" s="6">
        <f>AC14*12.5%</f>
        <v>20.255875000000003</v>
      </c>
      <c r="AE14" s="2">
        <f>AE3</f>
        <v>25</v>
      </c>
      <c r="AF14" s="5">
        <f>AD14+V14*X14+AE14</f>
        <v>155.95587499999999</v>
      </c>
      <c r="AG14" s="7">
        <f>1-AF14/AC14</f>
        <v>3.7588631693274421E-2</v>
      </c>
      <c r="AH14" s="7"/>
    </row>
    <row r="15" spans="1:34" x14ac:dyDescent="0.3">
      <c r="A15" s="10" t="s">
        <v>29</v>
      </c>
      <c r="B15">
        <v>160.69999999999999</v>
      </c>
      <c r="C15" s="4">
        <v>1.1000000000000001</v>
      </c>
      <c r="D15" s="4">
        <v>1.23</v>
      </c>
      <c r="E15" s="2">
        <v>-29</v>
      </c>
      <c r="F15">
        <v>1.1000000000000001</v>
      </c>
      <c r="G15" s="2">
        <v>0</v>
      </c>
      <c r="H15" s="2">
        <v>29</v>
      </c>
      <c r="I15" s="2">
        <f t="shared" ref="I15:I20" si="12">J15-H15</f>
        <v>207.26981000000001</v>
      </c>
      <c r="J15" s="5">
        <f t="shared" ref="J15:J20" si="13">(B15*C15*D15+E15)*F15+G15+H15</f>
        <v>236.26981000000001</v>
      </c>
      <c r="K15" s="6">
        <f t="shared" ref="K15:K20" si="14">J15*12.5%</f>
        <v>29.533726250000001</v>
      </c>
      <c r="L15" s="5">
        <f t="shared" ref="L15:L20" si="15">K15+B15*D15</f>
        <v>227.19472624999997</v>
      </c>
      <c r="M15" s="7">
        <f t="shared" ref="M15:M20" si="16">1-L15/J15</f>
        <v>3.8409832174495895E-2</v>
      </c>
      <c r="N15" s="7"/>
      <c r="O15" s="3">
        <f t="shared" ref="O15:O20" si="17">J15-L15</f>
        <v>9.075083750000033</v>
      </c>
      <c r="V15">
        <v>120</v>
      </c>
      <c r="W15" s="4">
        <v>1.1000000000000001</v>
      </c>
      <c r="X15" s="4">
        <v>1.23</v>
      </c>
      <c r="Y15" s="2">
        <v>-29</v>
      </c>
      <c r="Z15">
        <v>1.1000000000000001</v>
      </c>
      <c r="AA15" s="2">
        <v>0</v>
      </c>
      <c r="AB15" s="2">
        <v>60</v>
      </c>
      <c r="AC15" s="5">
        <f t="shared" ref="AC15:AC20" si="18">(V15*W15*X15+Y15)*Z15+AA15+AB15</f>
        <v>206.696</v>
      </c>
      <c r="AD15" s="6">
        <f t="shared" ref="AD15:AD20" si="19">AC15*12.5%</f>
        <v>25.837</v>
      </c>
      <c r="AE15" s="2">
        <f t="shared" ref="AE15:AE20" si="20">AE4</f>
        <v>25</v>
      </c>
      <c r="AF15" s="5">
        <f t="shared" ref="AF15:AF20" si="21">AD15+V15*X15+AE15</f>
        <v>198.43699999999998</v>
      </c>
      <c r="AG15" s="7">
        <f t="shared" ref="AG15:AG20" si="22">1-AF15/AC15</f>
        <v>3.995723187676592E-2</v>
      </c>
      <c r="AH15" s="7"/>
    </row>
    <row r="16" spans="1:34" x14ac:dyDescent="0.3">
      <c r="A16" s="10" t="s">
        <v>30</v>
      </c>
      <c r="B16">
        <v>291.70999999999998</v>
      </c>
      <c r="C16" s="4">
        <v>1.0900000000000001</v>
      </c>
      <c r="D16" s="4">
        <v>1.23</v>
      </c>
      <c r="E16" s="2">
        <v>-29</v>
      </c>
      <c r="F16">
        <v>1.1000000000000001</v>
      </c>
      <c r="G16" s="2">
        <v>0</v>
      </c>
      <c r="H16" s="2">
        <v>29</v>
      </c>
      <c r="I16" s="2">
        <f t="shared" si="12"/>
        <v>398.30515670000005</v>
      </c>
      <c r="J16" s="5">
        <f t="shared" si="13"/>
        <v>427.30515670000005</v>
      </c>
      <c r="K16" s="6">
        <f t="shared" si="14"/>
        <v>53.413144587500007</v>
      </c>
      <c r="L16" s="5">
        <f t="shared" si="15"/>
        <v>412.21644458750001</v>
      </c>
      <c r="M16" s="7">
        <f t="shared" si="16"/>
        <v>3.5311326989422298E-2</v>
      </c>
      <c r="N16" s="7"/>
      <c r="O16" s="3">
        <f t="shared" si="17"/>
        <v>15.088712112500048</v>
      </c>
      <c r="V16">
        <v>220</v>
      </c>
      <c r="W16" s="4">
        <v>1.0900000000000001</v>
      </c>
      <c r="X16" s="4">
        <v>1.23</v>
      </c>
      <c r="Y16" s="2">
        <v>-29</v>
      </c>
      <c r="Z16">
        <v>1.1000000000000001</v>
      </c>
      <c r="AA16" s="2">
        <v>0</v>
      </c>
      <c r="AB16" s="2">
        <v>60</v>
      </c>
      <c r="AC16" s="5">
        <f t="shared" si="18"/>
        <v>352.54940000000005</v>
      </c>
      <c r="AD16" s="6">
        <f t="shared" si="19"/>
        <v>44.068675000000006</v>
      </c>
      <c r="AE16" s="2">
        <f t="shared" si="20"/>
        <v>25</v>
      </c>
      <c r="AF16" s="5">
        <f t="shared" si="21"/>
        <v>339.66867500000001</v>
      </c>
      <c r="AG16" s="7">
        <f t="shared" si="22"/>
        <v>3.6535943615277899E-2</v>
      </c>
      <c r="AH16" s="7"/>
    </row>
    <row r="17" spans="1:34" x14ac:dyDescent="0.3">
      <c r="A17" s="10" t="s">
        <v>31</v>
      </c>
      <c r="B17">
        <v>320</v>
      </c>
      <c r="C17" s="4">
        <v>1.085</v>
      </c>
      <c r="D17" s="4">
        <v>1.23</v>
      </c>
      <c r="E17" s="2">
        <v>-29</v>
      </c>
      <c r="F17">
        <v>1.1000000000000001</v>
      </c>
      <c r="G17" s="2">
        <v>0</v>
      </c>
      <c r="H17" s="2">
        <v>29</v>
      </c>
      <c r="I17" s="2">
        <f t="shared" si="12"/>
        <v>437.86160000000001</v>
      </c>
      <c r="J17" s="5">
        <f t="shared" si="13"/>
        <v>466.86160000000001</v>
      </c>
      <c r="K17" s="6">
        <f t="shared" si="14"/>
        <v>58.357700000000001</v>
      </c>
      <c r="L17" s="5">
        <f t="shared" si="15"/>
        <v>451.95770000000005</v>
      </c>
      <c r="M17" s="7">
        <f t="shared" si="16"/>
        <v>3.1923593630317826E-2</v>
      </c>
      <c r="N17" s="7"/>
      <c r="O17" s="3">
        <f t="shared" si="17"/>
        <v>14.903899999999965</v>
      </c>
      <c r="V17">
        <v>320</v>
      </c>
      <c r="W17" s="4">
        <v>1.081</v>
      </c>
      <c r="X17" s="4">
        <v>1.23</v>
      </c>
      <c r="Y17" s="2">
        <v>-29</v>
      </c>
      <c r="Z17">
        <v>1.1000000000000001</v>
      </c>
      <c r="AA17" s="2">
        <v>0</v>
      </c>
      <c r="AB17" s="2">
        <v>60</v>
      </c>
      <c r="AC17" s="5">
        <f t="shared" si="18"/>
        <v>496.12975999999998</v>
      </c>
      <c r="AD17" s="6">
        <f t="shared" si="19"/>
        <v>62.016219999999997</v>
      </c>
      <c r="AE17" s="2">
        <f t="shared" si="20"/>
        <v>25</v>
      </c>
      <c r="AF17" s="5">
        <f t="shared" si="21"/>
        <v>480.61622</v>
      </c>
      <c r="AG17" s="7">
        <f t="shared" si="22"/>
        <v>3.1269117982360095E-2</v>
      </c>
      <c r="AH17" s="7"/>
    </row>
    <row r="18" spans="1:34" x14ac:dyDescent="0.3">
      <c r="A18" s="10" t="s">
        <v>32</v>
      </c>
      <c r="B18">
        <v>420</v>
      </c>
      <c r="C18" s="4">
        <v>1.081</v>
      </c>
      <c r="D18" s="4">
        <v>1.23</v>
      </c>
      <c r="E18" s="2">
        <v>-29</v>
      </c>
      <c r="F18">
        <v>1.1000000000000001</v>
      </c>
      <c r="G18" s="2">
        <v>0</v>
      </c>
      <c r="H18" s="2">
        <v>29</v>
      </c>
      <c r="I18" s="2">
        <f t="shared" si="12"/>
        <v>582.38905999999997</v>
      </c>
      <c r="J18" s="5">
        <f t="shared" si="13"/>
        <v>611.38905999999997</v>
      </c>
      <c r="K18" s="6">
        <f t="shared" si="14"/>
        <v>76.423632499999997</v>
      </c>
      <c r="L18" s="5">
        <f t="shared" si="15"/>
        <v>593.02363250000008</v>
      </c>
      <c r="M18" s="7">
        <f t="shared" si="16"/>
        <v>3.0038855291260713E-2</v>
      </c>
      <c r="N18" s="7"/>
      <c r="O18" s="3">
        <f t="shared" si="17"/>
        <v>18.365427499999896</v>
      </c>
      <c r="V18">
        <v>420</v>
      </c>
      <c r="W18" s="4">
        <v>1.08</v>
      </c>
      <c r="X18" s="4">
        <v>1.23</v>
      </c>
      <c r="Y18" s="2">
        <v>-29</v>
      </c>
      <c r="Z18">
        <v>1.1000000000000001</v>
      </c>
      <c r="AA18" s="2">
        <v>0</v>
      </c>
      <c r="AB18" s="2">
        <v>60</v>
      </c>
      <c r="AC18" s="5">
        <f t="shared" si="18"/>
        <v>641.82080000000008</v>
      </c>
      <c r="AD18" s="6">
        <f t="shared" si="19"/>
        <v>80.22760000000001</v>
      </c>
      <c r="AE18" s="2">
        <f t="shared" si="20"/>
        <v>25</v>
      </c>
      <c r="AF18" s="5">
        <f t="shared" si="21"/>
        <v>621.82760000000007</v>
      </c>
      <c r="AG18" s="7">
        <f t="shared" si="22"/>
        <v>3.1150751113083297E-2</v>
      </c>
      <c r="AH18" s="7"/>
    </row>
    <row r="19" spans="1:34" x14ac:dyDescent="0.3">
      <c r="A19" s="10" t="s">
        <v>33</v>
      </c>
      <c r="B19">
        <v>820</v>
      </c>
      <c r="C19" s="4">
        <v>1.08</v>
      </c>
      <c r="D19" s="4">
        <v>1.23</v>
      </c>
      <c r="E19" s="2">
        <v>-29</v>
      </c>
      <c r="F19">
        <v>1.1000000000000001</v>
      </c>
      <c r="G19" s="2">
        <v>0</v>
      </c>
      <c r="H19" s="2">
        <v>29</v>
      </c>
      <c r="I19" s="2">
        <f t="shared" si="12"/>
        <v>1166.3168000000001</v>
      </c>
      <c r="J19" s="5">
        <f t="shared" si="13"/>
        <v>1195.3168000000001</v>
      </c>
      <c r="K19" s="6">
        <f t="shared" si="14"/>
        <v>149.41460000000001</v>
      </c>
      <c r="L19" s="5">
        <f t="shared" si="15"/>
        <v>1158.0146</v>
      </c>
      <c r="M19" s="7">
        <f t="shared" si="16"/>
        <v>3.1206957017587356E-2</v>
      </c>
      <c r="N19" s="7"/>
      <c r="O19" s="3">
        <f t="shared" si="17"/>
        <v>37.302200000000084</v>
      </c>
      <c r="V19">
        <v>820</v>
      </c>
      <c r="W19" s="4">
        <v>1.077</v>
      </c>
      <c r="X19" s="4">
        <v>1.23</v>
      </c>
      <c r="Y19" s="2">
        <v>-29</v>
      </c>
      <c r="Z19">
        <v>1.1000000000000001</v>
      </c>
      <c r="AA19" s="2">
        <v>0</v>
      </c>
      <c r="AB19" s="2">
        <v>60</v>
      </c>
      <c r="AC19" s="5">
        <f t="shared" si="18"/>
        <v>1222.9884199999999</v>
      </c>
      <c r="AD19" s="6">
        <f t="shared" si="19"/>
        <v>152.87355249999999</v>
      </c>
      <c r="AE19" s="2">
        <f t="shared" si="20"/>
        <v>25</v>
      </c>
      <c r="AF19" s="5">
        <f t="shared" si="21"/>
        <v>1186.4735525000001</v>
      </c>
      <c r="AG19" s="7">
        <f t="shared" si="22"/>
        <v>2.985708360182171E-2</v>
      </c>
      <c r="AH19" s="7"/>
    </row>
    <row r="20" spans="1:34" x14ac:dyDescent="0.3">
      <c r="A20" s="10" t="s">
        <v>34</v>
      </c>
      <c r="B20">
        <v>1320</v>
      </c>
      <c r="C20" s="4">
        <v>1.08</v>
      </c>
      <c r="D20" s="4">
        <v>1.23</v>
      </c>
      <c r="E20" s="2">
        <v>-29</v>
      </c>
      <c r="F20">
        <v>1.1000000000000001</v>
      </c>
      <c r="G20" s="2">
        <v>0</v>
      </c>
      <c r="H20" s="2">
        <v>29</v>
      </c>
      <c r="I20" s="2">
        <f t="shared" si="12"/>
        <v>1896.9368000000002</v>
      </c>
      <c r="J20" s="5">
        <f t="shared" si="13"/>
        <v>1925.9368000000002</v>
      </c>
      <c r="K20" s="6">
        <f t="shared" si="14"/>
        <v>240.74210000000002</v>
      </c>
      <c r="L20" s="5">
        <f t="shared" si="15"/>
        <v>1864.3420999999998</v>
      </c>
      <c r="M20" s="7">
        <f t="shared" si="16"/>
        <v>3.1981682888036822E-2</v>
      </c>
      <c r="N20" s="7"/>
      <c r="O20" s="3">
        <f t="shared" si="17"/>
        <v>61.59470000000033</v>
      </c>
      <c r="V20">
        <v>1320</v>
      </c>
      <c r="W20" s="4">
        <v>1.0720000000000001</v>
      </c>
      <c r="X20" s="4">
        <v>1.23</v>
      </c>
      <c r="Y20" s="2">
        <v>-29</v>
      </c>
      <c r="Z20">
        <v>1.1000000000000001</v>
      </c>
      <c r="AA20" s="2">
        <v>0</v>
      </c>
      <c r="AB20" s="2">
        <v>60</v>
      </c>
      <c r="AC20" s="5">
        <f t="shared" si="18"/>
        <v>1942.6491200000003</v>
      </c>
      <c r="AD20" s="6">
        <f t="shared" si="19"/>
        <v>242.83114000000003</v>
      </c>
      <c r="AE20" s="2">
        <f t="shared" si="20"/>
        <v>25</v>
      </c>
      <c r="AF20" s="5">
        <f t="shared" si="21"/>
        <v>1891.4311399999999</v>
      </c>
      <c r="AG20" s="7">
        <f t="shared" si="22"/>
        <v>2.6365018506275817E-2</v>
      </c>
      <c r="AH20" s="7"/>
    </row>
    <row r="23" spans="1:34" x14ac:dyDescent="0.3">
      <c r="C23" s="1"/>
      <c r="W23" s="1">
        <v>44553</v>
      </c>
    </row>
    <row r="24" spans="1:34" x14ac:dyDescent="0.3">
      <c r="B24" t="s">
        <v>15</v>
      </c>
      <c r="V24" t="s">
        <v>16</v>
      </c>
    </row>
    <row r="25" spans="1:34" x14ac:dyDescent="0.3">
      <c r="A25" s="10"/>
      <c r="B25" t="s">
        <v>2</v>
      </c>
      <c r="C25" t="s">
        <v>3</v>
      </c>
      <c r="D25" t="s">
        <v>4</v>
      </c>
      <c r="E25" t="s">
        <v>5</v>
      </c>
      <c r="F25" t="s">
        <v>6</v>
      </c>
      <c r="G25" t="s">
        <v>7</v>
      </c>
      <c r="H25" t="s">
        <v>8</v>
      </c>
      <c r="I25" t="s">
        <v>38</v>
      </c>
      <c r="J25" t="s">
        <v>9</v>
      </c>
      <c r="K25" t="s">
        <v>10</v>
      </c>
      <c r="L25" t="s">
        <v>11</v>
      </c>
      <c r="M25" t="s">
        <v>12</v>
      </c>
      <c r="V25" t="s">
        <v>2</v>
      </c>
      <c r="W25" t="s">
        <v>3</v>
      </c>
      <c r="X25" t="s">
        <v>4</v>
      </c>
      <c r="Y25" t="s">
        <v>5</v>
      </c>
      <c r="Z25" t="s">
        <v>6</v>
      </c>
      <c r="AA25" t="s">
        <v>7</v>
      </c>
      <c r="AB25" t="s">
        <v>8</v>
      </c>
      <c r="AC25" t="s">
        <v>9</v>
      </c>
      <c r="AD25" t="s">
        <v>10</v>
      </c>
      <c r="AF25" t="s">
        <v>11</v>
      </c>
      <c r="AG25" t="s">
        <v>12</v>
      </c>
    </row>
    <row r="26" spans="1:34" x14ac:dyDescent="0.3">
      <c r="A26" s="10" t="s">
        <v>28</v>
      </c>
      <c r="B26">
        <v>90</v>
      </c>
      <c r="C26" s="4">
        <v>1.115</v>
      </c>
      <c r="D26" s="4">
        <v>1.23</v>
      </c>
      <c r="E26" s="2">
        <v>-29</v>
      </c>
      <c r="F26">
        <v>1.08</v>
      </c>
      <c r="G26" s="2">
        <v>0</v>
      </c>
      <c r="H26" s="2">
        <v>29</v>
      </c>
      <c r="I26" s="2">
        <f t="shared" ref="I26:I31" si="23">J26-H26</f>
        <v>101.98493999999999</v>
      </c>
      <c r="J26" s="5">
        <f>(B26*C26*D26+E26)*F26+G26+H26</f>
        <v>130.98493999999999</v>
      </c>
      <c r="K26" s="6">
        <f>J26*12%</f>
        <v>15.718192799999999</v>
      </c>
      <c r="L26" s="5">
        <f>K26+B26*D26</f>
        <v>126.4181928</v>
      </c>
      <c r="M26" s="7">
        <f>1-L26/J26</f>
        <v>3.4864673755624076E-2</v>
      </c>
      <c r="O26" s="3">
        <f>J26-L26</f>
        <v>4.5667471999999947</v>
      </c>
      <c r="V26">
        <v>90</v>
      </c>
      <c r="W26" s="4">
        <v>1.1000000000000001</v>
      </c>
      <c r="X26" s="4">
        <v>1.23</v>
      </c>
      <c r="Y26" s="2">
        <v>-29</v>
      </c>
      <c r="Z26">
        <v>1.08</v>
      </c>
      <c r="AA26" s="2">
        <v>0</v>
      </c>
      <c r="AB26" s="2">
        <v>60</v>
      </c>
      <c r="AC26" s="5">
        <f>(V26*W26*X26+Y26)*Z26+AA26+AB26</f>
        <v>160.19160000000002</v>
      </c>
      <c r="AD26" s="6">
        <f>AC26*12.5%</f>
        <v>20.023950000000003</v>
      </c>
      <c r="AE26" s="6">
        <v>25</v>
      </c>
      <c r="AF26" s="5">
        <f>AD26+V26*X26+AE26</f>
        <v>155.72395</v>
      </c>
      <c r="AG26" s="7">
        <f t="shared" ref="AG26:AG32" si="24">1-AF26/AC26</f>
        <v>2.7889414925626688E-2</v>
      </c>
    </row>
    <row r="27" spans="1:34" x14ac:dyDescent="0.3">
      <c r="A27" s="10" t="s">
        <v>29</v>
      </c>
      <c r="B27">
        <v>120</v>
      </c>
      <c r="C27" s="4">
        <v>1.115</v>
      </c>
      <c r="D27" s="4">
        <v>1.23</v>
      </c>
      <c r="E27" s="2">
        <v>-29</v>
      </c>
      <c r="F27">
        <v>1.08</v>
      </c>
      <c r="G27" s="2">
        <v>0</v>
      </c>
      <c r="H27" s="2">
        <v>29</v>
      </c>
      <c r="I27" s="2">
        <f t="shared" si="23"/>
        <v>146.41992000000002</v>
      </c>
      <c r="J27" s="5">
        <f t="shared" ref="J27:J32" si="25">(B27*C27*D27+E27)*F27+G27+H27</f>
        <v>175.41992000000002</v>
      </c>
      <c r="K27" s="6">
        <f t="shared" ref="K27:K32" si="26">J27*12%</f>
        <v>21.050390400000001</v>
      </c>
      <c r="L27" s="5">
        <f t="shared" ref="L27:L32" si="27">K27+B27*D27</f>
        <v>168.65039039999999</v>
      </c>
      <c r="M27" s="7">
        <f t="shared" ref="M27:M30" si="28">1-L27/J27</f>
        <v>3.8590426902486485E-2</v>
      </c>
      <c r="O27" s="3">
        <f t="shared" ref="O27:O32" si="29">J27-L27</f>
        <v>6.7695296000000269</v>
      </c>
      <c r="V27">
        <v>120</v>
      </c>
      <c r="W27" s="4">
        <v>1.1000000000000001</v>
      </c>
      <c r="X27" s="4">
        <v>1.23</v>
      </c>
      <c r="Y27" s="2">
        <v>-29</v>
      </c>
      <c r="Z27">
        <v>1.08</v>
      </c>
      <c r="AA27" s="2">
        <v>0</v>
      </c>
      <c r="AB27" s="2">
        <v>60</v>
      </c>
      <c r="AC27" s="5">
        <f t="shared" ref="AC27:AC32" si="30">(V27*W27*X27+Y27)*Z27+AA27+AB27</f>
        <v>204.02879999999999</v>
      </c>
      <c r="AD27" s="6">
        <f t="shared" ref="AD27:AD32" si="31">AC27*12.5%</f>
        <v>25.503599999999999</v>
      </c>
      <c r="AE27" s="6">
        <v>25</v>
      </c>
      <c r="AF27" s="5">
        <f t="shared" ref="AF27:AF32" si="32">AD27+V27*X27+AE27</f>
        <v>198.1036</v>
      </c>
      <c r="AG27" s="7">
        <f t="shared" si="24"/>
        <v>2.9040998133596729E-2</v>
      </c>
    </row>
    <row r="28" spans="1:34" x14ac:dyDescent="0.3">
      <c r="A28" s="10" t="s">
        <v>30</v>
      </c>
      <c r="B28">
        <v>220</v>
      </c>
      <c r="C28" s="4">
        <v>1.1120000000000001</v>
      </c>
      <c r="D28" s="4">
        <v>1.23</v>
      </c>
      <c r="E28" s="2">
        <v>-29</v>
      </c>
      <c r="F28">
        <v>1.08</v>
      </c>
      <c r="G28" s="2">
        <v>0</v>
      </c>
      <c r="H28" s="2">
        <v>29</v>
      </c>
      <c r="I28" s="2">
        <f t="shared" si="23"/>
        <v>293.65977600000002</v>
      </c>
      <c r="J28" s="5">
        <f t="shared" si="25"/>
        <v>322.65977600000002</v>
      </c>
      <c r="K28" s="6">
        <f t="shared" si="26"/>
        <v>38.719173120000001</v>
      </c>
      <c r="L28" s="5">
        <f t="shared" si="27"/>
        <v>309.31917312000002</v>
      </c>
      <c r="M28" s="7">
        <f t="shared" si="28"/>
        <v>4.1345726589731457E-2</v>
      </c>
      <c r="O28" s="3">
        <f t="shared" si="29"/>
        <v>13.340602880000006</v>
      </c>
      <c r="V28">
        <v>220</v>
      </c>
      <c r="W28" s="4">
        <v>1.1000000000000001</v>
      </c>
      <c r="X28" s="4">
        <v>1.23</v>
      </c>
      <c r="Y28" s="2">
        <v>-29</v>
      </c>
      <c r="Z28">
        <v>1.08</v>
      </c>
      <c r="AA28" s="2">
        <v>0</v>
      </c>
      <c r="AB28" s="2">
        <v>60</v>
      </c>
      <c r="AC28" s="5">
        <f t="shared" si="30"/>
        <v>350.15280000000007</v>
      </c>
      <c r="AD28" s="6">
        <f t="shared" si="31"/>
        <v>43.769100000000009</v>
      </c>
      <c r="AE28" s="6">
        <v>25</v>
      </c>
      <c r="AF28" s="5">
        <f t="shared" si="32"/>
        <v>339.3691</v>
      </c>
      <c r="AG28" s="7">
        <f t="shared" si="24"/>
        <v>3.079712628315423E-2</v>
      </c>
    </row>
    <row r="29" spans="1:34" x14ac:dyDescent="0.3">
      <c r="A29" s="10" t="s">
        <v>31</v>
      </c>
      <c r="B29">
        <v>320</v>
      </c>
      <c r="C29" s="4">
        <v>1.105</v>
      </c>
      <c r="D29" s="4">
        <v>1.23</v>
      </c>
      <c r="E29" s="2">
        <v>-29</v>
      </c>
      <c r="F29">
        <v>1.08</v>
      </c>
      <c r="G29" s="2">
        <v>0</v>
      </c>
      <c r="H29" s="2">
        <v>29</v>
      </c>
      <c r="I29" s="2">
        <f t="shared" si="23"/>
        <v>438.40224000000001</v>
      </c>
      <c r="J29" s="5">
        <f t="shared" si="25"/>
        <v>467.40224000000001</v>
      </c>
      <c r="K29" s="6">
        <f t="shared" si="26"/>
        <v>56.088268800000002</v>
      </c>
      <c r="L29" s="5">
        <f t="shared" si="27"/>
        <v>449.6882688</v>
      </c>
      <c r="M29" s="7">
        <f t="shared" si="28"/>
        <v>3.7898772586113405E-2</v>
      </c>
      <c r="O29" s="3">
        <f t="shared" si="29"/>
        <v>17.713971200000003</v>
      </c>
      <c r="V29">
        <v>320</v>
      </c>
      <c r="W29" s="4">
        <v>1.1000000000000001</v>
      </c>
      <c r="X29" s="4">
        <v>1.23</v>
      </c>
      <c r="Y29" s="2">
        <v>-29</v>
      </c>
      <c r="Z29">
        <v>1.08</v>
      </c>
      <c r="AA29" s="2">
        <v>0</v>
      </c>
      <c r="AB29" s="2">
        <v>60</v>
      </c>
      <c r="AC29" s="5">
        <f t="shared" si="30"/>
        <v>496.27679999999998</v>
      </c>
      <c r="AD29" s="6">
        <f t="shared" si="31"/>
        <v>62.034599999999998</v>
      </c>
      <c r="AE29" s="6">
        <v>25</v>
      </c>
      <c r="AF29" s="5">
        <f t="shared" si="32"/>
        <v>480.63460000000003</v>
      </c>
      <c r="AG29" s="7">
        <f t="shared" si="24"/>
        <v>3.1519103854945385E-2</v>
      </c>
    </row>
    <row r="30" spans="1:34" x14ac:dyDescent="0.3">
      <c r="A30" s="10" t="s">
        <v>32</v>
      </c>
      <c r="B30">
        <v>420</v>
      </c>
      <c r="C30" s="4">
        <v>1.1020000000000001</v>
      </c>
      <c r="D30" s="4">
        <v>1.23</v>
      </c>
      <c r="E30" s="2">
        <v>-29</v>
      </c>
      <c r="F30">
        <v>1.08</v>
      </c>
      <c r="G30" s="2">
        <v>0</v>
      </c>
      <c r="H30" s="2">
        <v>29</v>
      </c>
      <c r="I30" s="2">
        <f t="shared" si="23"/>
        <v>583.51665600000013</v>
      </c>
      <c r="J30" s="5">
        <f t="shared" si="25"/>
        <v>612.51665600000013</v>
      </c>
      <c r="K30" s="6">
        <f t="shared" si="26"/>
        <v>73.501998720000017</v>
      </c>
      <c r="L30" s="5">
        <f t="shared" si="27"/>
        <v>590.10199871999998</v>
      </c>
      <c r="M30" s="7">
        <f t="shared" si="28"/>
        <v>3.659436369678104E-2</v>
      </c>
      <c r="O30" s="3">
        <f t="shared" si="29"/>
        <v>22.414657280000142</v>
      </c>
      <c r="V30">
        <v>420</v>
      </c>
      <c r="W30" s="4">
        <v>1.0900000000000001</v>
      </c>
      <c r="X30" s="4">
        <v>1.23</v>
      </c>
      <c r="Y30" s="2">
        <v>-29</v>
      </c>
      <c r="Z30">
        <v>1.08</v>
      </c>
      <c r="AA30" s="2">
        <v>0</v>
      </c>
      <c r="AB30" s="2">
        <v>60</v>
      </c>
      <c r="AC30" s="5">
        <f t="shared" si="30"/>
        <v>636.82152000000008</v>
      </c>
      <c r="AD30" s="6">
        <f t="shared" si="31"/>
        <v>79.60269000000001</v>
      </c>
      <c r="AE30" s="6">
        <v>25</v>
      </c>
      <c r="AF30" s="5">
        <f t="shared" si="32"/>
        <v>621.20269000000008</v>
      </c>
      <c r="AG30" s="7">
        <f t="shared" si="24"/>
        <v>2.4526228322183541E-2</v>
      </c>
    </row>
    <row r="31" spans="1:34" x14ac:dyDescent="0.3">
      <c r="A31" s="10" t="s">
        <v>33</v>
      </c>
      <c r="B31">
        <v>820</v>
      </c>
      <c r="C31" s="4">
        <v>1.095</v>
      </c>
      <c r="D31" s="4">
        <v>1.23</v>
      </c>
      <c r="E31" s="2">
        <v>-29</v>
      </c>
      <c r="F31">
        <v>1.08</v>
      </c>
      <c r="G31" s="2">
        <v>0</v>
      </c>
      <c r="H31" s="2">
        <v>29</v>
      </c>
      <c r="I31" s="2">
        <f t="shared" si="23"/>
        <v>1161.45036</v>
      </c>
      <c r="J31" s="5">
        <f t="shared" si="25"/>
        <v>1190.45036</v>
      </c>
      <c r="K31" s="6">
        <f t="shared" si="26"/>
        <v>142.85404320000001</v>
      </c>
      <c r="L31" s="5">
        <f t="shared" si="27"/>
        <v>1151.4540432000001</v>
      </c>
      <c r="M31" s="7">
        <f>1-L31/J31</f>
        <v>3.275761687366785E-2</v>
      </c>
      <c r="O31" s="3">
        <f t="shared" si="29"/>
        <v>38.996316799999931</v>
      </c>
      <c r="V31">
        <v>820</v>
      </c>
      <c r="W31" s="4">
        <v>1.0900000000000001</v>
      </c>
      <c r="X31" s="4">
        <v>1.23</v>
      </c>
      <c r="Y31" s="2">
        <v>-29</v>
      </c>
      <c r="Z31">
        <v>1.08</v>
      </c>
      <c r="AA31" s="2">
        <v>0</v>
      </c>
      <c r="AB31" s="2">
        <v>60</v>
      </c>
      <c r="AC31" s="5">
        <f t="shared" si="30"/>
        <v>1216.0039200000001</v>
      </c>
      <c r="AD31" s="6">
        <f t="shared" si="31"/>
        <v>152.00049000000001</v>
      </c>
      <c r="AE31" s="6">
        <v>25</v>
      </c>
      <c r="AF31" s="5">
        <f t="shared" si="32"/>
        <v>1185.60049</v>
      </c>
      <c r="AG31" s="7">
        <f t="shared" si="24"/>
        <v>2.5002740122745726E-2</v>
      </c>
    </row>
    <row r="32" spans="1:34" x14ac:dyDescent="0.3">
      <c r="A32" s="10" t="s">
        <v>34</v>
      </c>
      <c r="B32">
        <v>1320</v>
      </c>
      <c r="C32" s="4">
        <v>1.095</v>
      </c>
      <c r="D32" s="4">
        <v>1.23</v>
      </c>
      <c r="E32" s="2">
        <v>-29</v>
      </c>
      <c r="F32">
        <v>1.08</v>
      </c>
      <c r="G32" s="2">
        <v>0</v>
      </c>
      <c r="H32" s="2">
        <v>29</v>
      </c>
      <c r="I32" s="2">
        <f t="shared" ref="I32" si="33">J32-H32</f>
        <v>1888.74936</v>
      </c>
      <c r="J32" s="5">
        <f t="shared" si="25"/>
        <v>1917.74936</v>
      </c>
      <c r="K32" s="6">
        <f t="shared" si="26"/>
        <v>230.12992320000001</v>
      </c>
      <c r="L32" s="5">
        <f t="shared" si="27"/>
        <v>1853.7299232</v>
      </c>
      <c r="M32" s="7">
        <f t="shared" ref="M32" si="34">1-L32/J32</f>
        <v>3.3382588014525538E-2</v>
      </c>
      <c r="O32" s="3">
        <f t="shared" si="29"/>
        <v>64.019436799999994</v>
      </c>
      <c r="V32">
        <v>1320</v>
      </c>
      <c r="W32" s="4">
        <v>1.0900000000000001</v>
      </c>
      <c r="X32" s="4">
        <v>1.23</v>
      </c>
      <c r="Y32" s="2">
        <v>-29</v>
      </c>
      <c r="Z32">
        <v>1.08</v>
      </c>
      <c r="AA32" s="2">
        <v>0</v>
      </c>
      <c r="AB32" s="2">
        <v>60</v>
      </c>
      <c r="AC32" s="5">
        <f t="shared" si="30"/>
        <v>1939.9819200000004</v>
      </c>
      <c r="AD32" s="6">
        <f t="shared" si="31"/>
        <v>242.49774000000005</v>
      </c>
      <c r="AE32" s="6">
        <v>25</v>
      </c>
      <c r="AF32" s="5">
        <f t="shared" si="32"/>
        <v>1891.0977399999999</v>
      </c>
      <c r="AG32" s="7">
        <f t="shared" si="24"/>
        <v>2.5198265765281169E-2</v>
      </c>
    </row>
    <row r="34" spans="1:33" x14ac:dyDescent="0.3">
      <c r="A34" s="16"/>
      <c r="C34" s="4"/>
      <c r="D34" s="4"/>
      <c r="E34" s="2"/>
      <c r="G34" s="2"/>
      <c r="H34" s="2"/>
      <c r="I34" s="2"/>
      <c r="J34" s="5"/>
    </row>
    <row r="35" spans="1:33" hidden="1" x14ac:dyDescent="0.3">
      <c r="A35" s="16"/>
      <c r="C35" s="9"/>
      <c r="O35" s="3"/>
      <c r="P35" s="3"/>
      <c r="V35" t="s">
        <v>18</v>
      </c>
      <c r="W35" s="9">
        <v>44118</v>
      </c>
    </row>
    <row r="36" spans="1:33" hidden="1" x14ac:dyDescent="0.3">
      <c r="A36" s="16"/>
      <c r="L36" t="s">
        <v>11</v>
      </c>
      <c r="M36" t="s">
        <v>12</v>
      </c>
      <c r="O36" s="3"/>
      <c r="P36" s="3"/>
      <c r="V36" t="s">
        <v>2</v>
      </c>
      <c r="W36" t="s">
        <v>3</v>
      </c>
      <c r="X36" t="s">
        <v>4</v>
      </c>
      <c r="Y36" t="s">
        <v>5</v>
      </c>
      <c r="Z36" t="s">
        <v>6</v>
      </c>
      <c r="AA36" t="s">
        <v>7</v>
      </c>
      <c r="AB36" t="s">
        <v>8</v>
      </c>
      <c r="AC36" t="s">
        <v>9</v>
      </c>
      <c r="AD36" t="s">
        <v>10</v>
      </c>
      <c r="AF36" t="s">
        <v>11</v>
      </c>
      <c r="AG36" t="s">
        <v>12</v>
      </c>
    </row>
    <row r="37" spans="1:33" hidden="1" x14ac:dyDescent="0.3">
      <c r="A37" s="16"/>
      <c r="C37" s="4"/>
      <c r="D37" s="4"/>
      <c r="E37" s="2"/>
      <c r="G37" s="2"/>
      <c r="H37" s="2"/>
      <c r="I37" s="2"/>
      <c r="J37" s="5"/>
      <c r="K37" s="6"/>
      <c r="L37" s="5">
        <f>K37+B37*D37</f>
        <v>0</v>
      </c>
      <c r="M37" s="7" t="e">
        <f>1-L37/J37</f>
        <v>#DIV/0!</v>
      </c>
      <c r="O37" s="3"/>
      <c r="V37">
        <v>90</v>
      </c>
      <c r="W37" s="4">
        <v>1.1299999999999999</v>
      </c>
      <c r="X37" s="4">
        <v>1.23</v>
      </c>
      <c r="Y37" s="2">
        <v>-24</v>
      </c>
      <c r="Z37">
        <v>1.08</v>
      </c>
      <c r="AA37" s="2">
        <v>0</v>
      </c>
      <c r="AB37" s="2">
        <f>H37+25</f>
        <v>25</v>
      </c>
      <c r="AC37" s="5">
        <f>(V37*W37*X37+Y37)*Z37+AA37+AB37</f>
        <v>134.17827999999997</v>
      </c>
      <c r="AD37" s="6">
        <v>0</v>
      </c>
      <c r="AE37" s="6">
        <v>25</v>
      </c>
      <c r="AF37" s="5">
        <f>AD37+V37*X37+AE37</f>
        <v>135.69999999999999</v>
      </c>
      <c r="AG37" s="7">
        <f>1-AF37/AC37</f>
        <v>-1.1341030754008941E-2</v>
      </c>
    </row>
    <row r="38" spans="1:33" hidden="1" x14ac:dyDescent="0.3">
      <c r="A38" s="16"/>
      <c r="C38" s="4"/>
      <c r="D38" s="4"/>
      <c r="E38" s="2"/>
      <c r="G38" s="2"/>
      <c r="H38" s="2"/>
      <c r="I38" s="2"/>
      <c r="J38" s="5"/>
      <c r="K38" s="6"/>
      <c r="L38" s="5">
        <f t="shared" ref="L38:L43" si="35">K38+B38*D38</f>
        <v>0</v>
      </c>
      <c r="M38" s="7" t="e">
        <f>1-L38/J38</f>
        <v>#DIV/0!</v>
      </c>
      <c r="O38" s="3"/>
      <c r="P38" s="3"/>
      <c r="V38">
        <v>120</v>
      </c>
      <c r="W38" s="4">
        <v>1.1299999999999999</v>
      </c>
      <c r="X38" s="4">
        <v>1.23</v>
      </c>
      <c r="Y38" s="2">
        <v>-24</v>
      </c>
      <c r="Z38">
        <v>1.08</v>
      </c>
      <c r="AA38" s="2">
        <v>0</v>
      </c>
      <c r="AB38" s="2">
        <f t="shared" ref="AB38:AB43" si="36">H38+25</f>
        <v>25</v>
      </c>
      <c r="AC38" s="5">
        <f t="shared" ref="AC38:AC43" si="37">(V38*W38*X38+Y38)*Z38+AA38+AB38</f>
        <v>179.21104</v>
      </c>
      <c r="AD38" s="6">
        <v>0</v>
      </c>
      <c r="AE38" s="6">
        <v>25</v>
      </c>
      <c r="AF38" s="5">
        <f t="shared" ref="AF38:AF43" si="38">AD38+V38*X38+AE38</f>
        <v>172.6</v>
      </c>
      <c r="AG38" s="7">
        <f t="shared" ref="AG38:AG43" si="39">1-AF38/AC38</f>
        <v>3.6889691617212894E-2</v>
      </c>
    </row>
    <row r="39" spans="1:33" hidden="1" x14ac:dyDescent="0.3">
      <c r="A39" s="16"/>
      <c r="C39" s="4"/>
      <c r="D39" s="4"/>
      <c r="E39" s="2"/>
      <c r="G39" s="2"/>
      <c r="H39" s="2"/>
      <c r="I39" s="2"/>
      <c r="J39" s="5"/>
      <c r="K39" s="6"/>
      <c r="L39" s="5">
        <f t="shared" si="35"/>
        <v>0</v>
      </c>
      <c r="M39" s="7" t="e">
        <f t="shared" ref="M39:M43" si="40">1-L39/J39</f>
        <v>#DIV/0!</v>
      </c>
      <c r="O39" s="3"/>
      <c r="P39" s="3"/>
      <c r="V39">
        <v>220</v>
      </c>
      <c r="W39" s="4">
        <v>1.1100000000000001</v>
      </c>
      <c r="X39" s="4">
        <v>1.23</v>
      </c>
      <c r="Y39" s="2">
        <v>-24</v>
      </c>
      <c r="Z39">
        <v>1.08</v>
      </c>
      <c r="AA39" s="2">
        <v>0</v>
      </c>
      <c r="AB39" s="2">
        <f t="shared" si="36"/>
        <v>25</v>
      </c>
      <c r="AC39" s="5">
        <f t="shared" si="37"/>
        <v>323.47528000000005</v>
      </c>
      <c r="AD39" s="6">
        <v>0</v>
      </c>
      <c r="AE39" s="6">
        <v>25</v>
      </c>
      <c r="AF39" s="5">
        <f t="shared" si="38"/>
        <v>295.60000000000002</v>
      </c>
      <c r="AG39" s="7">
        <f t="shared" si="39"/>
        <v>8.6174374746657678E-2</v>
      </c>
    </row>
    <row r="40" spans="1:33" hidden="1" x14ac:dyDescent="0.3">
      <c r="A40" s="16"/>
      <c r="C40" s="4"/>
      <c r="D40" s="4"/>
      <c r="E40" s="2"/>
      <c r="G40" s="2"/>
      <c r="H40" s="2"/>
      <c r="I40" s="2"/>
      <c r="J40" s="5"/>
      <c r="K40" s="6"/>
      <c r="L40" s="5">
        <f t="shared" si="35"/>
        <v>0</v>
      </c>
      <c r="M40" s="7" t="e">
        <f t="shared" si="40"/>
        <v>#DIV/0!</v>
      </c>
      <c r="V40">
        <v>320</v>
      </c>
      <c r="W40" s="4">
        <v>1.1000000000000001</v>
      </c>
      <c r="X40" s="4">
        <v>1.23</v>
      </c>
      <c r="Y40" s="2">
        <v>-24</v>
      </c>
      <c r="Z40">
        <v>1.08</v>
      </c>
      <c r="AA40" s="2">
        <v>0</v>
      </c>
      <c r="AB40" s="2">
        <f t="shared" si="36"/>
        <v>25</v>
      </c>
      <c r="AC40" s="5">
        <f t="shared" si="37"/>
        <v>466.67680000000001</v>
      </c>
      <c r="AD40" s="6">
        <v>0</v>
      </c>
      <c r="AE40" s="6">
        <v>25</v>
      </c>
      <c r="AF40" s="5">
        <f t="shared" si="38"/>
        <v>418.6</v>
      </c>
      <c r="AG40" s="7">
        <f t="shared" si="39"/>
        <v>0.10301947729135019</v>
      </c>
    </row>
    <row r="41" spans="1:33" hidden="1" x14ac:dyDescent="0.3">
      <c r="A41" s="16"/>
      <c r="C41" s="4"/>
      <c r="D41" s="4"/>
      <c r="E41" s="2"/>
      <c r="G41" s="2"/>
      <c r="H41" s="2"/>
      <c r="I41" s="2"/>
      <c r="J41" s="5"/>
      <c r="K41" s="6"/>
      <c r="L41" s="5">
        <f t="shared" si="35"/>
        <v>0</v>
      </c>
      <c r="M41" s="7" t="e">
        <f t="shared" si="40"/>
        <v>#DIV/0!</v>
      </c>
      <c r="V41">
        <v>420</v>
      </c>
      <c r="W41" s="4">
        <v>1.1000000000000001</v>
      </c>
      <c r="X41" s="4">
        <v>1.23</v>
      </c>
      <c r="Y41" s="2">
        <v>-24</v>
      </c>
      <c r="Z41">
        <v>1.08</v>
      </c>
      <c r="AA41" s="2">
        <v>0</v>
      </c>
      <c r="AB41" s="2">
        <f t="shared" si="36"/>
        <v>25</v>
      </c>
      <c r="AC41" s="5">
        <f t="shared" si="37"/>
        <v>612.80080000000021</v>
      </c>
      <c r="AD41" s="6">
        <v>0</v>
      </c>
      <c r="AE41" s="6">
        <v>25</v>
      </c>
      <c r="AF41" s="5">
        <f t="shared" si="38"/>
        <v>541.6</v>
      </c>
      <c r="AG41" s="7">
        <f t="shared" si="39"/>
        <v>0.11618914335621</v>
      </c>
    </row>
    <row r="42" spans="1:33" hidden="1" x14ac:dyDescent="0.3">
      <c r="A42" s="16"/>
      <c r="C42" s="4"/>
      <c r="D42" s="4"/>
      <c r="E42" s="2"/>
      <c r="G42" s="2"/>
      <c r="H42" s="2"/>
      <c r="I42" s="2"/>
      <c r="J42" s="5"/>
      <c r="K42" s="6"/>
      <c r="L42" s="5">
        <f t="shared" si="35"/>
        <v>0</v>
      </c>
      <c r="M42" s="7" t="e">
        <f t="shared" si="40"/>
        <v>#DIV/0!</v>
      </c>
      <c r="V42">
        <v>820</v>
      </c>
      <c r="W42" s="4">
        <v>1.1000000000000001</v>
      </c>
      <c r="X42" s="4">
        <v>1.23</v>
      </c>
      <c r="Y42" s="2">
        <v>-24</v>
      </c>
      <c r="Z42">
        <v>1.08</v>
      </c>
      <c r="AA42" s="2">
        <v>0</v>
      </c>
      <c r="AB42" s="2">
        <f t="shared" si="36"/>
        <v>25</v>
      </c>
      <c r="AC42" s="5">
        <f t="shared" si="37"/>
        <v>1197.2968000000001</v>
      </c>
      <c r="AD42" s="6">
        <v>0</v>
      </c>
      <c r="AE42" s="6">
        <v>25</v>
      </c>
      <c r="AF42" s="5">
        <f t="shared" si="38"/>
        <v>1033.5999999999999</v>
      </c>
      <c r="AG42" s="7">
        <f t="shared" si="39"/>
        <v>0.13672198906737254</v>
      </c>
    </row>
    <row r="43" spans="1:33" hidden="1" x14ac:dyDescent="0.3">
      <c r="A43" s="16"/>
      <c r="C43" s="4"/>
      <c r="D43" s="4"/>
      <c r="E43" s="2"/>
      <c r="G43" s="2"/>
      <c r="H43" s="2"/>
      <c r="I43" s="2"/>
      <c r="J43" s="5"/>
      <c r="K43" s="6"/>
      <c r="L43" s="5">
        <f t="shared" si="35"/>
        <v>0</v>
      </c>
      <c r="M43" s="7" t="e">
        <f t="shared" si="40"/>
        <v>#DIV/0!</v>
      </c>
      <c r="V43">
        <v>1320</v>
      </c>
      <c r="W43" s="4">
        <v>1.1000000000000001</v>
      </c>
      <c r="X43" s="4">
        <v>1.23</v>
      </c>
      <c r="Y43" s="2">
        <v>-24</v>
      </c>
      <c r="Z43">
        <v>1.08</v>
      </c>
      <c r="AA43" s="2">
        <v>0</v>
      </c>
      <c r="AB43" s="2">
        <f t="shared" si="36"/>
        <v>25</v>
      </c>
      <c r="AC43" s="5">
        <f t="shared" si="37"/>
        <v>1927.9168000000004</v>
      </c>
      <c r="AD43" s="6">
        <v>0</v>
      </c>
      <c r="AE43" s="6">
        <v>25</v>
      </c>
      <c r="AF43" s="5">
        <f t="shared" si="38"/>
        <v>1648.6</v>
      </c>
      <c r="AG43" s="7">
        <f t="shared" si="39"/>
        <v>0.14488011100894005</v>
      </c>
    </row>
    <row r="44" spans="1:33" x14ac:dyDescent="0.3">
      <c r="A44" s="16"/>
      <c r="B44" s="11" t="s">
        <v>19</v>
      </c>
      <c r="C44" s="1"/>
      <c r="E44" s="2"/>
      <c r="O44" s="3"/>
      <c r="P44" s="3"/>
      <c r="V44" t="s">
        <v>20</v>
      </c>
      <c r="W44" s="1">
        <v>44464</v>
      </c>
    </row>
    <row r="45" spans="1:33" x14ac:dyDescent="0.3">
      <c r="A45" s="10"/>
      <c r="B45" t="s">
        <v>2</v>
      </c>
      <c r="C45" t="s">
        <v>3</v>
      </c>
      <c r="D45" t="s">
        <v>4</v>
      </c>
      <c r="E45" t="s">
        <v>5</v>
      </c>
      <c r="F45" t="s">
        <v>6</v>
      </c>
      <c r="G45" t="s">
        <v>7</v>
      </c>
      <c r="H45" t="s">
        <v>8</v>
      </c>
      <c r="I45" t="s">
        <v>38</v>
      </c>
      <c r="J45" t="s">
        <v>9</v>
      </c>
      <c r="K45" t="s">
        <v>10</v>
      </c>
      <c r="L45" t="s">
        <v>11</v>
      </c>
      <c r="M45" t="s">
        <v>12</v>
      </c>
      <c r="O45" s="3"/>
      <c r="P45" s="3"/>
      <c r="Q45" s="3"/>
      <c r="R45" s="3"/>
      <c r="V45" t="s">
        <v>2</v>
      </c>
      <c r="W45" t="s">
        <v>3</v>
      </c>
      <c r="X45" t="s">
        <v>4</v>
      </c>
      <c r="Y45" t="s">
        <v>5</v>
      </c>
      <c r="Z45" t="s">
        <v>6</v>
      </c>
      <c r="AA45" t="s">
        <v>7</v>
      </c>
      <c r="AB45" t="s">
        <v>8</v>
      </c>
      <c r="AC45" t="s">
        <v>9</v>
      </c>
      <c r="AD45" t="s">
        <v>10</v>
      </c>
      <c r="AF45" t="s">
        <v>11</v>
      </c>
      <c r="AG45" t="s">
        <v>12</v>
      </c>
    </row>
    <row r="46" spans="1:33" x14ac:dyDescent="0.3">
      <c r="A46" s="10" t="s">
        <v>28</v>
      </c>
      <c r="B46">
        <v>90</v>
      </c>
      <c r="C46" s="4">
        <v>1.1399999999999999</v>
      </c>
      <c r="D46" s="4">
        <v>1.23</v>
      </c>
      <c r="E46" s="2">
        <v>-28</v>
      </c>
      <c r="F46">
        <v>1.08</v>
      </c>
      <c r="G46" s="2">
        <v>0</v>
      </c>
      <c r="H46" s="2">
        <v>24.99</v>
      </c>
      <c r="I46" s="2">
        <f t="shared" ref="I46:I51" si="41">J46-H46</f>
        <v>106.05383999999999</v>
      </c>
      <c r="J46" s="5">
        <f>(B46*C46*D46+E46)*F46+G46+H46</f>
        <v>131.04383999999999</v>
      </c>
      <c r="K46" s="6">
        <f>J46*12%</f>
        <v>15.725260799999997</v>
      </c>
      <c r="L46" s="5">
        <f>K46+B46*D46</f>
        <v>126.4252608</v>
      </c>
      <c r="M46" s="7">
        <f>1-L46/J46</f>
        <v>3.5244534958682405E-2</v>
      </c>
      <c r="N46" s="7"/>
      <c r="O46" s="3">
        <f>J46-L46</f>
        <v>4.618579199999985</v>
      </c>
      <c r="P46" s="3"/>
      <c r="W46" s="4"/>
      <c r="X46" s="4"/>
      <c r="Y46" s="2"/>
      <c r="AA46" s="2"/>
      <c r="AB46" s="2"/>
      <c r="AC46" s="5"/>
      <c r="AD46" s="6"/>
      <c r="AE46" s="6"/>
      <c r="AF46" s="5"/>
      <c r="AG46" s="7"/>
    </row>
    <row r="47" spans="1:33" x14ac:dyDescent="0.3">
      <c r="A47" s="10" t="s">
        <v>29</v>
      </c>
      <c r="B47">
        <v>120</v>
      </c>
      <c r="C47" s="4">
        <v>1.125</v>
      </c>
      <c r="D47" s="4">
        <v>1.23</v>
      </c>
      <c r="E47" s="2">
        <v>-28</v>
      </c>
      <c r="F47">
        <v>1.08</v>
      </c>
      <c r="G47" s="2">
        <v>0</v>
      </c>
      <c r="H47" s="2">
        <v>24.99</v>
      </c>
      <c r="I47" s="2">
        <f t="shared" si="41"/>
        <v>149.09400000000002</v>
      </c>
      <c r="J47" s="5">
        <f>(B47*C47*D47+E47)*F47+G47+H47</f>
        <v>174.08400000000003</v>
      </c>
      <c r="K47" s="6">
        <f t="shared" ref="K47:K52" si="42">J47*12%</f>
        <v>20.890080000000005</v>
      </c>
      <c r="L47" s="5">
        <f t="shared" ref="L47:L51" si="43">K47+B47*D47</f>
        <v>168.49008000000001</v>
      </c>
      <c r="M47" s="7">
        <f t="shared" ref="M47:M52" si="44">1-L47/J47</f>
        <v>3.2133452815882091E-2</v>
      </c>
      <c r="N47" s="7"/>
      <c r="O47" s="3">
        <f t="shared" ref="O47:O52" si="45">J47-L47</f>
        <v>5.5939200000000255</v>
      </c>
      <c r="P47" s="3"/>
      <c r="W47" s="4"/>
      <c r="X47" s="4"/>
      <c r="Y47" s="2"/>
      <c r="AA47" s="2"/>
      <c r="AB47" s="2"/>
      <c r="AC47" s="5"/>
      <c r="AD47" s="6"/>
      <c r="AE47" s="6"/>
      <c r="AF47" s="5"/>
      <c r="AG47" s="7"/>
    </row>
    <row r="48" spans="1:33" x14ac:dyDescent="0.3">
      <c r="A48" s="10" t="s">
        <v>30</v>
      </c>
      <c r="B48">
        <v>220</v>
      </c>
      <c r="C48" s="4">
        <v>1.109</v>
      </c>
      <c r="D48" s="4">
        <v>1.23</v>
      </c>
      <c r="E48" s="2">
        <v>-28</v>
      </c>
      <c r="F48">
        <v>1.08</v>
      </c>
      <c r="G48" s="2">
        <v>0</v>
      </c>
      <c r="H48" s="2">
        <v>24.99</v>
      </c>
      <c r="I48" s="2">
        <f t="shared" si="41"/>
        <v>293.86303199999998</v>
      </c>
      <c r="J48" s="5">
        <f t="shared" ref="J48:J52" si="46">(B48*C48*D48+E48)*F48+G48+H48</f>
        <v>318.85303199999998</v>
      </c>
      <c r="K48" s="6">
        <f t="shared" si="42"/>
        <v>38.262363839999999</v>
      </c>
      <c r="L48" s="5">
        <f t="shared" si="43"/>
        <v>308.86236384</v>
      </c>
      <c r="M48" s="7">
        <f t="shared" si="44"/>
        <v>3.1333144606885743E-2</v>
      </c>
      <c r="N48" s="7"/>
      <c r="O48" s="3">
        <f t="shared" si="45"/>
        <v>9.9906681599999843</v>
      </c>
      <c r="P48" s="3"/>
      <c r="W48" s="4"/>
      <c r="X48" s="4"/>
      <c r="Y48" s="2"/>
      <c r="AA48" s="2"/>
      <c r="AB48" s="2"/>
      <c r="AC48" s="5"/>
      <c r="AD48" s="6"/>
      <c r="AE48" s="6"/>
      <c r="AF48" s="5"/>
      <c r="AG48" s="7"/>
    </row>
    <row r="49" spans="1:33" x14ac:dyDescent="0.3">
      <c r="A49" s="10" t="s">
        <v>31</v>
      </c>
      <c r="B49">
        <v>320</v>
      </c>
      <c r="C49" s="4">
        <v>1.1000000000000001</v>
      </c>
      <c r="D49" s="4">
        <v>1.23</v>
      </c>
      <c r="E49" s="2">
        <v>-28</v>
      </c>
      <c r="F49">
        <v>1.08</v>
      </c>
      <c r="G49" s="2">
        <v>0</v>
      </c>
      <c r="H49" s="2">
        <v>24.99</v>
      </c>
      <c r="I49" s="2">
        <f t="shared" si="41"/>
        <v>437.35680000000002</v>
      </c>
      <c r="J49" s="5">
        <f t="shared" si="46"/>
        <v>462.34680000000003</v>
      </c>
      <c r="K49" s="6">
        <f t="shared" si="42"/>
        <v>55.481616000000002</v>
      </c>
      <c r="L49" s="5">
        <f t="shared" si="43"/>
        <v>449.08161600000005</v>
      </c>
      <c r="M49" s="7">
        <f t="shared" si="44"/>
        <v>2.8690982613051474E-2</v>
      </c>
      <c r="N49" s="7"/>
      <c r="O49" s="3">
        <f t="shared" si="45"/>
        <v>13.265183999999977</v>
      </c>
      <c r="P49" s="3"/>
      <c r="W49" s="4"/>
      <c r="X49" s="4"/>
      <c r="Y49" s="2"/>
      <c r="AA49" s="2"/>
      <c r="AB49" s="2"/>
      <c r="AC49" s="5"/>
      <c r="AD49" s="6"/>
      <c r="AE49" s="6"/>
      <c r="AF49" s="5"/>
      <c r="AG49" s="7"/>
    </row>
    <row r="50" spans="1:33" x14ac:dyDescent="0.3">
      <c r="A50" s="10" t="s">
        <v>32</v>
      </c>
      <c r="B50">
        <v>420</v>
      </c>
      <c r="C50" s="4">
        <v>1.1000000000000001</v>
      </c>
      <c r="D50" s="4">
        <v>1.23</v>
      </c>
      <c r="E50" s="2">
        <v>-28</v>
      </c>
      <c r="F50">
        <v>1.08</v>
      </c>
      <c r="G50" s="2">
        <v>0</v>
      </c>
      <c r="H50" s="2">
        <v>24.99</v>
      </c>
      <c r="I50" s="2">
        <f t="shared" si="41"/>
        <v>583.48080000000016</v>
      </c>
      <c r="J50" s="5">
        <f>(B50*C50*D50+E50)*F50+G50+H50</f>
        <v>608.47080000000017</v>
      </c>
      <c r="K50" s="6">
        <f t="shared" si="42"/>
        <v>73.016496000000018</v>
      </c>
      <c r="L50" s="5">
        <f t="shared" si="43"/>
        <v>589.6164960000001</v>
      </c>
      <c r="M50" s="7">
        <f t="shared" si="44"/>
        <v>3.0986374366691161E-2</v>
      </c>
      <c r="N50" s="7"/>
      <c r="O50" s="3">
        <f t="shared" si="45"/>
        <v>18.85430400000007</v>
      </c>
      <c r="P50" s="3"/>
      <c r="W50" s="4"/>
      <c r="X50" s="4"/>
      <c r="Y50" s="2"/>
      <c r="AA50" s="2"/>
      <c r="AB50" s="2"/>
      <c r="AC50" s="5"/>
      <c r="AD50" s="6"/>
      <c r="AE50" s="6"/>
      <c r="AF50" s="5"/>
      <c r="AG50" s="7"/>
    </row>
    <row r="51" spans="1:33" x14ac:dyDescent="0.3">
      <c r="A51" s="10" t="s">
        <v>33</v>
      </c>
      <c r="B51">
        <v>820</v>
      </c>
      <c r="C51" s="4">
        <v>1.0920000000000001</v>
      </c>
      <c r="D51" s="4">
        <v>1.23</v>
      </c>
      <c r="E51" s="2">
        <v>-28</v>
      </c>
      <c r="F51">
        <v>1.08</v>
      </c>
      <c r="G51" s="2">
        <v>0</v>
      </c>
      <c r="H51" s="2">
        <v>24.99</v>
      </c>
      <c r="I51" s="2">
        <f t="shared" si="41"/>
        <v>1159.2624960000001</v>
      </c>
      <c r="J51" s="5">
        <f t="shared" si="46"/>
        <v>1184.2524960000001</v>
      </c>
      <c r="K51" s="6">
        <f t="shared" si="42"/>
        <v>142.11029952000001</v>
      </c>
      <c r="L51" s="5">
        <f t="shared" si="43"/>
        <v>1150.71029952</v>
      </c>
      <c r="M51" s="7">
        <f t="shared" si="44"/>
        <v>2.8323517656322572E-2</v>
      </c>
      <c r="N51" s="7"/>
      <c r="O51" s="3">
        <f t="shared" si="45"/>
        <v>33.54219648000003</v>
      </c>
      <c r="P51" s="3"/>
      <c r="W51" s="4"/>
      <c r="X51" s="4"/>
      <c r="Y51" s="2"/>
      <c r="AA51" s="2"/>
      <c r="AB51" s="2"/>
      <c r="AC51" s="5"/>
      <c r="AD51" s="6"/>
      <c r="AE51" s="6"/>
      <c r="AF51" s="5"/>
      <c r="AG51" s="7"/>
    </row>
    <row r="52" spans="1:33" x14ac:dyDescent="0.3">
      <c r="A52" s="10" t="s">
        <v>34</v>
      </c>
      <c r="B52">
        <v>1632.07</v>
      </c>
      <c r="C52" s="4">
        <v>1.0900000000000001</v>
      </c>
      <c r="D52" s="4">
        <v>1.23</v>
      </c>
      <c r="E52" s="2">
        <v>-28</v>
      </c>
      <c r="F52">
        <v>1.08</v>
      </c>
      <c r="G52" s="2">
        <v>0</v>
      </c>
      <c r="H52" s="2">
        <v>24.99</v>
      </c>
      <c r="I52" s="2">
        <f>J52-H52</f>
        <v>2332.9255489200004</v>
      </c>
      <c r="J52" s="5">
        <f>(B52*C52*D52+E52)*F52+G52+H52</f>
        <v>2357.9155489200002</v>
      </c>
      <c r="K52" s="6">
        <f t="shared" si="42"/>
        <v>282.9498658704</v>
      </c>
      <c r="L52" s="5">
        <f>K52+B52*D52</f>
        <v>2290.3959658703998</v>
      </c>
      <c r="M52" s="7">
        <f t="shared" si="44"/>
        <v>2.8635284703273811E-2</v>
      </c>
      <c r="N52" s="7"/>
      <c r="O52" s="3">
        <f t="shared" si="45"/>
        <v>67.519583049600442</v>
      </c>
      <c r="P52" s="3"/>
      <c r="W52" s="4"/>
      <c r="X52" s="4"/>
      <c r="Y52" s="2"/>
      <c r="AA52" s="2"/>
      <c r="AB52" s="2"/>
      <c r="AC52" s="5"/>
      <c r="AD52" s="6"/>
      <c r="AE52" s="6"/>
      <c r="AF52" s="5"/>
      <c r="AG52" s="7"/>
    </row>
    <row r="53" spans="1:33" x14ac:dyDescent="0.3">
      <c r="H53" s="2"/>
      <c r="I53" s="2"/>
    </row>
    <row r="55" spans="1:33" x14ac:dyDescent="0.3">
      <c r="D55" t="s">
        <v>21</v>
      </c>
      <c r="O55" s="3"/>
      <c r="X55" t="s">
        <v>21</v>
      </c>
    </row>
    <row r="56" spans="1:33" x14ac:dyDescent="0.3">
      <c r="B56" t="s">
        <v>18</v>
      </c>
      <c r="C56" s="1">
        <v>44697</v>
      </c>
      <c r="E56" t="s">
        <v>22</v>
      </c>
      <c r="O56" s="3"/>
      <c r="V56" t="s">
        <v>23</v>
      </c>
      <c r="W56" s="1">
        <v>44553</v>
      </c>
      <c r="Y56" t="s">
        <v>22</v>
      </c>
    </row>
    <row r="57" spans="1:33" x14ac:dyDescent="0.3">
      <c r="A57" s="10"/>
      <c r="B57" t="s">
        <v>2</v>
      </c>
      <c r="C57" t="s">
        <v>3</v>
      </c>
      <c r="D57" t="s">
        <v>4</v>
      </c>
      <c r="E57" t="s">
        <v>5</v>
      </c>
      <c r="F57" t="s">
        <v>6</v>
      </c>
      <c r="G57" t="s">
        <v>7</v>
      </c>
      <c r="H57" t="s">
        <v>8</v>
      </c>
      <c r="I57" t="s">
        <v>38</v>
      </c>
      <c r="J57" t="s">
        <v>9</v>
      </c>
      <c r="K57" t="s">
        <v>10</v>
      </c>
      <c r="L57" t="s">
        <v>11</v>
      </c>
      <c r="M57" t="s">
        <v>12</v>
      </c>
      <c r="O57" s="3"/>
      <c r="P57" s="3"/>
      <c r="Q57" s="3"/>
      <c r="R57" s="3"/>
      <c r="V57" t="s">
        <v>2</v>
      </c>
      <c r="W57" t="s">
        <v>3</v>
      </c>
      <c r="X57" t="s">
        <v>4</v>
      </c>
      <c r="Y57" t="s">
        <v>5</v>
      </c>
      <c r="Z57" t="s">
        <v>6</v>
      </c>
      <c r="AA57" t="s">
        <v>7</v>
      </c>
      <c r="AB57" t="s">
        <v>8</v>
      </c>
      <c r="AC57" t="s">
        <v>9</v>
      </c>
      <c r="AD57" t="s">
        <v>10</v>
      </c>
      <c r="AF57" t="s">
        <v>11</v>
      </c>
      <c r="AG57" t="s">
        <v>12</v>
      </c>
    </row>
    <row r="58" spans="1:33" x14ac:dyDescent="0.3">
      <c r="A58" s="10" t="s">
        <v>28</v>
      </c>
      <c r="B58">
        <v>90</v>
      </c>
      <c r="C58" s="4">
        <v>1.155</v>
      </c>
      <c r="D58" s="4">
        <v>1.23</v>
      </c>
      <c r="E58" s="2">
        <v>-22</v>
      </c>
      <c r="F58">
        <v>1.1000000000000001</v>
      </c>
      <c r="G58" s="2">
        <v>0</v>
      </c>
      <c r="H58" s="2">
        <v>14.99</v>
      </c>
      <c r="I58" s="2">
        <f t="shared" ref="I58:I63" si="47">J58-H58</f>
        <v>116.44435000000003</v>
      </c>
      <c r="J58" s="5">
        <f>(B58*C58*D58+E58)*F58+G58+H58</f>
        <v>131.43435000000002</v>
      </c>
      <c r="K58" s="6">
        <f>J58*12%</f>
        <v>15.772122000000003</v>
      </c>
      <c r="L58" s="5">
        <f>K58+B58*D58</f>
        <v>126.47212200000001</v>
      </c>
      <c r="M58" s="7">
        <f>1-L58/J58</f>
        <v>3.7754422645221775E-2</v>
      </c>
      <c r="N58" s="6"/>
      <c r="O58" s="3">
        <f>J58-L58</f>
        <v>4.9622280000000103</v>
      </c>
      <c r="P58" s="3"/>
      <c r="W58" s="4"/>
      <c r="X58" s="4"/>
      <c r="Y58" s="2"/>
      <c r="AA58" s="2"/>
      <c r="AB58" s="2"/>
      <c r="AC58" s="5"/>
      <c r="AD58" s="6"/>
      <c r="AE58" s="6"/>
      <c r="AF58" s="5"/>
      <c r="AG58" s="7"/>
    </row>
    <row r="59" spans="1:33" x14ac:dyDescent="0.3">
      <c r="A59" s="10" t="s">
        <v>29</v>
      </c>
      <c r="B59">
        <v>120</v>
      </c>
      <c r="C59" s="4">
        <v>1.145</v>
      </c>
      <c r="D59" s="4">
        <v>1.23</v>
      </c>
      <c r="E59" s="2">
        <v>-22</v>
      </c>
      <c r="F59">
        <v>1.1000000000000001</v>
      </c>
      <c r="G59" s="2">
        <v>0</v>
      </c>
      <c r="H59" s="2">
        <v>14.99</v>
      </c>
      <c r="I59" s="2">
        <f t="shared" si="47"/>
        <v>161.70220000000003</v>
      </c>
      <c r="J59" s="5">
        <f t="shared" ref="J59:J64" si="48">(B59*C59*D59+E59)*F59+G59+H59</f>
        <v>176.69220000000004</v>
      </c>
      <c r="K59" s="6">
        <f t="shared" ref="K59:K64" si="49">J59*12%</f>
        <v>21.203064000000005</v>
      </c>
      <c r="L59" s="5">
        <f t="shared" ref="L59:L64" si="50">K59+B59*D59</f>
        <v>168.80306400000001</v>
      </c>
      <c r="M59" s="7">
        <f t="shared" ref="M59:M64" si="51">1-L59/J59</f>
        <v>4.4649033743425215E-2</v>
      </c>
      <c r="N59" s="6"/>
      <c r="O59" s="3">
        <f t="shared" ref="O59:O64" si="52">J59-L59</f>
        <v>7.8891360000000361</v>
      </c>
      <c r="P59" s="3"/>
      <c r="W59" s="4"/>
      <c r="X59" s="4"/>
      <c r="Y59" s="2"/>
      <c r="AA59" s="2"/>
      <c r="AB59" s="2"/>
      <c r="AC59" s="5"/>
      <c r="AD59" s="6"/>
      <c r="AE59" s="6"/>
      <c r="AF59" s="5"/>
      <c r="AG59" s="7"/>
    </row>
    <row r="60" spans="1:33" x14ac:dyDescent="0.3">
      <c r="A60" s="10" t="s">
        <v>30</v>
      </c>
      <c r="B60">
        <v>220</v>
      </c>
      <c r="C60" s="4">
        <v>1.115</v>
      </c>
      <c r="D60" s="4">
        <v>1.23</v>
      </c>
      <c r="E60" s="2">
        <v>-22</v>
      </c>
      <c r="F60">
        <v>1.1000000000000001</v>
      </c>
      <c r="G60" s="2">
        <v>0</v>
      </c>
      <c r="H60" s="2">
        <v>14.99</v>
      </c>
      <c r="I60" s="2">
        <f t="shared" si="47"/>
        <v>307.6909</v>
      </c>
      <c r="J60" s="5">
        <f t="shared" si="48"/>
        <v>322.68090000000001</v>
      </c>
      <c r="K60" s="6">
        <f t="shared" si="49"/>
        <v>38.721708</v>
      </c>
      <c r="L60" s="5">
        <f t="shared" si="50"/>
        <v>309.321708</v>
      </c>
      <c r="M60" s="7">
        <f t="shared" si="51"/>
        <v>4.1400628298731035E-2</v>
      </c>
      <c r="N60" s="6"/>
      <c r="O60" s="3">
        <f t="shared" si="52"/>
        <v>13.359192000000007</v>
      </c>
      <c r="P60" s="3"/>
      <c r="W60" s="4"/>
      <c r="X60" s="4"/>
      <c r="Y60" s="2"/>
      <c r="AA60" s="2"/>
      <c r="AB60" s="2"/>
      <c r="AC60" s="5"/>
      <c r="AD60" s="6"/>
      <c r="AE60" s="6"/>
      <c r="AF60" s="5"/>
      <c r="AG60" s="7"/>
    </row>
    <row r="61" spans="1:33" x14ac:dyDescent="0.3">
      <c r="A61" s="10" t="s">
        <v>31</v>
      </c>
      <c r="B61">
        <v>320</v>
      </c>
      <c r="C61" s="4">
        <v>1.105</v>
      </c>
      <c r="D61" s="4">
        <v>1.23</v>
      </c>
      <c r="E61" s="2">
        <v>-22</v>
      </c>
      <c r="F61">
        <v>1.1000000000000001</v>
      </c>
      <c r="G61" s="2">
        <v>0</v>
      </c>
      <c r="H61" s="2">
        <v>14.99</v>
      </c>
      <c r="I61" s="2">
        <f t="shared" si="47"/>
        <v>454.22080000000005</v>
      </c>
      <c r="J61" s="5">
        <f t="shared" si="48"/>
        <v>469.21080000000006</v>
      </c>
      <c r="K61" s="6">
        <f t="shared" si="49"/>
        <v>56.305296000000006</v>
      </c>
      <c r="L61" s="5">
        <f t="shared" si="50"/>
        <v>449.90529600000002</v>
      </c>
      <c r="M61" s="7">
        <f t="shared" si="51"/>
        <v>4.1144628384512938E-2</v>
      </c>
      <c r="N61" s="6"/>
      <c r="O61" s="3">
        <f t="shared" si="52"/>
        <v>19.305504000000042</v>
      </c>
      <c r="P61" s="3"/>
      <c r="W61" s="4"/>
      <c r="X61" s="4"/>
      <c r="Y61" s="2"/>
      <c r="AA61" s="2"/>
      <c r="AB61" s="2"/>
      <c r="AC61" s="5"/>
      <c r="AD61" s="6"/>
      <c r="AE61" s="6"/>
      <c r="AF61" s="5"/>
      <c r="AG61" s="7"/>
    </row>
    <row r="62" spans="1:33" x14ac:dyDescent="0.3">
      <c r="A62" s="10" t="s">
        <v>32</v>
      </c>
      <c r="B62">
        <v>420</v>
      </c>
      <c r="C62" s="4">
        <v>1.0980000000000001</v>
      </c>
      <c r="D62" s="4">
        <v>1.23</v>
      </c>
      <c r="E62" s="2">
        <v>-22</v>
      </c>
      <c r="F62">
        <v>1.1000000000000001</v>
      </c>
      <c r="G62" s="2">
        <v>0</v>
      </c>
      <c r="H62" s="2">
        <v>14.99</v>
      </c>
      <c r="I62" s="2">
        <f t="shared" si="47"/>
        <v>599.74948000000006</v>
      </c>
      <c r="J62" s="5">
        <f t="shared" si="48"/>
        <v>614.73948000000007</v>
      </c>
      <c r="K62" s="6">
        <f t="shared" si="49"/>
        <v>73.768737600000009</v>
      </c>
      <c r="L62" s="5">
        <f t="shared" si="50"/>
        <v>590.36873760000003</v>
      </c>
      <c r="M62" s="7">
        <f t="shared" si="51"/>
        <v>3.9644017007009258E-2</v>
      </c>
      <c r="N62" s="6"/>
      <c r="O62" s="3">
        <f t="shared" si="52"/>
        <v>24.37074240000004</v>
      </c>
      <c r="P62" s="3"/>
      <c r="W62" s="4"/>
      <c r="X62" s="4"/>
      <c r="Y62" s="2"/>
      <c r="AA62" s="2"/>
      <c r="AB62" s="2"/>
      <c r="AC62" s="5"/>
      <c r="AD62" s="6"/>
      <c r="AE62" s="6"/>
      <c r="AF62" s="5"/>
      <c r="AG62" s="7"/>
    </row>
    <row r="63" spans="1:33" x14ac:dyDescent="0.3">
      <c r="A63" s="10" t="s">
        <v>33</v>
      </c>
      <c r="B63">
        <v>820</v>
      </c>
      <c r="C63" s="4">
        <v>1.087</v>
      </c>
      <c r="D63" s="4">
        <v>1.23</v>
      </c>
      <c r="E63" s="2">
        <v>-22</v>
      </c>
      <c r="F63">
        <v>1.1000000000000001</v>
      </c>
      <c r="G63" s="2">
        <v>0</v>
      </c>
      <c r="H63" s="2">
        <v>14.99</v>
      </c>
      <c r="I63" s="2">
        <f t="shared" si="47"/>
        <v>1181.7830200000001</v>
      </c>
      <c r="J63" s="5">
        <f t="shared" si="48"/>
        <v>1196.7730200000001</v>
      </c>
      <c r="K63" s="6">
        <f t="shared" si="49"/>
        <v>143.61276240000001</v>
      </c>
      <c r="L63" s="5">
        <f t="shared" si="50"/>
        <v>1152.2127624</v>
      </c>
      <c r="M63" s="7">
        <f t="shared" si="51"/>
        <v>3.723367493695684E-2</v>
      </c>
      <c r="N63" s="6"/>
      <c r="O63" s="3">
        <f t="shared" si="52"/>
        <v>44.560257600000114</v>
      </c>
      <c r="P63" s="3"/>
      <c r="W63" s="4"/>
      <c r="X63" s="4"/>
      <c r="Y63" s="2"/>
      <c r="AA63" s="2"/>
      <c r="AB63" s="2"/>
      <c r="AC63" s="5"/>
      <c r="AD63" s="6"/>
      <c r="AE63" s="6"/>
      <c r="AF63" s="5"/>
      <c r="AG63" s="7"/>
    </row>
    <row r="64" spans="1:33" x14ac:dyDescent="0.3">
      <c r="A64" s="10" t="s">
        <v>34</v>
      </c>
      <c r="B64">
        <v>1320</v>
      </c>
      <c r="C64" s="4">
        <v>1.075</v>
      </c>
      <c r="D64" s="4">
        <v>1.23</v>
      </c>
      <c r="E64" s="2">
        <v>-22</v>
      </c>
      <c r="F64">
        <v>1.1000000000000001</v>
      </c>
      <c r="G64" s="2">
        <v>0</v>
      </c>
      <c r="H64" s="2">
        <v>14.99</v>
      </c>
      <c r="I64" s="2">
        <f t="shared" ref="I64" si="53">J64-H64</f>
        <v>1895.7070000000001</v>
      </c>
      <c r="J64" s="5">
        <f t="shared" si="48"/>
        <v>1910.6970000000001</v>
      </c>
      <c r="K64" s="6">
        <f t="shared" si="49"/>
        <v>229.28364000000002</v>
      </c>
      <c r="L64" s="5">
        <f t="shared" si="50"/>
        <v>1852.88364</v>
      </c>
      <c r="M64" s="7">
        <f t="shared" si="51"/>
        <v>3.0257733172763701E-2</v>
      </c>
      <c r="N64" s="6"/>
      <c r="O64" s="3">
        <f t="shared" si="52"/>
        <v>57.813360000000102</v>
      </c>
      <c r="P64" s="3"/>
      <c r="W64" s="4"/>
      <c r="X64" s="4"/>
      <c r="Y64" s="2"/>
      <c r="AA64" s="2"/>
      <c r="AB64" s="2"/>
      <c r="AC64" s="5"/>
      <c r="AD64" s="6"/>
      <c r="AE64" s="6"/>
      <c r="AF64" s="5"/>
      <c r="AG64" s="7"/>
    </row>
    <row r="67" spans="1:34" x14ac:dyDescent="0.3">
      <c r="A67" s="10"/>
      <c r="B67" t="s">
        <v>25</v>
      </c>
      <c r="C67" s="1"/>
      <c r="E67" s="2"/>
      <c r="O67" s="3"/>
      <c r="P67" s="3"/>
      <c r="V67" t="s">
        <v>25</v>
      </c>
      <c r="W67" s="1">
        <v>44553</v>
      </c>
    </row>
    <row r="68" spans="1:34" x14ac:dyDescent="0.3">
      <c r="A68" s="10"/>
      <c r="B68" t="s">
        <v>2</v>
      </c>
      <c r="C68" t="s">
        <v>3</v>
      </c>
      <c r="D68" t="s">
        <v>4</v>
      </c>
      <c r="E68" t="s">
        <v>5</v>
      </c>
      <c r="F68" t="s">
        <v>6</v>
      </c>
      <c r="G68" t="s">
        <v>7</v>
      </c>
      <c r="H68" t="s">
        <v>8</v>
      </c>
      <c r="I68" t="s">
        <v>38</v>
      </c>
      <c r="J68" t="s">
        <v>9</v>
      </c>
      <c r="K68" t="s">
        <v>10</v>
      </c>
      <c r="L68" t="s">
        <v>11</v>
      </c>
      <c r="M68" t="s">
        <v>12</v>
      </c>
      <c r="O68" s="3"/>
      <c r="P68" s="3"/>
      <c r="Q68" s="3"/>
      <c r="R68" s="3"/>
      <c r="V68" t="s">
        <v>2</v>
      </c>
      <c r="W68" t="s">
        <v>3</v>
      </c>
      <c r="X68" t="s">
        <v>4</v>
      </c>
      <c r="Y68" t="s">
        <v>5</v>
      </c>
      <c r="Z68" t="s">
        <v>6</v>
      </c>
      <c r="AA68" t="s">
        <v>7</v>
      </c>
      <c r="AB68" t="s">
        <v>8</v>
      </c>
      <c r="AC68" t="s">
        <v>9</v>
      </c>
      <c r="AD68" t="s">
        <v>10</v>
      </c>
      <c r="AE68" t="s">
        <v>14</v>
      </c>
      <c r="AF68" t="s">
        <v>11</v>
      </c>
      <c r="AG68" t="s">
        <v>12</v>
      </c>
    </row>
    <row r="69" spans="1:34" x14ac:dyDescent="0.3">
      <c r="A69" s="10" t="s">
        <v>28</v>
      </c>
      <c r="B69">
        <v>75.540000000000006</v>
      </c>
      <c r="C69" s="4">
        <v>1.105</v>
      </c>
      <c r="D69" s="4">
        <v>1.23</v>
      </c>
      <c r="E69" s="2">
        <v>-35</v>
      </c>
      <c r="F69">
        <v>1.1000000000000001</v>
      </c>
      <c r="G69" s="2">
        <v>0</v>
      </c>
      <c r="H69" s="2">
        <v>35</v>
      </c>
      <c r="I69" s="2">
        <f t="shared" ref="I69:I74" si="54">J69-H69</f>
        <v>74.43721010000003</v>
      </c>
      <c r="J69" s="5">
        <f>(B69*C69*D69+E69)*F69+G69+H69</f>
        <v>109.43721010000003</v>
      </c>
      <c r="K69" s="6">
        <f>J69*12.5%</f>
        <v>13.679651262500004</v>
      </c>
      <c r="L69" s="5">
        <f>K69+B69*D69</f>
        <v>106.59385126250001</v>
      </c>
      <c r="M69" s="7">
        <f>1-L69/J69</f>
        <v>2.5981645867085401E-2</v>
      </c>
      <c r="N69" s="7"/>
      <c r="O69" s="3">
        <f>J69-L69</f>
        <v>2.8433588375000198</v>
      </c>
      <c r="P69" s="3"/>
      <c r="W69" s="4"/>
      <c r="X69" s="4"/>
      <c r="Y69" s="2"/>
      <c r="AA69" s="2"/>
      <c r="AB69" s="2"/>
      <c r="AC69" s="5"/>
      <c r="AD69" s="6"/>
      <c r="AE69" s="6"/>
      <c r="AF69" s="5"/>
      <c r="AG69" s="7"/>
      <c r="AH69" s="7"/>
    </row>
    <row r="70" spans="1:34" x14ac:dyDescent="0.3">
      <c r="A70" s="10" t="s">
        <v>29</v>
      </c>
      <c r="B70">
        <v>120</v>
      </c>
      <c r="C70" s="4">
        <v>1.1000000000000001</v>
      </c>
      <c r="D70" s="4">
        <v>1.23</v>
      </c>
      <c r="E70" s="2">
        <v>-35</v>
      </c>
      <c r="F70">
        <v>1.1000000000000001</v>
      </c>
      <c r="G70" s="2">
        <v>0</v>
      </c>
      <c r="H70" s="2">
        <v>35</v>
      </c>
      <c r="I70" s="2">
        <f t="shared" si="54"/>
        <v>140.096</v>
      </c>
      <c r="J70" s="5">
        <f>(B70*C70*D70+E70)*F70+G70+H70</f>
        <v>175.096</v>
      </c>
      <c r="K70" s="6">
        <f t="shared" ref="K70:K75" si="55">J70*12.5%</f>
        <v>21.887</v>
      </c>
      <c r="L70" s="5">
        <f t="shared" ref="L70:L75" si="56">K70+B70*D70</f>
        <v>169.48699999999999</v>
      </c>
      <c r="M70" s="7">
        <f t="shared" ref="M70:M75" si="57">1-L70/J70</f>
        <v>3.2033855713437198E-2</v>
      </c>
      <c r="N70" s="7"/>
      <c r="O70" s="3">
        <f t="shared" ref="O70:O75" si="58">J70-L70</f>
        <v>5.6090000000000089</v>
      </c>
      <c r="P70" s="3"/>
      <c r="W70" s="4"/>
      <c r="X70" s="4"/>
      <c r="Y70" s="2"/>
      <c r="AA70" s="2"/>
      <c r="AB70" s="2"/>
      <c r="AC70" s="5"/>
      <c r="AD70" s="6"/>
      <c r="AE70" s="6"/>
      <c r="AF70" s="5"/>
      <c r="AG70" s="7"/>
      <c r="AH70" s="7"/>
    </row>
    <row r="71" spans="1:34" x14ac:dyDescent="0.3">
      <c r="A71" s="10" t="s">
        <v>30</v>
      </c>
      <c r="B71">
        <v>220</v>
      </c>
      <c r="C71" s="4">
        <v>1.1000000000000001</v>
      </c>
      <c r="D71" s="4">
        <v>1.23</v>
      </c>
      <c r="E71" s="2">
        <v>-35</v>
      </c>
      <c r="F71">
        <v>1.1000000000000001</v>
      </c>
      <c r="G71" s="2">
        <v>0</v>
      </c>
      <c r="H71" s="2">
        <v>35</v>
      </c>
      <c r="I71" s="2">
        <f t="shared" si="54"/>
        <v>288.92600000000004</v>
      </c>
      <c r="J71" s="5">
        <f t="shared" ref="J71:J75" si="59">(B71*C71*D71+E71)*F71+G71+H71</f>
        <v>323.92600000000004</v>
      </c>
      <c r="K71" s="6">
        <f t="shared" si="55"/>
        <v>40.490750000000006</v>
      </c>
      <c r="L71" s="5">
        <f t="shared" si="56"/>
        <v>311.09075000000001</v>
      </c>
      <c r="M71" s="7">
        <f t="shared" si="57"/>
        <v>3.9624019066083038E-2</v>
      </c>
      <c r="N71" s="7"/>
      <c r="O71" s="3">
        <f t="shared" si="58"/>
        <v>12.83525000000003</v>
      </c>
      <c r="P71" s="3"/>
      <c r="W71" s="4"/>
      <c r="X71" s="4"/>
      <c r="Y71" s="2"/>
      <c r="AA71" s="2"/>
      <c r="AB71" s="2"/>
      <c r="AC71" s="5"/>
      <c r="AD71" s="6"/>
      <c r="AE71" s="6"/>
      <c r="AF71" s="5"/>
      <c r="AG71" s="7"/>
      <c r="AH71" s="7"/>
    </row>
    <row r="72" spans="1:34" x14ac:dyDescent="0.3">
      <c r="A72" s="10" t="s">
        <v>31</v>
      </c>
      <c r="B72">
        <v>320</v>
      </c>
      <c r="C72" s="4">
        <v>1.087</v>
      </c>
      <c r="D72" s="4">
        <v>1.23</v>
      </c>
      <c r="E72" s="2">
        <v>-35</v>
      </c>
      <c r="F72">
        <v>1.1000000000000001</v>
      </c>
      <c r="G72" s="2">
        <v>0</v>
      </c>
      <c r="H72" s="2">
        <v>35</v>
      </c>
      <c r="I72" s="2">
        <f t="shared" si="54"/>
        <v>432.12752</v>
      </c>
      <c r="J72" s="5">
        <f t="shared" si="59"/>
        <v>467.12752</v>
      </c>
      <c r="K72" s="6">
        <f t="shared" si="55"/>
        <v>58.390940000000001</v>
      </c>
      <c r="L72" s="5">
        <f t="shared" si="56"/>
        <v>451.99094000000002</v>
      </c>
      <c r="M72" s="7">
        <f t="shared" si="57"/>
        <v>3.2403528698116468E-2</v>
      </c>
      <c r="N72" s="7"/>
      <c r="O72" s="3">
        <f t="shared" si="58"/>
        <v>15.136579999999981</v>
      </c>
      <c r="P72" s="3"/>
      <c r="W72" s="4"/>
      <c r="X72" s="4"/>
      <c r="Y72" s="2"/>
      <c r="AA72" s="2"/>
      <c r="AB72" s="2"/>
      <c r="AC72" s="5"/>
      <c r="AD72" s="6"/>
      <c r="AE72" s="6"/>
      <c r="AF72" s="5"/>
      <c r="AG72" s="7"/>
      <c r="AH72" s="7"/>
    </row>
    <row r="73" spans="1:34" x14ac:dyDescent="0.3">
      <c r="A73" s="10" t="s">
        <v>32</v>
      </c>
      <c r="B73">
        <v>420</v>
      </c>
      <c r="C73" s="4">
        <v>1.0820000000000001</v>
      </c>
      <c r="D73" s="4">
        <v>1.23</v>
      </c>
      <c r="E73" s="2">
        <v>-35</v>
      </c>
      <c r="F73">
        <v>1.1000000000000001</v>
      </c>
      <c r="G73" s="2">
        <v>0</v>
      </c>
      <c r="H73" s="2">
        <v>35</v>
      </c>
      <c r="I73" s="2">
        <f t="shared" si="54"/>
        <v>576.35732000000019</v>
      </c>
      <c r="J73" s="5">
        <f>(B73*C73*D73+E73)*F73+G73+H73</f>
        <v>611.35732000000019</v>
      </c>
      <c r="K73" s="6">
        <f t="shared" si="55"/>
        <v>76.419665000000023</v>
      </c>
      <c r="L73" s="5">
        <f t="shared" si="56"/>
        <v>593.01966500000003</v>
      </c>
      <c r="M73" s="7">
        <f t="shared" si="57"/>
        <v>2.9994987219585711E-2</v>
      </c>
      <c r="N73" s="7"/>
      <c r="O73" s="3">
        <f t="shared" si="58"/>
        <v>18.337655000000154</v>
      </c>
      <c r="P73" s="3"/>
      <c r="W73" s="4"/>
      <c r="X73" s="4"/>
      <c r="Y73" s="2"/>
      <c r="AA73" s="2"/>
      <c r="AB73" s="2"/>
      <c r="AC73" s="5"/>
      <c r="AD73" s="6"/>
      <c r="AE73" s="6"/>
      <c r="AF73" s="5"/>
      <c r="AG73" s="7"/>
      <c r="AH73" s="7"/>
    </row>
    <row r="74" spans="1:34" x14ac:dyDescent="0.3">
      <c r="A74" s="10" t="s">
        <v>33</v>
      </c>
      <c r="B74">
        <v>820</v>
      </c>
      <c r="C74" s="4">
        <v>1.0820000000000001</v>
      </c>
      <c r="D74" s="4">
        <v>1.23</v>
      </c>
      <c r="E74" s="2">
        <v>-35</v>
      </c>
      <c r="F74">
        <v>1.1000000000000001</v>
      </c>
      <c r="G74" s="2">
        <v>0</v>
      </c>
      <c r="H74" s="2">
        <v>35</v>
      </c>
      <c r="I74" s="2">
        <f t="shared" si="54"/>
        <v>1161.9357200000002</v>
      </c>
      <c r="J74" s="5">
        <f t="shared" si="59"/>
        <v>1196.9357200000002</v>
      </c>
      <c r="K74" s="6">
        <f t="shared" si="55"/>
        <v>149.61696500000002</v>
      </c>
      <c r="L74" s="5">
        <f t="shared" si="56"/>
        <v>1158.2169650000001</v>
      </c>
      <c r="M74" s="7">
        <f t="shared" si="57"/>
        <v>3.2348232534993637E-2</v>
      </c>
      <c r="N74" s="7"/>
      <c r="O74" s="3">
        <f t="shared" si="58"/>
        <v>38.718755000000101</v>
      </c>
      <c r="P74" s="3"/>
      <c r="W74" s="4"/>
      <c r="X74" s="4"/>
      <c r="Y74" s="2"/>
      <c r="AA74" s="2"/>
      <c r="AB74" s="2"/>
      <c r="AC74" s="5"/>
      <c r="AD74" s="6"/>
      <c r="AE74" s="6"/>
      <c r="AF74" s="5"/>
      <c r="AG74" s="7"/>
      <c r="AH74" s="7"/>
    </row>
    <row r="75" spans="1:34" x14ac:dyDescent="0.3">
      <c r="A75" s="10" t="s">
        <v>34</v>
      </c>
      <c r="B75">
        <v>2774.96</v>
      </c>
      <c r="C75" s="4">
        <v>1.0820000000000001</v>
      </c>
      <c r="D75" s="4">
        <v>1.23</v>
      </c>
      <c r="E75" s="2">
        <v>-35</v>
      </c>
      <c r="F75">
        <v>1.1000000000000001</v>
      </c>
      <c r="G75" s="2">
        <v>0</v>
      </c>
      <c r="H75" s="2">
        <v>35</v>
      </c>
      <c r="I75" s="2">
        <f>J75-H75</f>
        <v>4023.8915921600005</v>
      </c>
      <c r="J75" s="5">
        <f t="shared" si="59"/>
        <v>4058.8915921600005</v>
      </c>
      <c r="K75" s="6">
        <f t="shared" si="55"/>
        <v>507.36144902000007</v>
      </c>
      <c r="L75" s="5">
        <f t="shared" si="56"/>
        <v>3920.5622490200003</v>
      </c>
      <c r="M75" s="7">
        <f t="shared" si="57"/>
        <v>3.4080571012833127E-2</v>
      </c>
      <c r="N75" s="7"/>
      <c r="O75" s="3">
        <f t="shared" si="58"/>
        <v>138.32934314000022</v>
      </c>
      <c r="P75" s="3"/>
      <c r="W75" s="4"/>
      <c r="X75" s="4"/>
      <c r="Y75" s="2"/>
      <c r="AA75" s="2"/>
      <c r="AB75" s="2"/>
      <c r="AC75" s="5"/>
      <c r="AD75" s="6"/>
      <c r="AE75" s="6"/>
      <c r="AF75" s="5"/>
      <c r="AG75" s="7"/>
      <c r="AH75" s="7"/>
    </row>
    <row r="78" spans="1:34" x14ac:dyDescent="0.3">
      <c r="B78" t="s">
        <v>26</v>
      </c>
      <c r="D78" s="1"/>
    </row>
    <row r="79" spans="1:34" x14ac:dyDescent="0.3">
      <c r="A79" s="10"/>
      <c r="B79" t="s">
        <v>2</v>
      </c>
      <c r="C79" t="s">
        <v>3</v>
      </c>
      <c r="D79" t="s">
        <v>4</v>
      </c>
      <c r="E79" t="s">
        <v>5</v>
      </c>
      <c r="F79" t="s">
        <v>6</v>
      </c>
      <c r="G79" t="s">
        <v>7</v>
      </c>
      <c r="H79" t="s">
        <v>8</v>
      </c>
      <c r="I79" t="s">
        <v>38</v>
      </c>
      <c r="J79" t="s">
        <v>9</v>
      </c>
      <c r="K79" t="s">
        <v>10</v>
      </c>
      <c r="L79" t="s">
        <v>11</v>
      </c>
      <c r="M79" t="s">
        <v>12</v>
      </c>
    </row>
    <row r="80" spans="1:34" x14ac:dyDescent="0.3">
      <c r="A80" s="10" t="s">
        <v>28</v>
      </c>
      <c r="B80">
        <v>90</v>
      </c>
      <c r="C80" s="4">
        <v>1.095</v>
      </c>
      <c r="D80" s="4">
        <v>1.23</v>
      </c>
      <c r="E80" s="2">
        <v>-34</v>
      </c>
      <c r="F80">
        <v>1.1000000000000001</v>
      </c>
      <c r="G80" s="2">
        <v>0</v>
      </c>
      <c r="H80" s="2">
        <v>34</v>
      </c>
      <c r="I80" s="2">
        <f t="shared" ref="I80:I85" si="60">J80-H80</f>
        <v>95.938150000000007</v>
      </c>
      <c r="J80" s="5">
        <f>((B80*C80*D80)+E80)*F80+G80+H80</f>
        <v>129.93815000000001</v>
      </c>
      <c r="K80" s="6">
        <f>J80*12%</f>
        <v>15.592578</v>
      </c>
      <c r="L80" s="5">
        <f>K80+B80*D80</f>
        <v>126.29257800000001</v>
      </c>
      <c r="M80" s="7">
        <f>1-L80/J80</f>
        <v>2.8056209819825817E-2</v>
      </c>
      <c r="O80" s="3">
        <f>J80-L80</f>
        <v>3.6455720000000014</v>
      </c>
    </row>
    <row r="81" spans="1:15" x14ac:dyDescent="0.3">
      <c r="A81" s="10" t="s">
        <v>29</v>
      </c>
      <c r="B81">
        <v>120</v>
      </c>
      <c r="C81" s="4">
        <v>1.08</v>
      </c>
      <c r="D81" s="4">
        <v>1.23</v>
      </c>
      <c r="E81" s="2">
        <v>-34</v>
      </c>
      <c r="F81">
        <v>1.1000000000000001</v>
      </c>
      <c r="G81" s="2">
        <v>0</v>
      </c>
      <c r="H81" s="2">
        <v>34</v>
      </c>
      <c r="I81" s="2">
        <f t="shared" si="60"/>
        <v>137.94880000000003</v>
      </c>
      <c r="J81" s="5">
        <f>((B81*C81*D81)+E81)*F81+G81+H81</f>
        <v>171.94880000000003</v>
      </c>
      <c r="K81" s="6">
        <f t="shared" ref="K81:K86" si="61">J81*12%</f>
        <v>20.633856000000005</v>
      </c>
      <c r="L81" s="5">
        <f t="shared" ref="L81:L86" si="62">K81+B81*D81</f>
        <v>168.233856</v>
      </c>
      <c r="M81" s="7">
        <f t="shared" ref="M81:M86" si="63">1-L81/J81</f>
        <v>2.1604942866713994E-2</v>
      </c>
      <c r="O81" s="3">
        <f t="shared" ref="O81:O86" si="64">J81-L81</f>
        <v>3.7149440000000311</v>
      </c>
    </row>
    <row r="82" spans="1:15" x14ac:dyDescent="0.3">
      <c r="A82" s="10" t="s">
        <v>30</v>
      </c>
      <c r="B82">
        <v>220</v>
      </c>
      <c r="C82" s="4">
        <v>1.0900000000000001</v>
      </c>
      <c r="D82" s="4">
        <v>1.23</v>
      </c>
      <c r="E82" s="2">
        <v>-34</v>
      </c>
      <c r="F82">
        <v>1.1000000000000001</v>
      </c>
      <c r="G82" s="2">
        <v>0</v>
      </c>
      <c r="H82" s="2">
        <v>34</v>
      </c>
      <c r="I82" s="2">
        <f t="shared" si="60"/>
        <v>287.04940000000005</v>
      </c>
      <c r="J82" s="5">
        <f>((B82*C82*D82)+E82)*F82+G82+H82</f>
        <v>321.04940000000005</v>
      </c>
      <c r="K82" s="6">
        <f t="shared" si="61"/>
        <v>38.525928000000008</v>
      </c>
      <c r="L82" s="5">
        <f t="shared" si="62"/>
        <v>309.12592800000004</v>
      </c>
      <c r="M82" s="7">
        <f t="shared" si="63"/>
        <v>3.7139057104607631E-2</v>
      </c>
      <c r="O82" s="3">
        <f t="shared" si="64"/>
        <v>11.923472000000004</v>
      </c>
    </row>
    <row r="83" spans="1:15" x14ac:dyDescent="0.3">
      <c r="A83" s="10" t="s">
        <v>31</v>
      </c>
      <c r="B83">
        <v>320</v>
      </c>
      <c r="C83" s="4">
        <v>1.0900000000000001</v>
      </c>
      <c r="D83" s="4">
        <v>1.23</v>
      </c>
      <c r="E83" s="2">
        <v>-34</v>
      </c>
      <c r="F83">
        <v>1.1000000000000001</v>
      </c>
      <c r="G83" s="2">
        <v>0</v>
      </c>
      <c r="H83" s="2">
        <v>34</v>
      </c>
      <c r="I83" s="2">
        <f t="shared" si="60"/>
        <v>434.52640000000002</v>
      </c>
      <c r="J83" s="5">
        <f t="shared" ref="J83:J86" si="65">((B83*C83*D83)+E83)*F83+G83+H83</f>
        <v>468.52640000000002</v>
      </c>
      <c r="K83" s="6">
        <f t="shared" si="61"/>
        <v>56.223168000000001</v>
      </c>
      <c r="L83" s="5">
        <f t="shared" si="62"/>
        <v>449.82316800000001</v>
      </c>
      <c r="M83" s="7">
        <f t="shared" si="63"/>
        <v>3.9919270290852404E-2</v>
      </c>
      <c r="O83" s="3">
        <f t="shared" si="64"/>
        <v>18.703232000000014</v>
      </c>
    </row>
    <row r="84" spans="1:15" x14ac:dyDescent="0.3">
      <c r="A84" s="10" t="s">
        <v>32</v>
      </c>
      <c r="B84">
        <v>420</v>
      </c>
      <c r="C84" s="4">
        <v>1.0900000000000001</v>
      </c>
      <c r="D84" s="4">
        <v>1.23</v>
      </c>
      <c r="E84" s="2">
        <v>-34</v>
      </c>
      <c r="F84">
        <v>1.1000000000000001</v>
      </c>
      <c r="G84" s="2">
        <v>0</v>
      </c>
      <c r="H84" s="2">
        <v>34</v>
      </c>
      <c r="I84" s="2">
        <f t="shared" si="60"/>
        <v>582.00340000000006</v>
      </c>
      <c r="J84" s="5">
        <f t="shared" si="65"/>
        <v>616.00340000000006</v>
      </c>
      <c r="K84" s="6">
        <f t="shared" si="61"/>
        <v>73.920408000000009</v>
      </c>
      <c r="L84" s="5">
        <f t="shared" si="62"/>
        <v>590.52040800000009</v>
      </c>
      <c r="M84" s="7">
        <f t="shared" si="63"/>
        <v>4.136826517515968E-2</v>
      </c>
      <c r="O84" s="3">
        <f t="shared" si="64"/>
        <v>25.482991999999967</v>
      </c>
    </row>
    <row r="85" spans="1:15" x14ac:dyDescent="0.3">
      <c r="A85" s="10" t="s">
        <v>33</v>
      </c>
      <c r="B85">
        <v>820</v>
      </c>
      <c r="C85" s="4">
        <v>1.0900000000000001</v>
      </c>
      <c r="D85" s="4">
        <v>1.23</v>
      </c>
      <c r="E85" s="2">
        <v>-34</v>
      </c>
      <c r="F85">
        <v>1.1000000000000001</v>
      </c>
      <c r="G85" s="2">
        <v>0</v>
      </c>
      <c r="H85" s="2">
        <v>34</v>
      </c>
      <c r="I85" s="2">
        <f t="shared" si="60"/>
        <v>1171.9114000000002</v>
      </c>
      <c r="J85" s="5">
        <f t="shared" si="65"/>
        <v>1205.9114000000002</v>
      </c>
      <c r="K85" s="6">
        <f t="shared" si="61"/>
        <v>144.70936800000001</v>
      </c>
      <c r="L85" s="5">
        <f t="shared" si="62"/>
        <v>1153.3093679999999</v>
      </c>
      <c r="M85" s="7">
        <f t="shared" si="63"/>
        <v>4.3620146554713912E-2</v>
      </c>
      <c r="O85" s="3">
        <f t="shared" si="64"/>
        <v>52.602032000000236</v>
      </c>
    </row>
    <row r="86" spans="1:15" x14ac:dyDescent="0.3">
      <c r="A86" s="10" t="s">
        <v>34</v>
      </c>
      <c r="B86">
        <v>1320</v>
      </c>
      <c r="C86" s="4">
        <v>1.0900000000000001</v>
      </c>
      <c r="D86" s="4">
        <v>1.23</v>
      </c>
      <c r="E86" s="2">
        <v>-34</v>
      </c>
      <c r="F86">
        <v>1.1000000000000001</v>
      </c>
      <c r="G86" s="2">
        <v>0</v>
      </c>
      <c r="H86" s="2">
        <v>34</v>
      </c>
      <c r="I86" s="2">
        <f>J86-H86</f>
        <v>1909.2964000000004</v>
      </c>
      <c r="J86" s="5">
        <f t="shared" si="65"/>
        <v>1943.2964000000004</v>
      </c>
      <c r="K86" s="6">
        <f t="shared" si="61"/>
        <v>233.19556800000004</v>
      </c>
      <c r="L86" s="5">
        <f t="shared" si="62"/>
        <v>1856.795568</v>
      </c>
      <c r="M86" s="7">
        <f t="shared" si="63"/>
        <v>4.4512423323585848E-2</v>
      </c>
      <c r="O86" s="3">
        <f t="shared" si="64"/>
        <v>86.500832000000401</v>
      </c>
    </row>
    <row r="89" spans="1:15" x14ac:dyDescent="0.3">
      <c r="A89" s="10"/>
      <c r="B89" t="s">
        <v>27</v>
      </c>
    </row>
    <row r="90" spans="1:15" x14ac:dyDescent="0.3">
      <c r="A90" s="10"/>
      <c r="B90" t="s">
        <v>2</v>
      </c>
      <c r="C90" t="s">
        <v>3</v>
      </c>
      <c r="D90" t="s">
        <v>4</v>
      </c>
      <c r="E90" t="s">
        <v>5</v>
      </c>
      <c r="F90" t="s">
        <v>6</v>
      </c>
      <c r="G90" t="s">
        <v>7</v>
      </c>
      <c r="H90" t="s">
        <v>8</v>
      </c>
      <c r="I90" t="s">
        <v>38</v>
      </c>
      <c r="J90" t="s">
        <v>9</v>
      </c>
      <c r="K90" t="s">
        <v>10</v>
      </c>
      <c r="L90" t="s">
        <v>11</v>
      </c>
      <c r="M90" t="s">
        <v>12</v>
      </c>
    </row>
    <row r="91" spans="1:15" x14ac:dyDescent="0.3">
      <c r="A91" s="10" t="s">
        <v>28</v>
      </c>
      <c r="B91">
        <v>90</v>
      </c>
      <c r="C91" s="4">
        <v>1.099</v>
      </c>
      <c r="D91" s="4">
        <v>1.23</v>
      </c>
      <c r="E91" s="2">
        <v>-35</v>
      </c>
      <c r="F91">
        <v>1.1000000000000001</v>
      </c>
      <c r="G91" s="2">
        <v>0</v>
      </c>
      <c r="H91" s="2">
        <v>35</v>
      </c>
      <c r="I91" s="2">
        <f t="shared" ref="I91:I92" si="66">J91-H91</f>
        <v>95.325229999999976</v>
      </c>
      <c r="J91" s="5">
        <f>((B91*C91*D91)+E91)*F91+G91+H91</f>
        <v>130.32522999999998</v>
      </c>
      <c r="K91" s="6">
        <f>J91*12%</f>
        <v>15.639027599999997</v>
      </c>
      <c r="L91" s="5">
        <f>K91+B91*D91</f>
        <v>126.33902759999999</v>
      </c>
      <c r="M91" s="7">
        <f>1-L91/J91</f>
        <v>3.0586574832823898E-2</v>
      </c>
      <c r="O91" s="3">
        <f>J91-L91</f>
        <v>3.986202399999982</v>
      </c>
    </row>
    <row r="92" spans="1:15" x14ac:dyDescent="0.3">
      <c r="A92" s="10" t="s">
        <v>29</v>
      </c>
      <c r="B92">
        <v>156</v>
      </c>
      <c r="C92" s="4">
        <v>1.095</v>
      </c>
      <c r="D92" s="4">
        <v>1.23</v>
      </c>
      <c r="E92" s="2">
        <v>-35</v>
      </c>
      <c r="F92">
        <v>1.1000000000000001</v>
      </c>
      <c r="G92" s="2">
        <v>0</v>
      </c>
      <c r="H92" s="2">
        <v>35</v>
      </c>
      <c r="I92" s="2">
        <f t="shared" si="66"/>
        <v>192.61946</v>
      </c>
      <c r="J92" s="5">
        <f>((B92*C92*D92)+E92)*F92+G92+H92</f>
        <v>227.61946</v>
      </c>
      <c r="K92" s="6">
        <f t="shared" ref="K92:K97" si="67">J92*12%</f>
        <v>27.314335199999999</v>
      </c>
      <c r="L92" s="5">
        <f t="shared" ref="L92:L97" si="68">K92+B92*D92</f>
        <v>219.19433519999998</v>
      </c>
      <c r="M92" s="7">
        <f t="shared" ref="M92:M97" si="69">1-L92/J92</f>
        <v>3.7014079551897838E-2</v>
      </c>
      <c r="O92" s="3">
        <f t="shared" ref="O92:O97" si="70">J92-L92</f>
        <v>8.4251248000000203</v>
      </c>
    </row>
    <row r="93" spans="1:15" x14ac:dyDescent="0.3">
      <c r="A93" s="10" t="s">
        <v>30</v>
      </c>
      <c r="B93">
        <v>290</v>
      </c>
      <c r="C93" s="4">
        <v>1.0900000000000001</v>
      </c>
      <c r="D93" s="4">
        <v>1.23</v>
      </c>
      <c r="E93" s="2">
        <v>-35</v>
      </c>
      <c r="F93">
        <v>1.1000000000000001</v>
      </c>
      <c r="G93" s="2">
        <v>0</v>
      </c>
      <c r="H93" s="2">
        <v>35</v>
      </c>
      <c r="I93" s="2">
        <f>J93-H93</f>
        <v>389.18330000000003</v>
      </c>
      <c r="J93" s="5">
        <f>((B93*C93*D93)+E93)*F93+G93+H93</f>
        <v>424.18330000000003</v>
      </c>
      <c r="K93" s="6">
        <f t="shared" si="67"/>
        <v>50.901996000000004</v>
      </c>
      <c r="L93" s="5">
        <f t="shared" si="68"/>
        <v>407.60199599999999</v>
      </c>
      <c r="M93" s="7">
        <f t="shared" si="69"/>
        <v>3.9089950028678766E-2</v>
      </c>
      <c r="O93" s="3">
        <f t="shared" si="70"/>
        <v>16.581304000000046</v>
      </c>
    </row>
    <row r="94" spans="1:15" x14ac:dyDescent="0.3">
      <c r="A94" s="10" t="s">
        <v>31</v>
      </c>
      <c r="B94">
        <v>347.06</v>
      </c>
      <c r="C94" s="4">
        <v>1.085</v>
      </c>
      <c r="D94" s="4">
        <v>1.23</v>
      </c>
      <c r="E94" s="2">
        <v>-35</v>
      </c>
      <c r="F94">
        <v>1.1000000000000001</v>
      </c>
      <c r="G94" s="2">
        <v>0</v>
      </c>
      <c r="H94" s="2">
        <v>35</v>
      </c>
      <c r="I94" s="2">
        <f t="shared" ref="I94:I97" si="71">J94-H94</f>
        <v>470.98581529999996</v>
      </c>
      <c r="J94" s="5">
        <f t="shared" ref="J94:J97" si="72">((B94*C94*D94)+E94)*F94+G94+H94</f>
        <v>505.98581529999996</v>
      </c>
      <c r="K94" s="6">
        <f t="shared" si="67"/>
        <v>60.718297835999991</v>
      </c>
      <c r="L94" s="5">
        <f t="shared" si="68"/>
        <v>487.60209783599998</v>
      </c>
      <c r="M94" s="7">
        <f t="shared" si="69"/>
        <v>3.6332475947176923E-2</v>
      </c>
      <c r="O94" s="3">
        <f t="shared" si="70"/>
        <v>18.383717463999972</v>
      </c>
    </row>
    <row r="95" spans="1:15" x14ac:dyDescent="0.3">
      <c r="A95" s="10" t="s">
        <v>32</v>
      </c>
      <c r="B95">
        <v>556</v>
      </c>
      <c r="C95" s="4">
        <v>1.08</v>
      </c>
      <c r="D95" s="4">
        <v>1.23</v>
      </c>
      <c r="E95" s="2">
        <v>-35</v>
      </c>
      <c r="F95">
        <v>1.1000000000000001</v>
      </c>
      <c r="G95" s="2">
        <v>0</v>
      </c>
      <c r="H95" s="2">
        <v>35</v>
      </c>
      <c r="I95" s="2">
        <f t="shared" si="71"/>
        <v>773.9494400000001</v>
      </c>
      <c r="J95" s="5">
        <f t="shared" si="72"/>
        <v>808.9494400000001</v>
      </c>
      <c r="K95" s="6">
        <f t="shared" si="67"/>
        <v>97.073932800000009</v>
      </c>
      <c r="L95" s="5">
        <f t="shared" si="68"/>
        <v>780.95393279999996</v>
      </c>
      <c r="M95" s="7">
        <f t="shared" si="69"/>
        <v>3.4607239730582107E-2</v>
      </c>
      <c r="O95" s="3">
        <f t="shared" si="70"/>
        <v>27.995507200000134</v>
      </c>
    </row>
    <row r="96" spans="1:15" x14ac:dyDescent="0.3">
      <c r="A96" s="10" t="s">
        <v>33</v>
      </c>
      <c r="B96">
        <v>820</v>
      </c>
      <c r="C96" s="4">
        <v>1.077</v>
      </c>
      <c r="D96" s="4">
        <v>1.23</v>
      </c>
      <c r="E96" s="2">
        <v>-35</v>
      </c>
      <c r="F96">
        <v>1.1000000000000001</v>
      </c>
      <c r="G96" s="2">
        <v>0</v>
      </c>
      <c r="H96" s="2">
        <v>35</v>
      </c>
      <c r="I96" s="2">
        <f t="shared" si="71"/>
        <v>1156.38842</v>
      </c>
      <c r="J96" s="5">
        <f t="shared" si="72"/>
        <v>1191.38842</v>
      </c>
      <c r="K96" s="6">
        <f t="shared" si="67"/>
        <v>142.96661040000001</v>
      </c>
      <c r="L96" s="5">
        <f t="shared" si="68"/>
        <v>1151.5666103999999</v>
      </c>
      <c r="M96" s="7">
        <f t="shared" si="69"/>
        <v>3.3424707619703065E-2</v>
      </c>
      <c r="O96" s="3">
        <f t="shared" si="70"/>
        <v>39.821809600000051</v>
      </c>
    </row>
    <row r="97" spans="1:17" x14ac:dyDescent="0.3">
      <c r="A97" s="10" t="s">
        <v>34</v>
      </c>
      <c r="B97">
        <v>1927</v>
      </c>
      <c r="C97" s="4">
        <v>1.075</v>
      </c>
      <c r="D97" s="4">
        <v>1.23</v>
      </c>
      <c r="E97" s="2">
        <v>-35</v>
      </c>
      <c r="F97">
        <v>1.1000000000000001</v>
      </c>
      <c r="G97" s="2">
        <v>0</v>
      </c>
      <c r="H97" s="2">
        <v>35</v>
      </c>
      <c r="I97" s="2">
        <f t="shared" si="71"/>
        <v>2764.2733250000001</v>
      </c>
      <c r="J97" s="5">
        <f t="shared" si="72"/>
        <v>2799.2733250000001</v>
      </c>
      <c r="K97" s="6">
        <f t="shared" si="67"/>
        <v>335.91279900000001</v>
      </c>
      <c r="L97" s="5">
        <f t="shared" si="68"/>
        <v>2706.1227990000002</v>
      </c>
      <c r="M97" s="7">
        <f t="shared" si="69"/>
        <v>3.3276681190108515E-2</v>
      </c>
      <c r="O97" s="3">
        <f t="shared" si="70"/>
        <v>93.1505259999999</v>
      </c>
      <c r="Q97" s="12"/>
    </row>
    <row r="98" spans="1:17" x14ac:dyDescent="0.3">
      <c r="O98" s="12"/>
    </row>
    <row r="100" spans="1:17" x14ac:dyDescent="0.3">
      <c r="B100" t="s">
        <v>23</v>
      </c>
      <c r="C100" s="1"/>
      <c r="O100" s="3"/>
    </row>
    <row r="101" spans="1:17" x14ac:dyDescent="0.3">
      <c r="A101" s="10"/>
      <c r="B101" t="s">
        <v>2</v>
      </c>
      <c r="C101" t="s">
        <v>3</v>
      </c>
      <c r="D101" t="s">
        <v>4</v>
      </c>
      <c r="E101" t="s">
        <v>5</v>
      </c>
      <c r="F101" t="s">
        <v>6</v>
      </c>
      <c r="G101" t="s">
        <v>7</v>
      </c>
      <c r="H101" t="s">
        <v>8</v>
      </c>
      <c r="I101" t="s">
        <v>38</v>
      </c>
      <c r="J101" t="s">
        <v>9</v>
      </c>
      <c r="K101" t="s">
        <v>10</v>
      </c>
      <c r="L101" t="s">
        <v>11</v>
      </c>
      <c r="M101" t="s">
        <v>12</v>
      </c>
      <c r="O101" s="3"/>
    </row>
    <row r="102" spans="1:17" x14ac:dyDescent="0.3">
      <c r="A102" s="10" t="s">
        <v>28</v>
      </c>
      <c r="B102">
        <v>49.29</v>
      </c>
      <c r="C102" s="4">
        <v>1.155</v>
      </c>
      <c r="D102" s="4">
        <v>1.23</v>
      </c>
      <c r="E102" s="2">
        <v>0</v>
      </c>
      <c r="F102">
        <v>1.1000000000000001</v>
      </c>
      <c r="G102" s="2">
        <v>0</v>
      </c>
      <c r="H102" s="2">
        <v>0</v>
      </c>
      <c r="I102" s="2">
        <f t="shared" ref="I102:I107" si="73">J102-H102</f>
        <v>77.026222349999998</v>
      </c>
      <c r="J102" s="5">
        <f>(B102*C102*D102+E102)*F102+G102+H102</f>
        <v>77.026222349999998</v>
      </c>
      <c r="K102" s="6">
        <f>J102*12%</f>
        <v>9.243146681999999</v>
      </c>
      <c r="L102" s="5">
        <f>K102+B102*D102</f>
        <v>69.869846682000002</v>
      </c>
      <c r="M102" s="7">
        <f>1-L102/J102</f>
        <v>9.2908303817394677E-2</v>
      </c>
      <c r="N102" s="6"/>
      <c r="O102" s="3">
        <f>J102-L102</f>
        <v>7.1563756679999955</v>
      </c>
    </row>
    <row r="103" spans="1:17" x14ac:dyDescent="0.3">
      <c r="A103" s="10" t="s">
        <v>29</v>
      </c>
      <c r="B103">
        <v>120</v>
      </c>
      <c r="C103" s="4">
        <v>1.145</v>
      </c>
      <c r="D103" s="4">
        <v>1.23</v>
      </c>
      <c r="E103" s="2">
        <v>0</v>
      </c>
      <c r="F103">
        <v>1.1000000000000001</v>
      </c>
      <c r="G103" s="2">
        <v>0</v>
      </c>
      <c r="H103" s="2">
        <v>0</v>
      </c>
      <c r="I103" s="2">
        <f t="shared" si="73"/>
        <v>185.90220000000002</v>
      </c>
      <c r="J103" s="5">
        <f t="shared" ref="J103:J108" si="74">(B103*C103*D103+E103)*F103+G103+H103</f>
        <v>185.90220000000002</v>
      </c>
      <c r="K103" s="6">
        <f t="shared" ref="K103:K108" si="75">J103*12%</f>
        <v>22.308264000000001</v>
      </c>
      <c r="L103" s="5">
        <f t="shared" ref="L103:L108" si="76">K103+B103*D103</f>
        <v>169.908264</v>
      </c>
      <c r="M103" s="7">
        <f t="shared" ref="M103:M108" si="77">1-L103/J103</f>
        <v>8.6034140531957237E-2</v>
      </c>
      <c r="N103" s="6"/>
      <c r="O103" s="3">
        <f t="shared" ref="O103:O108" si="78">J103-L103</f>
        <v>15.993936000000019</v>
      </c>
    </row>
    <row r="104" spans="1:17" x14ac:dyDescent="0.3">
      <c r="A104" s="10" t="s">
        <v>30</v>
      </c>
      <c r="B104">
        <v>220</v>
      </c>
      <c r="C104" s="4">
        <v>1.115</v>
      </c>
      <c r="D104" s="4">
        <v>1.23</v>
      </c>
      <c r="E104" s="2">
        <v>0</v>
      </c>
      <c r="F104">
        <v>1.1000000000000001</v>
      </c>
      <c r="G104" s="2">
        <v>0</v>
      </c>
      <c r="H104" s="2">
        <v>0</v>
      </c>
      <c r="I104" s="2">
        <f t="shared" si="73"/>
        <v>331.89090000000004</v>
      </c>
      <c r="J104" s="5">
        <f t="shared" si="74"/>
        <v>331.89090000000004</v>
      </c>
      <c r="K104" s="6">
        <f t="shared" si="75"/>
        <v>39.826908000000003</v>
      </c>
      <c r="L104" s="5">
        <f t="shared" si="76"/>
        <v>310.42690800000003</v>
      </c>
      <c r="M104" s="7">
        <f t="shared" si="77"/>
        <v>6.4671830411740738E-2</v>
      </c>
      <c r="N104" s="6"/>
      <c r="O104" s="3">
        <f t="shared" si="78"/>
        <v>21.463992000000019</v>
      </c>
    </row>
    <row r="105" spans="1:17" x14ac:dyDescent="0.3">
      <c r="A105" s="10" t="s">
        <v>31</v>
      </c>
      <c r="B105">
        <v>320</v>
      </c>
      <c r="C105" s="4">
        <v>1.105</v>
      </c>
      <c r="D105" s="4">
        <v>1.23</v>
      </c>
      <c r="E105" s="2">
        <v>0</v>
      </c>
      <c r="F105">
        <v>1.1000000000000001</v>
      </c>
      <c r="G105" s="2">
        <v>0</v>
      </c>
      <c r="H105" s="2">
        <v>0</v>
      </c>
      <c r="I105" s="2">
        <f t="shared" si="73"/>
        <v>478.42080000000004</v>
      </c>
      <c r="J105" s="5">
        <f t="shared" si="74"/>
        <v>478.42080000000004</v>
      </c>
      <c r="K105" s="6">
        <f t="shared" si="75"/>
        <v>57.410496000000002</v>
      </c>
      <c r="L105" s="5">
        <f t="shared" si="76"/>
        <v>451.01049600000005</v>
      </c>
      <c r="M105" s="7">
        <f t="shared" si="77"/>
        <v>5.7293294940353734E-2</v>
      </c>
      <c r="N105" s="6"/>
      <c r="O105" s="3">
        <f t="shared" si="78"/>
        <v>27.410303999999996</v>
      </c>
    </row>
    <row r="106" spans="1:17" x14ac:dyDescent="0.3">
      <c r="A106" s="10" t="s">
        <v>32</v>
      </c>
      <c r="B106">
        <v>420</v>
      </c>
      <c r="C106" s="4">
        <v>1.0980000000000001</v>
      </c>
      <c r="D106" s="4">
        <v>1.23</v>
      </c>
      <c r="E106" s="2">
        <v>0</v>
      </c>
      <c r="F106">
        <v>1.1000000000000001</v>
      </c>
      <c r="G106" s="2">
        <v>0</v>
      </c>
      <c r="H106" s="2">
        <v>0</v>
      </c>
      <c r="I106" s="2">
        <f t="shared" si="73"/>
        <v>623.94948000000011</v>
      </c>
      <c r="J106" s="5">
        <f t="shared" si="74"/>
        <v>623.94948000000011</v>
      </c>
      <c r="K106" s="6">
        <f t="shared" si="75"/>
        <v>74.873937600000005</v>
      </c>
      <c r="L106" s="5">
        <f t="shared" si="76"/>
        <v>591.4739376</v>
      </c>
      <c r="M106" s="7">
        <f t="shared" si="77"/>
        <v>5.2048352376221407E-2</v>
      </c>
      <c r="N106" s="6"/>
      <c r="O106" s="3">
        <f t="shared" si="78"/>
        <v>32.475542400000109</v>
      </c>
    </row>
    <row r="107" spans="1:17" x14ac:dyDescent="0.3">
      <c r="A107" s="10" t="s">
        <v>33</v>
      </c>
      <c r="B107">
        <v>820</v>
      </c>
      <c r="C107" s="4">
        <v>1.087</v>
      </c>
      <c r="D107" s="4">
        <v>1.23</v>
      </c>
      <c r="E107" s="2">
        <v>0</v>
      </c>
      <c r="F107">
        <v>1.1000000000000001</v>
      </c>
      <c r="G107" s="2">
        <v>0</v>
      </c>
      <c r="H107" s="2">
        <v>0</v>
      </c>
      <c r="I107" s="2">
        <f t="shared" si="73"/>
        <v>1205.9830199999999</v>
      </c>
      <c r="J107" s="5">
        <f t="shared" si="74"/>
        <v>1205.9830199999999</v>
      </c>
      <c r="K107" s="6">
        <f t="shared" si="75"/>
        <v>144.71796239999998</v>
      </c>
      <c r="L107" s="5">
        <f t="shared" si="76"/>
        <v>1153.3179623999999</v>
      </c>
      <c r="M107" s="7">
        <f t="shared" si="77"/>
        <v>4.3669816843689868E-2</v>
      </c>
      <c r="N107" s="6"/>
      <c r="O107" s="3">
        <f t="shared" si="78"/>
        <v>52.665057599999955</v>
      </c>
    </row>
    <row r="108" spans="1:17" x14ac:dyDescent="0.3">
      <c r="A108" s="10" t="s">
        <v>34</v>
      </c>
      <c r="B108">
        <v>1320</v>
      </c>
      <c r="C108" s="4">
        <v>1.075</v>
      </c>
      <c r="D108" s="4">
        <v>1.23</v>
      </c>
      <c r="E108" s="2">
        <v>0</v>
      </c>
      <c r="F108">
        <v>1.1000000000000001</v>
      </c>
      <c r="G108" s="2">
        <v>0</v>
      </c>
      <c r="H108" s="2">
        <v>0</v>
      </c>
      <c r="I108" s="2">
        <f t="shared" ref="I108" si="79">J108-H108</f>
        <v>1919.9069999999999</v>
      </c>
      <c r="J108" s="5">
        <f t="shared" si="74"/>
        <v>1919.9069999999999</v>
      </c>
      <c r="K108" s="6">
        <f t="shared" si="75"/>
        <v>230.38883999999999</v>
      </c>
      <c r="L108" s="5">
        <f t="shared" si="76"/>
        <v>1853.98884</v>
      </c>
      <c r="M108" s="7">
        <f t="shared" si="77"/>
        <v>3.4334038054968263E-2</v>
      </c>
      <c r="N108" s="6"/>
      <c r="O108" s="3">
        <f t="shared" si="78"/>
        <v>65.918159999999943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E9B27-510E-41B4-AC30-38EF2DF47217}">
  <dimension ref="A1:AG32"/>
  <sheetViews>
    <sheetView workbookViewId="0">
      <selection activeCell="A22" sqref="A22"/>
    </sheetView>
  </sheetViews>
  <sheetFormatPr defaultRowHeight="15.6" x14ac:dyDescent="0.3"/>
  <cols>
    <col min="5" max="5" width="24.19921875" bestFit="1" customWidth="1"/>
    <col min="8" max="8" width="13.59765625" bestFit="1" customWidth="1"/>
    <col min="9" max="9" width="14" bestFit="1" customWidth="1"/>
    <col min="11" max="11" width="22.3984375" bestFit="1" customWidth="1"/>
  </cols>
  <sheetData>
    <row r="1" spans="1:32" x14ac:dyDescent="0.3">
      <c r="A1" t="s">
        <v>36</v>
      </c>
    </row>
    <row r="2" spans="1:32" x14ac:dyDescent="0.3">
      <c r="A2" t="s">
        <v>17</v>
      </c>
      <c r="C2" s="4"/>
      <c r="D2" s="4"/>
      <c r="E2" s="2"/>
      <c r="G2" s="2"/>
      <c r="H2" s="2"/>
      <c r="I2" s="5"/>
    </row>
    <row r="3" spans="1:32" hidden="1" x14ac:dyDescent="0.3">
      <c r="C3" s="9"/>
      <c r="N3" s="3"/>
      <c r="O3" s="3"/>
      <c r="U3" t="s">
        <v>18</v>
      </c>
      <c r="V3" s="9">
        <v>44118</v>
      </c>
    </row>
    <row r="4" spans="1:32" hidden="1" x14ac:dyDescent="0.3">
      <c r="K4" t="s">
        <v>11</v>
      </c>
      <c r="L4" t="s">
        <v>12</v>
      </c>
      <c r="N4" s="3"/>
      <c r="O4" s="3"/>
      <c r="U4" t="s">
        <v>2</v>
      </c>
      <c r="V4" t="s">
        <v>3</v>
      </c>
      <c r="W4" t="s">
        <v>4</v>
      </c>
      <c r="X4" t="s">
        <v>5</v>
      </c>
      <c r="Y4" t="s">
        <v>6</v>
      </c>
      <c r="Z4" t="s">
        <v>7</v>
      </c>
      <c r="AA4" t="s">
        <v>8</v>
      </c>
      <c r="AB4" t="s">
        <v>9</v>
      </c>
      <c r="AC4" t="s">
        <v>10</v>
      </c>
      <c r="AE4" t="s">
        <v>11</v>
      </c>
      <c r="AF4" t="s">
        <v>12</v>
      </c>
    </row>
    <row r="5" spans="1:32" hidden="1" x14ac:dyDescent="0.3">
      <c r="C5" s="4"/>
      <c r="D5" s="4"/>
      <c r="E5" s="2"/>
      <c r="G5" s="2"/>
      <c r="H5" s="2"/>
      <c r="I5" s="5"/>
      <c r="J5" s="6"/>
      <c r="K5" s="5">
        <f>J5+B5*D5</f>
        <v>0</v>
      </c>
      <c r="L5" s="7" t="e">
        <f>1-K5/I5</f>
        <v>#DIV/0!</v>
      </c>
      <c r="N5" s="3"/>
      <c r="U5">
        <v>90</v>
      </c>
      <c r="V5" s="4">
        <v>1.1299999999999999</v>
      </c>
      <c r="W5" s="4">
        <v>1.23</v>
      </c>
      <c r="X5" s="2">
        <v>-24</v>
      </c>
      <c r="Y5">
        <v>1.08</v>
      </c>
      <c r="Z5" s="2">
        <v>0</v>
      </c>
      <c r="AA5" s="2">
        <f>H5+25</f>
        <v>25</v>
      </c>
      <c r="AB5" s="5">
        <f>(U5*V5*W5+X5)*Y5+Z5+AA5</f>
        <v>134.17827999999997</v>
      </c>
      <c r="AC5" s="6">
        <v>0</v>
      </c>
      <c r="AD5" s="6">
        <v>25</v>
      </c>
      <c r="AE5" s="5">
        <f>AC5+U5*W5+AD5</f>
        <v>135.69999999999999</v>
      </c>
      <c r="AF5" s="7">
        <f>1-AE5/AB5</f>
        <v>-1.1341030754008941E-2</v>
      </c>
    </row>
    <row r="6" spans="1:32" hidden="1" x14ac:dyDescent="0.3">
      <c r="C6" s="4"/>
      <c r="D6" s="4"/>
      <c r="E6" s="2"/>
      <c r="G6" s="2"/>
      <c r="H6" s="2"/>
      <c r="I6" s="5"/>
      <c r="J6" s="6"/>
      <c r="K6" s="5">
        <f t="shared" ref="K6:K11" si="0">J6+B6*D6</f>
        <v>0</v>
      </c>
      <c r="L6" s="7" t="e">
        <f>1-K6/I6</f>
        <v>#DIV/0!</v>
      </c>
      <c r="N6" s="3"/>
      <c r="O6" s="3"/>
      <c r="U6">
        <v>120</v>
      </c>
      <c r="V6" s="4">
        <v>1.1299999999999999</v>
      </c>
      <c r="W6" s="4">
        <v>1.23</v>
      </c>
      <c r="X6" s="2">
        <v>-24</v>
      </c>
      <c r="Y6">
        <v>1.08</v>
      </c>
      <c r="Z6" s="2">
        <v>0</v>
      </c>
      <c r="AA6" s="2">
        <f t="shared" ref="AA6:AA11" si="1">H6+25</f>
        <v>25</v>
      </c>
      <c r="AB6" s="5">
        <f t="shared" ref="AB6:AB11" si="2">(U6*V6*W6+X6)*Y6+Z6+AA6</f>
        <v>179.21104</v>
      </c>
      <c r="AC6" s="6">
        <v>0</v>
      </c>
      <c r="AD6" s="6">
        <v>25</v>
      </c>
      <c r="AE6" s="5">
        <f t="shared" ref="AE6:AE11" si="3">AC6+U6*W6+AD6</f>
        <v>172.6</v>
      </c>
      <c r="AF6" s="7">
        <f t="shared" ref="AF6:AF11" si="4">1-AE6/AB6</f>
        <v>3.6889691617212894E-2</v>
      </c>
    </row>
    <row r="7" spans="1:32" hidden="1" x14ac:dyDescent="0.3">
      <c r="C7" s="4"/>
      <c r="D7" s="4"/>
      <c r="E7" s="2"/>
      <c r="G7" s="2"/>
      <c r="H7" s="2"/>
      <c r="I7" s="5"/>
      <c r="J7" s="6"/>
      <c r="K7" s="5">
        <f t="shared" si="0"/>
        <v>0</v>
      </c>
      <c r="L7" s="7" t="e">
        <f t="shared" ref="L7:L11" si="5">1-K7/I7</f>
        <v>#DIV/0!</v>
      </c>
      <c r="N7" s="3"/>
      <c r="O7" s="3"/>
      <c r="U7">
        <v>220</v>
      </c>
      <c r="V7" s="4">
        <v>1.1100000000000001</v>
      </c>
      <c r="W7" s="4">
        <v>1.23</v>
      </c>
      <c r="X7" s="2">
        <v>-24</v>
      </c>
      <c r="Y7">
        <v>1.08</v>
      </c>
      <c r="Z7" s="2">
        <v>0</v>
      </c>
      <c r="AA7" s="2">
        <f t="shared" si="1"/>
        <v>25</v>
      </c>
      <c r="AB7" s="5">
        <f t="shared" si="2"/>
        <v>323.47528000000005</v>
      </c>
      <c r="AC7" s="6">
        <v>0</v>
      </c>
      <c r="AD7" s="6">
        <v>25</v>
      </c>
      <c r="AE7" s="5">
        <f t="shared" si="3"/>
        <v>295.60000000000002</v>
      </c>
      <c r="AF7" s="7">
        <f t="shared" si="4"/>
        <v>8.6174374746657678E-2</v>
      </c>
    </row>
    <row r="8" spans="1:32" hidden="1" x14ac:dyDescent="0.3">
      <c r="C8" s="4"/>
      <c r="D8" s="4"/>
      <c r="E8" s="2"/>
      <c r="G8" s="2"/>
      <c r="H8" s="2"/>
      <c r="I8" s="5"/>
      <c r="J8" s="6"/>
      <c r="K8" s="5">
        <f t="shared" si="0"/>
        <v>0</v>
      </c>
      <c r="L8" s="7" t="e">
        <f t="shared" si="5"/>
        <v>#DIV/0!</v>
      </c>
      <c r="U8">
        <v>320</v>
      </c>
      <c r="V8" s="4">
        <v>1.1000000000000001</v>
      </c>
      <c r="W8" s="4">
        <v>1.23</v>
      </c>
      <c r="X8" s="2">
        <v>-24</v>
      </c>
      <c r="Y8">
        <v>1.08</v>
      </c>
      <c r="Z8" s="2">
        <v>0</v>
      </c>
      <c r="AA8" s="2">
        <f t="shared" si="1"/>
        <v>25</v>
      </c>
      <c r="AB8" s="5">
        <f t="shared" si="2"/>
        <v>466.67680000000001</v>
      </c>
      <c r="AC8" s="6">
        <v>0</v>
      </c>
      <c r="AD8" s="6">
        <v>25</v>
      </c>
      <c r="AE8" s="5">
        <f t="shared" si="3"/>
        <v>418.6</v>
      </c>
      <c r="AF8" s="7">
        <f t="shared" si="4"/>
        <v>0.10301947729135019</v>
      </c>
    </row>
    <row r="9" spans="1:32" hidden="1" x14ac:dyDescent="0.3">
      <c r="C9" s="4"/>
      <c r="D9" s="4"/>
      <c r="E9" s="2"/>
      <c r="G9" s="2"/>
      <c r="H9" s="2"/>
      <c r="I9" s="5"/>
      <c r="J9" s="6"/>
      <c r="K9" s="5">
        <f t="shared" si="0"/>
        <v>0</v>
      </c>
      <c r="L9" s="7" t="e">
        <f t="shared" si="5"/>
        <v>#DIV/0!</v>
      </c>
      <c r="U9">
        <v>420</v>
      </c>
      <c r="V9" s="4">
        <v>1.1000000000000001</v>
      </c>
      <c r="W9" s="4">
        <v>1.23</v>
      </c>
      <c r="X9" s="2">
        <v>-24</v>
      </c>
      <c r="Y9">
        <v>1.08</v>
      </c>
      <c r="Z9" s="2">
        <v>0</v>
      </c>
      <c r="AA9" s="2">
        <f t="shared" si="1"/>
        <v>25</v>
      </c>
      <c r="AB9" s="5">
        <f t="shared" si="2"/>
        <v>612.80080000000021</v>
      </c>
      <c r="AC9" s="6">
        <v>0</v>
      </c>
      <c r="AD9" s="6">
        <v>25</v>
      </c>
      <c r="AE9" s="5">
        <f t="shared" si="3"/>
        <v>541.6</v>
      </c>
      <c r="AF9" s="7">
        <f t="shared" si="4"/>
        <v>0.11618914335621</v>
      </c>
    </row>
    <row r="10" spans="1:32" hidden="1" x14ac:dyDescent="0.3">
      <c r="C10" s="4"/>
      <c r="D10" s="4"/>
      <c r="E10" s="2"/>
      <c r="G10" s="2"/>
      <c r="H10" s="2"/>
      <c r="I10" s="5"/>
      <c r="J10" s="6"/>
      <c r="K10" s="5">
        <f t="shared" si="0"/>
        <v>0</v>
      </c>
      <c r="L10" s="7" t="e">
        <f t="shared" si="5"/>
        <v>#DIV/0!</v>
      </c>
      <c r="U10">
        <v>820</v>
      </c>
      <c r="V10" s="4">
        <v>1.1000000000000001</v>
      </c>
      <c r="W10" s="4">
        <v>1.23</v>
      </c>
      <c r="X10" s="2">
        <v>-24</v>
      </c>
      <c r="Y10">
        <v>1.08</v>
      </c>
      <c r="Z10" s="2">
        <v>0</v>
      </c>
      <c r="AA10" s="2">
        <f t="shared" si="1"/>
        <v>25</v>
      </c>
      <c r="AB10" s="5">
        <f t="shared" si="2"/>
        <v>1197.2968000000001</v>
      </c>
      <c r="AC10" s="6">
        <v>0</v>
      </c>
      <c r="AD10" s="6">
        <v>25</v>
      </c>
      <c r="AE10" s="5">
        <f t="shared" si="3"/>
        <v>1033.5999999999999</v>
      </c>
      <c r="AF10" s="7">
        <f t="shared" si="4"/>
        <v>0.13672198906737254</v>
      </c>
    </row>
    <row r="11" spans="1:32" hidden="1" x14ac:dyDescent="0.3">
      <c r="C11" s="4"/>
      <c r="D11" s="4"/>
      <c r="E11" s="2"/>
      <c r="G11" s="2"/>
      <c r="H11" s="2"/>
      <c r="I11" s="5"/>
      <c r="J11" s="6"/>
      <c r="K11" s="5">
        <f t="shared" si="0"/>
        <v>0</v>
      </c>
      <c r="L11" s="7" t="e">
        <f t="shared" si="5"/>
        <v>#DIV/0!</v>
      </c>
      <c r="U11">
        <v>1320</v>
      </c>
      <c r="V11" s="4">
        <v>1.1000000000000001</v>
      </c>
      <c r="W11" s="4">
        <v>1.23</v>
      </c>
      <c r="X11" s="2">
        <v>-24</v>
      </c>
      <c r="Y11">
        <v>1.08</v>
      </c>
      <c r="Z11" s="2">
        <v>0</v>
      </c>
      <c r="AA11" s="2">
        <f t="shared" si="1"/>
        <v>25</v>
      </c>
      <c r="AB11" s="5">
        <f t="shared" si="2"/>
        <v>1927.9168000000004</v>
      </c>
      <c r="AC11" s="6">
        <v>0</v>
      </c>
      <c r="AD11" s="6">
        <v>25</v>
      </c>
      <c r="AE11" s="5">
        <f t="shared" si="3"/>
        <v>1648.6</v>
      </c>
      <c r="AF11" s="7">
        <f t="shared" si="4"/>
        <v>0.14488011100894005</v>
      </c>
    </row>
    <row r="12" spans="1:32" x14ac:dyDescent="0.3">
      <c r="A12" s="10"/>
      <c r="B12" s="11" t="s">
        <v>19</v>
      </c>
      <c r="C12" s="1"/>
      <c r="E12" s="2"/>
      <c r="N12" s="3"/>
      <c r="O12" s="3"/>
      <c r="U12" t="s">
        <v>20</v>
      </c>
      <c r="V12" s="1">
        <v>44464</v>
      </c>
    </row>
    <row r="13" spans="1:32" x14ac:dyDescent="0.3">
      <c r="A13" s="10"/>
      <c r="B13" t="s">
        <v>2</v>
      </c>
      <c r="C13" t="s">
        <v>3</v>
      </c>
      <c r="D13" t="s">
        <v>4</v>
      </c>
      <c r="E13" t="s">
        <v>5</v>
      </c>
      <c r="F13" t="s">
        <v>6</v>
      </c>
      <c r="G13" t="s">
        <v>7</v>
      </c>
      <c r="H13" t="s">
        <v>8</v>
      </c>
      <c r="I13" t="s">
        <v>9</v>
      </c>
      <c r="J13" t="s">
        <v>10</v>
      </c>
      <c r="K13" t="s">
        <v>11</v>
      </c>
      <c r="L13" t="s">
        <v>12</v>
      </c>
      <c r="N13" s="3"/>
      <c r="O13" s="3"/>
      <c r="P13" s="3"/>
      <c r="Q13" s="3"/>
      <c r="U13" t="s">
        <v>2</v>
      </c>
      <c r="V13" t="s">
        <v>3</v>
      </c>
      <c r="W13" t="s">
        <v>4</v>
      </c>
      <c r="X13" t="s">
        <v>5</v>
      </c>
      <c r="Y13" t="s">
        <v>6</v>
      </c>
      <c r="Z13" t="s">
        <v>7</v>
      </c>
      <c r="AA13" t="s">
        <v>8</v>
      </c>
      <c r="AB13" t="s">
        <v>9</v>
      </c>
      <c r="AC13" t="s">
        <v>10</v>
      </c>
      <c r="AE13" t="s">
        <v>11</v>
      </c>
      <c r="AF13" t="s">
        <v>12</v>
      </c>
    </row>
    <row r="14" spans="1:32" x14ac:dyDescent="0.3">
      <c r="A14" s="10"/>
      <c r="B14">
        <v>90</v>
      </c>
      <c r="C14" s="4">
        <v>1.1000000000000001</v>
      </c>
      <c r="D14" s="4">
        <v>1.23</v>
      </c>
      <c r="E14" s="2">
        <v>0</v>
      </c>
      <c r="F14">
        <v>1.08</v>
      </c>
      <c r="G14" s="2">
        <v>0</v>
      </c>
      <c r="H14" s="2">
        <v>0</v>
      </c>
      <c r="I14" s="5">
        <f>(B14*C14*D14+E14)*F14+G14+H14</f>
        <v>131.51160000000002</v>
      </c>
      <c r="J14" s="6">
        <f>I14*12%</f>
        <v>15.781392000000002</v>
      </c>
      <c r="K14" s="5">
        <f>J14+B14*D14</f>
        <v>126.481392</v>
      </c>
      <c r="L14" s="7">
        <f>1-K14/I14</f>
        <v>3.8249158249158421E-2</v>
      </c>
      <c r="M14" s="7"/>
      <c r="N14" s="3">
        <f>I14-K14</f>
        <v>5.030208000000016</v>
      </c>
      <c r="O14" s="3"/>
      <c r="V14" s="4"/>
      <c r="W14" s="4"/>
      <c r="X14" s="2"/>
      <c r="Z14" s="2"/>
      <c r="AA14" s="2"/>
      <c r="AB14" s="5"/>
      <c r="AC14" s="6"/>
      <c r="AD14" s="6"/>
      <c r="AE14" s="5"/>
      <c r="AF14" s="7"/>
    </row>
    <row r="15" spans="1:32" x14ac:dyDescent="0.3">
      <c r="A15" s="10"/>
      <c r="B15">
        <v>120</v>
      </c>
      <c r="C15" s="4">
        <v>1.1000000000000001</v>
      </c>
      <c r="D15" s="4">
        <v>1.23</v>
      </c>
      <c r="E15" s="2">
        <v>0</v>
      </c>
      <c r="F15">
        <v>1.08</v>
      </c>
      <c r="G15" s="2">
        <v>0</v>
      </c>
      <c r="H15" s="2">
        <v>0</v>
      </c>
      <c r="I15" s="5">
        <f>(B15*C15*D15+E15)*F15+G15+H15</f>
        <v>175.34879999999998</v>
      </c>
      <c r="J15" s="6">
        <f t="shared" ref="J15:J20" si="6">I15*12%</f>
        <v>21.041855999999996</v>
      </c>
      <c r="K15" s="5">
        <f t="shared" ref="K15:K19" si="7">J15+B15*D15</f>
        <v>168.64185599999999</v>
      </c>
      <c r="L15" s="7">
        <f t="shared" ref="L15:L20" si="8">1-K15/I15</f>
        <v>3.8249158249158199E-2</v>
      </c>
      <c r="M15" s="7"/>
      <c r="N15" s="3">
        <f t="shared" ref="N15:N20" si="9">I15-K15</f>
        <v>6.7069439999999929</v>
      </c>
      <c r="O15" s="3"/>
      <c r="V15" s="4"/>
      <c r="W15" s="4"/>
      <c r="X15" s="2"/>
      <c r="Z15" s="2"/>
      <c r="AA15" s="2"/>
      <c r="AB15" s="5"/>
      <c r="AC15" s="6"/>
      <c r="AD15" s="6"/>
      <c r="AE15" s="5"/>
      <c r="AF15" s="7"/>
    </row>
    <row r="16" spans="1:32" x14ac:dyDescent="0.3">
      <c r="A16" s="10"/>
      <c r="B16">
        <v>220</v>
      </c>
      <c r="C16" s="4">
        <v>1.1000000000000001</v>
      </c>
      <c r="D16" s="4">
        <v>1.23</v>
      </c>
      <c r="E16" s="2">
        <v>0</v>
      </c>
      <c r="F16">
        <v>1.08</v>
      </c>
      <c r="G16" s="2">
        <v>0</v>
      </c>
      <c r="H16" s="2">
        <v>0</v>
      </c>
      <c r="I16" s="5">
        <f t="shared" ref="I16:I20" si="10">(B16*C16*D16+E16)*F16+G16+H16</f>
        <v>321.47280000000006</v>
      </c>
      <c r="J16" s="6">
        <f t="shared" si="6"/>
        <v>38.576736000000004</v>
      </c>
      <c r="K16" s="5">
        <f t="shared" si="7"/>
        <v>309.17673600000001</v>
      </c>
      <c r="L16" s="7">
        <f t="shared" si="8"/>
        <v>3.8249158249158421E-2</v>
      </c>
      <c r="M16" s="7"/>
      <c r="N16" s="3">
        <f t="shared" si="9"/>
        <v>12.296064000000058</v>
      </c>
      <c r="O16" s="3"/>
      <c r="V16" s="4"/>
      <c r="W16" s="4"/>
      <c r="X16" s="2"/>
      <c r="Z16" s="2"/>
      <c r="AA16" s="2"/>
      <c r="AB16" s="5"/>
      <c r="AC16" s="6"/>
      <c r="AD16" s="6"/>
      <c r="AE16" s="5"/>
      <c r="AF16" s="7"/>
    </row>
    <row r="17" spans="1:33" x14ac:dyDescent="0.3">
      <c r="A17" s="10"/>
      <c r="B17">
        <v>320</v>
      </c>
      <c r="C17" s="4">
        <v>1.1000000000000001</v>
      </c>
      <c r="D17" s="4">
        <v>1.23</v>
      </c>
      <c r="E17" s="2">
        <v>0</v>
      </c>
      <c r="F17">
        <v>1.08</v>
      </c>
      <c r="G17" s="2">
        <v>0</v>
      </c>
      <c r="H17" s="2">
        <v>0</v>
      </c>
      <c r="I17" s="5">
        <f t="shared" si="10"/>
        <v>467.59680000000003</v>
      </c>
      <c r="J17" s="6">
        <f t="shared" si="6"/>
        <v>56.111616000000005</v>
      </c>
      <c r="K17" s="5">
        <f t="shared" si="7"/>
        <v>449.71161600000005</v>
      </c>
      <c r="L17" s="7">
        <f t="shared" si="8"/>
        <v>3.8249158249158199E-2</v>
      </c>
      <c r="M17" s="7"/>
      <c r="N17" s="3">
        <f t="shared" si="9"/>
        <v>17.885183999999981</v>
      </c>
      <c r="O17" s="3"/>
      <c r="V17" s="4"/>
      <c r="W17" s="4"/>
      <c r="X17" s="2"/>
      <c r="Z17" s="2"/>
      <c r="AA17" s="2"/>
      <c r="AB17" s="5"/>
      <c r="AC17" s="6"/>
      <c r="AD17" s="6"/>
      <c r="AE17" s="5"/>
      <c r="AF17" s="7"/>
    </row>
    <row r="18" spans="1:33" x14ac:dyDescent="0.3">
      <c r="A18" s="10"/>
      <c r="B18">
        <v>420</v>
      </c>
      <c r="C18" s="4">
        <v>1.1040000000000001</v>
      </c>
      <c r="D18" s="4">
        <v>1.23</v>
      </c>
      <c r="E18" s="2">
        <v>0</v>
      </c>
      <c r="F18">
        <v>1.08</v>
      </c>
      <c r="G18" s="2">
        <v>0</v>
      </c>
      <c r="H18" s="2">
        <v>0</v>
      </c>
      <c r="I18" s="5">
        <f>(B18*C18*D18+E18)*F18+G18+H18</f>
        <v>615.95251200000007</v>
      </c>
      <c r="J18" s="6">
        <f t="shared" si="6"/>
        <v>73.914301440000003</v>
      </c>
      <c r="K18" s="5">
        <f t="shared" si="7"/>
        <v>590.51430144000005</v>
      </c>
      <c r="L18" s="7">
        <f t="shared" si="8"/>
        <v>4.1298980139559904E-2</v>
      </c>
      <c r="M18" s="7"/>
      <c r="N18" s="3">
        <f t="shared" si="9"/>
        <v>25.438210560000016</v>
      </c>
      <c r="O18" s="3"/>
      <c r="V18" s="4"/>
      <c r="W18" s="4"/>
      <c r="X18" s="2"/>
      <c r="Z18" s="2"/>
      <c r="AA18" s="2"/>
      <c r="AB18" s="5"/>
      <c r="AC18" s="6"/>
      <c r="AD18" s="6"/>
      <c r="AE18" s="5"/>
      <c r="AF18" s="7"/>
    </row>
    <row r="19" spans="1:33" x14ac:dyDescent="0.3">
      <c r="A19" s="10"/>
      <c r="B19">
        <v>820</v>
      </c>
      <c r="C19" s="4">
        <v>1.095</v>
      </c>
      <c r="D19" s="4">
        <v>1.23</v>
      </c>
      <c r="E19" s="2">
        <v>0</v>
      </c>
      <c r="F19">
        <v>1.08</v>
      </c>
      <c r="G19" s="2">
        <v>0</v>
      </c>
      <c r="H19" s="2">
        <v>0</v>
      </c>
      <c r="I19" s="5">
        <f t="shared" si="10"/>
        <v>1192.77036</v>
      </c>
      <c r="J19" s="6">
        <f t="shared" si="6"/>
        <v>143.13244319999998</v>
      </c>
      <c r="K19" s="5">
        <f t="shared" si="7"/>
        <v>1151.7324432</v>
      </c>
      <c r="L19" s="7">
        <f t="shared" si="8"/>
        <v>3.4405547099610967E-2</v>
      </c>
      <c r="M19" s="7"/>
      <c r="N19" s="3">
        <f t="shared" si="9"/>
        <v>41.037916799999948</v>
      </c>
      <c r="O19" s="3"/>
      <c r="V19" s="4"/>
      <c r="W19" s="4"/>
      <c r="X19" s="2"/>
      <c r="Z19" s="2"/>
      <c r="AA19" s="2"/>
      <c r="AB19" s="5"/>
      <c r="AC19" s="6"/>
      <c r="AD19" s="6"/>
      <c r="AE19" s="5"/>
      <c r="AF19" s="7"/>
    </row>
    <row r="20" spans="1:33" x14ac:dyDescent="0.3">
      <c r="A20" s="10"/>
      <c r="B20">
        <v>1320</v>
      </c>
      <c r="C20" s="4">
        <v>1.095</v>
      </c>
      <c r="D20" s="4">
        <v>1.23</v>
      </c>
      <c r="E20" s="2">
        <v>0</v>
      </c>
      <c r="F20">
        <v>1.08</v>
      </c>
      <c r="G20" s="2">
        <v>0</v>
      </c>
      <c r="H20" s="2">
        <v>0</v>
      </c>
      <c r="I20" s="5">
        <f t="shared" si="10"/>
        <v>1920.06936</v>
      </c>
      <c r="J20" s="6">
        <f t="shared" si="6"/>
        <v>230.40832319999998</v>
      </c>
      <c r="K20" s="5">
        <f>J20+B20*D20</f>
        <v>1854.0083231999999</v>
      </c>
      <c r="L20" s="7">
        <f t="shared" si="8"/>
        <v>3.4405547099611078E-2</v>
      </c>
      <c r="M20" s="7"/>
      <c r="N20" s="3">
        <f t="shared" si="9"/>
        <v>66.061036800000011</v>
      </c>
      <c r="O20" s="3"/>
      <c r="V20" s="4"/>
      <c r="W20" s="4"/>
      <c r="X20" s="2"/>
      <c r="Z20" s="2"/>
      <c r="AA20" s="2"/>
      <c r="AB20" s="5"/>
      <c r="AC20" s="6"/>
      <c r="AD20" s="6"/>
      <c r="AE20" s="5"/>
      <c r="AF20" s="7"/>
    </row>
    <row r="21" spans="1:33" x14ac:dyDescent="0.3">
      <c r="A21" s="16"/>
      <c r="C21" s="4"/>
      <c r="D21" s="4"/>
      <c r="E21" s="2"/>
      <c r="G21" s="2"/>
      <c r="H21" s="2"/>
      <c r="I21" s="5"/>
      <c r="J21" s="6"/>
      <c r="K21" s="5"/>
      <c r="L21" s="7"/>
      <c r="M21" s="7"/>
      <c r="N21" s="3"/>
      <c r="O21" s="3"/>
      <c r="V21" s="4"/>
      <c r="W21" s="4"/>
      <c r="X21" s="2"/>
      <c r="Z21" s="2"/>
      <c r="AA21" s="2"/>
      <c r="AB21" s="5"/>
      <c r="AC21" s="6"/>
      <c r="AD21" s="6"/>
      <c r="AE21" s="5"/>
      <c r="AF21" s="7"/>
    </row>
    <row r="22" spans="1:33" x14ac:dyDescent="0.3">
      <c r="A22" t="s">
        <v>37</v>
      </c>
      <c r="H22" s="2"/>
    </row>
    <row r="23" spans="1:33" x14ac:dyDescent="0.3">
      <c r="A23" t="s">
        <v>24</v>
      </c>
    </row>
    <row r="24" spans="1:33" x14ac:dyDescent="0.3">
      <c r="A24" s="10"/>
      <c r="B24" t="s">
        <v>25</v>
      </c>
      <c r="C24" s="1"/>
      <c r="E24" s="2"/>
      <c r="N24" s="3"/>
      <c r="O24" s="3"/>
      <c r="U24" t="s">
        <v>25</v>
      </c>
      <c r="V24" s="1">
        <v>44553</v>
      </c>
    </row>
    <row r="25" spans="1:33" x14ac:dyDescent="0.3">
      <c r="A25" s="10"/>
      <c r="B25" t="s">
        <v>2</v>
      </c>
      <c r="C25" t="s">
        <v>3</v>
      </c>
      <c r="D25" t="s">
        <v>4</v>
      </c>
      <c r="E25" t="s">
        <v>5</v>
      </c>
      <c r="F25" t="s">
        <v>6</v>
      </c>
      <c r="G25" t="s">
        <v>7</v>
      </c>
      <c r="H25" t="s">
        <v>8</v>
      </c>
      <c r="I25" t="s">
        <v>9</v>
      </c>
      <c r="J25" t="s">
        <v>10</v>
      </c>
      <c r="K25" t="s">
        <v>11</v>
      </c>
      <c r="L25" t="s">
        <v>12</v>
      </c>
      <c r="N25" s="3"/>
      <c r="O25" s="3"/>
      <c r="P25" s="3"/>
      <c r="Q25" s="3"/>
      <c r="U25" t="s">
        <v>2</v>
      </c>
      <c r="V25" t="s">
        <v>3</v>
      </c>
      <c r="W25" t="s">
        <v>4</v>
      </c>
      <c r="X25" t="s">
        <v>5</v>
      </c>
      <c r="Y25" t="s">
        <v>6</v>
      </c>
      <c r="Z25" t="s">
        <v>7</v>
      </c>
      <c r="AA25" t="s">
        <v>8</v>
      </c>
      <c r="AB25" t="s">
        <v>9</v>
      </c>
      <c r="AC25" t="s">
        <v>10</v>
      </c>
      <c r="AD25" t="s">
        <v>14</v>
      </c>
      <c r="AE25" t="s">
        <v>11</v>
      </c>
      <c r="AF25" t="s">
        <v>12</v>
      </c>
    </row>
    <row r="26" spans="1:33" x14ac:dyDescent="0.3">
      <c r="A26" s="10"/>
      <c r="B26">
        <v>90</v>
      </c>
      <c r="C26" s="4">
        <v>1.105</v>
      </c>
      <c r="D26" s="4">
        <v>1.23</v>
      </c>
      <c r="E26" s="2">
        <v>-35</v>
      </c>
      <c r="F26">
        <v>1.1000000000000001</v>
      </c>
      <c r="G26" s="2">
        <v>0</v>
      </c>
      <c r="H26" s="2">
        <v>35</v>
      </c>
      <c r="I26" s="5">
        <f>(B26*C26*D26+E26)*F26+G26+H26</f>
        <v>131.05585000000002</v>
      </c>
      <c r="J26" s="6">
        <f>I26*12.5%</f>
        <v>16.381981250000003</v>
      </c>
      <c r="K26" s="5">
        <f>J26+B26*D26</f>
        <v>127.08198125000001</v>
      </c>
      <c r="L26" s="7">
        <f>1-K26/I26</f>
        <v>3.0321948619615235E-2</v>
      </c>
      <c r="M26" s="7"/>
      <c r="N26" s="3">
        <f>I26-K26</f>
        <v>3.9738687500000083</v>
      </c>
      <c r="O26" s="3"/>
      <c r="V26" s="4"/>
      <c r="W26" s="4"/>
      <c r="X26" s="2"/>
      <c r="Z26" s="2"/>
      <c r="AA26" s="2"/>
      <c r="AB26" s="5"/>
      <c r="AC26" s="6"/>
      <c r="AD26" s="6"/>
      <c r="AE26" s="5"/>
      <c r="AF26" s="7"/>
      <c r="AG26" s="7"/>
    </row>
    <row r="27" spans="1:33" x14ac:dyDescent="0.3">
      <c r="A27" s="10"/>
      <c r="B27">
        <v>120</v>
      </c>
      <c r="C27" s="4">
        <v>1.1000000000000001</v>
      </c>
      <c r="D27" s="4">
        <v>1.23</v>
      </c>
      <c r="E27" s="2">
        <v>-35</v>
      </c>
      <c r="F27">
        <v>1.1000000000000001</v>
      </c>
      <c r="G27" s="2">
        <v>0</v>
      </c>
      <c r="H27" s="2">
        <v>35</v>
      </c>
      <c r="I27" s="5">
        <f>(B27*C27*D27+E27)*F27+G27+H27</f>
        <v>175.096</v>
      </c>
      <c r="J27" s="6">
        <f t="shared" ref="J27:J32" si="11">I27*12.5%</f>
        <v>21.887</v>
      </c>
      <c r="K27" s="5">
        <f t="shared" ref="K27:K32" si="12">J27+B27*D27</f>
        <v>169.48699999999999</v>
      </c>
      <c r="L27" s="7">
        <f t="shared" ref="L27:L32" si="13">1-K27/I27</f>
        <v>3.2033855713437198E-2</v>
      </c>
      <c r="M27" s="7"/>
      <c r="N27" s="3">
        <f t="shared" ref="N27:N32" si="14">I27-K27</f>
        <v>5.6090000000000089</v>
      </c>
      <c r="O27" s="3"/>
      <c r="V27" s="4"/>
      <c r="W27" s="4"/>
      <c r="X27" s="2"/>
      <c r="Z27" s="2"/>
      <c r="AA27" s="2"/>
      <c r="AB27" s="5"/>
      <c r="AC27" s="6"/>
      <c r="AD27" s="6"/>
      <c r="AE27" s="5"/>
      <c r="AF27" s="7"/>
      <c r="AG27" s="7"/>
    </row>
    <row r="28" spans="1:33" x14ac:dyDescent="0.3">
      <c r="A28" s="10"/>
      <c r="B28">
        <v>220</v>
      </c>
      <c r="C28" s="4">
        <v>1.1000000000000001</v>
      </c>
      <c r="D28" s="4">
        <v>1.23</v>
      </c>
      <c r="E28" s="2">
        <v>-35</v>
      </c>
      <c r="F28">
        <v>1.1000000000000001</v>
      </c>
      <c r="G28" s="2">
        <v>0</v>
      </c>
      <c r="H28" s="2">
        <v>35</v>
      </c>
      <c r="I28" s="5">
        <f t="shared" ref="I28:I32" si="15">(B28*C28*D28+E28)*F28+G28+H28</f>
        <v>323.92600000000004</v>
      </c>
      <c r="J28" s="6">
        <f t="shared" si="11"/>
        <v>40.490750000000006</v>
      </c>
      <c r="K28" s="5">
        <f t="shared" si="12"/>
        <v>311.09075000000001</v>
      </c>
      <c r="L28" s="7">
        <f t="shared" si="13"/>
        <v>3.9624019066083038E-2</v>
      </c>
      <c r="M28" s="7"/>
      <c r="N28" s="3">
        <f t="shared" si="14"/>
        <v>12.83525000000003</v>
      </c>
      <c r="O28" s="3"/>
      <c r="V28" s="4"/>
      <c r="W28" s="4"/>
      <c r="X28" s="2"/>
      <c r="Z28" s="2"/>
      <c r="AA28" s="2"/>
      <c r="AB28" s="5"/>
      <c r="AC28" s="6"/>
      <c r="AD28" s="6"/>
      <c r="AE28" s="5"/>
      <c r="AF28" s="7"/>
      <c r="AG28" s="7"/>
    </row>
    <row r="29" spans="1:33" x14ac:dyDescent="0.3">
      <c r="A29" s="10"/>
      <c r="B29">
        <v>320</v>
      </c>
      <c r="C29" s="4">
        <v>1.087</v>
      </c>
      <c r="D29" s="4">
        <v>1.23</v>
      </c>
      <c r="E29" s="2">
        <v>-35</v>
      </c>
      <c r="F29">
        <v>1.1000000000000001</v>
      </c>
      <c r="G29" s="2">
        <v>0</v>
      </c>
      <c r="H29" s="2">
        <v>35</v>
      </c>
      <c r="I29" s="5">
        <f t="shared" si="15"/>
        <v>467.12752</v>
      </c>
      <c r="J29" s="6">
        <f t="shared" si="11"/>
        <v>58.390940000000001</v>
      </c>
      <c r="K29" s="5">
        <f t="shared" si="12"/>
        <v>451.99094000000002</v>
      </c>
      <c r="L29" s="7">
        <f t="shared" si="13"/>
        <v>3.2403528698116468E-2</v>
      </c>
      <c r="M29" s="7"/>
      <c r="N29" s="3">
        <f t="shared" si="14"/>
        <v>15.136579999999981</v>
      </c>
      <c r="O29" s="3"/>
      <c r="V29" s="4"/>
      <c r="W29" s="4"/>
      <c r="X29" s="2"/>
      <c r="Z29" s="2"/>
      <c r="AA29" s="2"/>
      <c r="AB29" s="5"/>
      <c r="AC29" s="6"/>
      <c r="AD29" s="6"/>
      <c r="AE29" s="5"/>
      <c r="AF29" s="7"/>
      <c r="AG29" s="7"/>
    </row>
    <row r="30" spans="1:33" x14ac:dyDescent="0.3">
      <c r="A30" s="10"/>
      <c r="B30">
        <v>420</v>
      </c>
      <c r="C30" s="4">
        <v>1.0820000000000001</v>
      </c>
      <c r="D30" s="4">
        <v>1.23</v>
      </c>
      <c r="E30" s="2">
        <v>-35</v>
      </c>
      <c r="F30">
        <v>1.1000000000000001</v>
      </c>
      <c r="G30" s="2">
        <v>0</v>
      </c>
      <c r="H30" s="2">
        <v>35</v>
      </c>
      <c r="I30" s="5">
        <f>(B30*C30*D30+E30)*F30+G30+H30</f>
        <v>611.35732000000019</v>
      </c>
      <c r="J30" s="6">
        <f t="shared" si="11"/>
        <v>76.419665000000023</v>
      </c>
      <c r="K30" s="5">
        <f t="shared" si="12"/>
        <v>593.01966500000003</v>
      </c>
      <c r="L30" s="7">
        <f t="shared" si="13"/>
        <v>2.9994987219585711E-2</v>
      </c>
      <c r="M30" s="7"/>
      <c r="N30" s="3">
        <f t="shared" si="14"/>
        <v>18.337655000000154</v>
      </c>
      <c r="O30" s="3"/>
      <c r="V30" s="4"/>
      <c r="W30" s="4"/>
      <c r="X30" s="2"/>
      <c r="Z30" s="2"/>
      <c r="AA30" s="2"/>
      <c r="AB30" s="5"/>
      <c r="AC30" s="6"/>
      <c r="AD30" s="6"/>
      <c r="AE30" s="5"/>
      <c r="AF30" s="7"/>
      <c r="AG30" s="7"/>
    </row>
    <row r="31" spans="1:33" x14ac:dyDescent="0.3">
      <c r="A31" s="10"/>
      <c r="B31">
        <v>820</v>
      </c>
      <c r="C31" s="4">
        <v>1.0820000000000001</v>
      </c>
      <c r="D31" s="4">
        <v>1.23</v>
      </c>
      <c r="E31" s="2">
        <v>-35</v>
      </c>
      <c r="F31">
        <v>1.1000000000000001</v>
      </c>
      <c r="G31" s="2">
        <v>0</v>
      </c>
      <c r="H31" s="2">
        <v>35</v>
      </c>
      <c r="I31" s="5">
        <f t="shared" si="15"/>
        <v>1196.9357200000002</v>
      </c>
      <c r="J31" s="6">
        <f t="shared" si="11"/>
        <v>149.61696500000002</v>
      </c>
      <c r="K31" s="5">
        <f t="shared" si="12"/>
        <v>1158.2169650000001</v>
      </c>
      <c r="L31" s="7">
        <f t="shared" si="13"/>
        <v>3.2348232534993637E-2</v>
      </c>
      <c r="M31" s="7"/>
      <c r="N31" s="3">
        <f t="shared" si="14"/>
        <v>38.718755000000101</v>
      </c>
      <c r="O31" s="3"/>
      <c r="V31" s="4"/>
      <c r="W31" s="4"/>
      <c r="X31" s="2"/>
      <c r="Z31" s="2"/>
      <c r="AA31" s="2"/>
      <c r="AB31" s="5"/>
      <c r="AC31" s="6"/>
      <c r="AD31" s="6"/>
      <c r="AE31" s="5"/>
      <c r="AF31" s="7"/>
      <c r="AG31" s="7"/>
    </row>
    <row r="32" spans="1:33" x14ac:dyDescent="0.3">
      <c r="A32" s="10"/>
      <c r="B32">
        <v>1320</v>
      </c>
      <c r="C32" s="4">
        <v>1.0820000000000001</v>
      </c>
      <c r="D32" s="4">
        <v>1.23</v>
      </c>
      <c r="E32" s="2">
        <v>-35</v>
      </c>
      <c r="F32">
        <v>1.1000000000000001</v>
      </c>
      <c r="G32" s="2">
        <v>0</v>
      </c>
      <c r="H32" s="2">
        <v>35</v>
      </c>
      <c r="I32" s="5">
        <f t="shared" si="15"/>
        <v>1928.9087200000001</v>
      </c>
      <c r="J32" s="6">
        <f t="shared" si="11"/>
        <v>241.11359000000002</v>
      </c>
      <c r="K32" s="5">
        <f t="shared" si="12"/>
        <v>1864.7135899999998</v>
      </c>
      <c r="L32" s="7">
        <f t="shared" si="13"/>
        <v>3.3280543207871549E-2</v>
      </c>
      <c r="M32" s="7"/>
      <c r="N32" s="3">
        <f t="shared" si="14"/>
        <v>64.19513000000029</v>
      </c>
      <c r="O32" s="3"/>
      <c r="V32" s="4"/>
      <c r="W32" s="4"/>
      <c r="X32" s="2"/>
      <c r="Z32" s="2"/>
      <c r="AA32" s="2"/>
      <c r="AB32" s="5"/>
      <c r="AC32" s="6"/>
      <c r="AD32" s="6"/>
      <c r="AE32" s="5"/>
      <c r="AF32" s="7"/>
      <c r="AG3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62059-ADE2-47C8-8334-F50CDA50CE1D}">
  <dimension ref="A3:AG33"/>
  <sheetViews>
    <sheetView topLeftCell="A3" workbookViewId="0">
      <selection activeCell="A13" sqref="A13:A21"/>
    </sheetView>
  </sheetViews>
  <sheetFormatPr defaultRowHeight="15.6" x14ac:dyDescent="0.3"/>
  <cols>
    <col min="5" max="5" width="24.19921875" bestFit="1" customWidth="1"/>
    <col min="8" max="8" width="13.59765625" bestFit="1" customWidth="1"/>
    <col min="9" max="9" width="14" bestFit="1" customWidth="1"/>
    <col min="10" max="10" width="14.19921875" bestFit="1" customWidth="1"/>
    <col min="11" max="11" width="22.3984375" bestFit="1" customWidth="1"/>
  </cols>
  <sheetData>
    <row r="3" spans="1:32" x14ac:dyDescent="0.3">
      <c r="A3" t="s">
        <v>17</v>
      </c>
      <c r="C3" s="4"/>
      <c r="D3" s="4"/>
      <c r="E3" s="2"/>
      <c r="G3" s="2"/>
      <c r="H3" s="2"/>
      <c r="I3" s="5"/>
    </row>
    <row r="4" spans="1:32" hidden="1" x14ac:dyDescent="0.3">
      <c r="C4" s="9"/>
      <c r="N4" s="3"/>
      <c r="O4" s="3"/>
      <c r="U4" t="s">
        <v>18</v>
      </c>
      <c r="V4" s="9">
        <v>44118</v>
      </c>
    </row>
    <row r="5" spans="1:32" hidden="1" x14ac:dyDescent="0.3">
      <c r="K5" t="s">
        <v>11</v>
      </c>
      <c r="L5" t="s">
        <v>12</v>
      </c>
      <c r="N5" s="3"/>
      <c r="O5" s="3"/>
      <c r="U5" t="s">
        <v>2</v>
      </c>
      <c r="V5" t="s">
        <v>3</v>
      </c>
      <c r="W5" t="s">
        <v>4</v>
      </c>
      <c r="X5" t="s">
        <v>5</v>
      </c>
      <c r="Y5" t="s">
        <v>6</v>
      </c>
      <c r="Z5" t="s">
        <v>7</v>
      </c>
      <c r="AA5" t="s">
        <v>8</v>
      </c>
      <c r="AB5" t="s">
        <v>9</v>
      </c>
      <c r="AC5" t="s">
        <v>10</v>
      </c>
      <c r="AE5" t="s">
        <v>11</v>
      </c>
      <c r="AF5" t="s">
        <v>12</v>
      </c>
    </row>
    <row r="6" spans="1:32" hidden="1" x14ac:dyDescent="0.3">
      <c r="C6" s="4"/>
      <c r="D6" s="4"/>
      <c r="E6" s="2"/>
      <c r="G6" s="2"/>
      <c r="H6" s="2"/>
      <c r="I6" s="5"/>
      <c r="J6" s="6"/>
      <c r="K6" s="5">
        <f>J6+B6*D6</f>
        <v>0</v>
      </c>
      <c r="L6" s="7" t="e">
        <f>1-K6/I6</f>
        <v>#DIV/0!</v>
      </c>
      <c r="N6" s="3"/>
      <c r="U6">
        <v>90</v>
      </c>
      <c r="V6" s="4">
        <v>1.1299999999999999</v>
      </c>
      <c r="W6" s="4">
        <v>1.23</v>
      </c>
      <c r="X6" s="2">
        <v>-24</v>
      </c>
      <c r="Y6">
        <v>1.08</v>
      </c>
      <c r="Z6" s="2">
        <v>0</v>
      </c>
      <c r="AA6" s="2">
        <f>H6+25</f>
        <v>25</v>
      </c>
      <c r="AB6" s="5">
        <f>(U6*V6*W6+X6)*Y6+Z6+AA6</f>
        <v>134.17827999999997</v>
      </c>
      <c r="AC6" s="6">
        <v>0</v>
      </c>
      <c r="AD6" s="6">
        <v>25</v>
      </c>
      <c r="AE6" s="5">
        <f>AC6+U6*W6+AD6</f>
        <v>135.69999999999999</v>
      </c>
      <c r="AF6" s="7">
        <f>1-AE6/AB6</f>
        <v>-1.1341030754008941E-2</v>
      </c>
    </row>
    <row r="7" spans="1:32" hidden="1" x14ac:dyDescent="0.3">
      <c r="C7" s="4"/>
      <c r="D7" s="4"/>
      <c r="E7" s="2"/>
      <c r="G7" s="2"/>
      <c r="H7" s="2"/>
      <c r="I7" s="5"/>
      <c r="J7" s="6"/>
      <c r="K7" s="5">
        <f t="shared" ref="K7:K12" si="0">J7+B7*D7</f>
        <v>0</v>
      </c>
      <c r="L7" s="7" t="e">
        <f>1-K7/I7</f>
        <v>#DIV/0!</v>
      </c>
      <c r="N7" s="3"/>
      <c r="O7" s="3"/>
      <c r="U7">
        <v>120</v>
      </c>
      <c r="V7" s="4">
        <v>1.1299999999999999</v>
      </c>
      <c r="W7" s="4">
        <v>1.23</v>
      </c>
      <c r="X7" s="2">
        <v>-24</v>
      </c>
      <c r="Y7">
        <v>1.08</v>
      </c>
      <c r="Z7" s="2">
        <v>0</v>
      </c>
      <c r="AA7" s="2">
        <f t="shared" ref="AA7:AA12" si="1">H7+25</f>
        <v>25</v>
      </c>
      <c r="AB7" s="5">
        <f t="shared" ref="AB7:AB12" si="2">(U7*V7*W7+X7)*Y7+Z7+AA7</f>
        <v>179.21104</v>
      </c>
      <c r="AC7" s="6">
        <v>0</v>
      </c>
      <c r="AD7" s="6">
        <v>25</v>
      </c>
      <c r="AE7" s="5">
        <f t="shared" ref="AE7:AE12" si="3">AC7+U7*W7+AD7</f>
        <v>172.6</v>
      </c>
      <c r="AF7" s="7">
        <f t="shared" ref="AF7:AF12" si="4">1-AE7/AB7</f>
        <v>3.6889691617212894E-2</v>
      </c>
    </row>
    <row r="8" spans="1:32" hidden="1" x14ac:dyDescent="0.3">
      <c r="C8" s="4"/>
      <c r="D8" s="4"/>
      <c r="E8" s="2"/>
      <c r="G8" s="2"/>
      <c r="H8" s="2"/>
      <c r="I8" s="5"/>
      <c r="J8" s="6"/>
      <c r="K8" s="5">
        <f t="shared" si="0"/>
        <v>0</v>
      </c>
      <c r="L8" s="7" t="e">
        <f t="shared" ref="L8:L12" si="5">1-K8/I8</f>
        <v>#DIV/0!</v>
      </c>
      <c r="N8" s="3"/>
      <c r="O8" s="3"/>
      <c r="U8">
        <v>220</v>
      </c>
      <c r="V8" s="4">
        <v>1.1100000000000001</v>
      </c>
      <c r="W8" s="4">
        <v>1.23</v>
      </c>
      <c r="X8" s="2">
        <v>-24</v>
      </c>
      <c r="Y8">
        <v>1.08</v>
      </c>
      <c r="Z8" s="2">
        <v>0</v>
      </c>
      <c r="AA8" s="2">
        <f t="shared" si="1"/>
        <v>25</v>
      </c>
      <c r="AB8" s="5">
        <f t="shared" si="2"/>
        <v>323.47528000000005</v>
      </c>
      <c r="AC8" s="6">
        <v>0</v>
      </c>
      <c r="AD8" s="6">
        <v>25</v>
      </c>
      <c r="AE8" s="5">
        <f t="shared" si="3"/>
        <v>295.60000000000002</v>
      </c>
      <c r="AF8" s="7">
        <f t="shared" si="4"/>
        <v>8.6174374746657678E-2</v>
      </c>
    </row>
    <row r="9" spans="1:32" hidden="1" x14ac:dyDescent="0.3">
      <c r="C9" s="4"/>
      <c r="D9" s="4"/>
      <c r="E9" s="2"/>
      <c r="G9" s="2"/>
      <c r="H9" s="2"/>
      <c r="I9" s="5"/>
      <c r="J9" s="6"/>
      <c r="K9" s="5">
        <f t="shared" si="0"/>
        <v>0</v>
      </c>
      <c r="L9" s="7" t="e">
        <f t="shared" si="5"/>
        <v>#DIV/0!</v>
      </c>
      <c r="U9">
        <v>320</v>
      </c>
      <c r="V9" s="4">
        <v>1.1000000000000001</v>
      </c>
      <c r="W9" s="4">
        <v>1.23</v>
      </c>
      <c r="X9" s="2">
        <v>-24</v>
      </c>
      <c r="Y9">
        <v>1.08</v>
      </c>
      <c r="Z9" s="2">
        <v>0</v>
      </c>
      <c r="AA9" s="2">
        <f t="shared" si="1"/>
        <v>25</v>
      </c>
      <c r="AB9" s="5">
        <f t="shared" si="2"/>
        <v>466.67680000000001</v>
      </c>
      <c r="AC9" s="6">
        <v>0</v>
      </c>
      <c r="AD9" s="6">
        <v>25</v>
      </c>
      <c r="AE9" s="5">
        <f t="shared" si="3"/>
        <v>418.6</v>
      </c>
      <c r="AF9" s="7">
        <f t="shared" si="4"/>
        <v>0.10301947729135019</v>
      </c>
    </row>
    <row r="10" spans="1:32" hidden="1" x14ac:dyDescent="0.3">
      <c r="C10" s="4"/>
      <c r="D10" s="4"/>
      <c r="E10" s="2"/>
      <c r="G10" s="2"/>
      <c r="H10" s="2"/>
      <c r="I10" s="5"/>
      <c r="J10" s="6"/>
      <c r="K10" s="5">
        <f t="shared" si="0"/>
        <v>0</v>
      </c>
      <c r="L10" s="7" t="e">
        <f t="shared" si="5"/>
        <v>#DIV/0!</v>
      </c>
      <c r="U10">
        <v>420</v>
      </c>
      <c r="V10" s="4">
        <v>1.1000000000000001</v>
      </c>
      <c r="W10" s="4">
        <v>1.23</v>
      </c>
      <c r="X10" s="2">
        <v>-24</v>
      </c>
      <c r="Y10">
        <v>1.08</v>
      </c>
      <c r="Z10" s="2">
        <v>0</v>
      </c>
      <c r="AA10" s="2">
        <f t="shared" si="1"/>
        <v>25</v>
      </c>
      <c r="AB10" s="5">
        <f t="shared" si="2"/>
        <v>612.80080000000021</v>
      </c>
      <c r="AC10" s="6">
        <v>0</v>
      </c>
      <c r="AD10" s="6">
        <v>25</v>
      </c>
      <c r="AE10" s="5">
        <f t="shared" si="3"/>
        <v>541.6</v>
      </c>
      <c r="AF10" s="7">
        <f t="shared" si="4"/>
        <v>0.11618914335621</v>
      </c>
    </row>
    <row r="11" spans="1:32" hidden="1" x14ac:dyDescent="0.3">
      <c r="C11" s="4"/>
      <c r="D11" s="4"/>
      <c r="E11" s="2"/>
      <c r="G11" s="2"/>
      <c r="H11" s="2"/>
      <c r="I11" s="5"/>
      <c r="J11" s="6"/>
      <c r="K11" s="5">
        <f t="shared" si="0"/>
        <v>0</v>
      </c>
      <c r="L11" s="7" t="e">
        <f t="shared" si="5"/>
        <v>#DIV/0!</v>
      </c>
      <c r="U11">
        <v>820</v>
      </c>
      <c r="V11" s="4">
        <v>1.1000000000000001</v>
      </c>
      <c r="W11" s="4">
        <v>1.23</v>
      </c>
      <c r="X11" s="2">
        <v>-24</v>
      </c>
      <c r="Y11">
        <v>1.08</v>
      </c>
      <c r="Z11" s="2">
        <v>0</v>
      </c>
      <c r="AA11" s="2">
        <f t="shared" si="1"/>
        <v>25</v>
      </c>
      <c r="AB11" s="5">
        <f t="shared" si="2"/>
        <v>1197.2968000000001</v>
      </c>
      <c r="AC11" s="6">
        <v>0</v>
      </c>
      <c r="AD11" s="6">
        <v>25</v>
      </c>
      <c r="AE11" s="5">
        <f t="shared" si="3"/>
        <v>1033.5999999999999</v>
      </c>
      <c r="AF11" s="7">
        <f t="shared" si="4"/>
        <v>0.13672198906737254</v>
      </c>
    </row>
    <row r="12" spans="1:32" hidden="1" x14ac:dyDescent="0.3">
      <c r="C12" s="4"/>
      <c r="D12" s="4"/>
      <c r="E12" s="2"/>
      <c r="G12" s="2"/>
      <c r="H12" s="2"/>
      <c r="I12" s="5"/>
      <c r="J12" s="6"/>
      <c r="K12" s="5">
        <f t="shared" si="0"/>
        <v>0</v>
      </c>
      <c r="L12" s="7" t="e">
        <f t="shared" si="5"/>
        <v>#DIV/0!</v>
      </c>
      <c r="U12">
        <v>1320</v>
      </c>
      <c r="V12" s="4">
        <v>1.1000000000000001</v>
      </c>
      <c r="W12" s="4">
        <v>1.23</v>
      </c>
      <c r="X12" s="2">
        <v>-24</v>
      </c>
      <c r="Y12">
        <v>1.08</v>
      </c>
      <c r="Z12" s="2">
        <v>0</v>
      </c>
      <c r="AA12" s="2">
        <f t="shared" si="1"/>
        <v>25</v>
      </c>
      <c r="AB12" s="5">
        <f t="shared" si="2"/>
        <v>1927.9168000000004</v>
      </c>
      <c r="AC12" s="6">
        <v>0</v>
      </c>
      <c r="AD12" s="6">
        <v>25</v>
      </c>
      <c r="AE12" s="5">
        <f t="shared" si="3"/>
        <v>1648.6</v>
      </c>
      <c r="AF12" s="7">
        <f t="shared" si="4"/>
        <v>0.14488011100894005</v>
      </c>
    </row>
    <row r="13" spans="1:32" x14ac:dyDescent="0.3">
      <c r="A13" s="10"/>
      <c r="B13" s="11" t="s">
        <v>19</v>
      </c>
      <c r="C13" s="1">
        <v>44697</v>
      </c>
      <c r="E13" s="2"/>
      <c r="N13" s="3"/>
      <c r="O13" s="3"/>
      <c r="P13" t="s">
        <v>35</v>
      </c>
      <c r="U13" t="s">
        <v>20</v>
      </c>
      <c r="V13" s="1">
        <v>44464</v>
      </c>
    </row>
    <row r="14" spans="1:32" x14ac:dyDescent="0.3">
      <c r="A14" s="10"/>
      <c r="B14" t="s">
        <v>2</v>
      </c>
      <c r="C14" t="s">
        <v>3</v>
      </c>
      <c r="D14" t="s">
        <v>4</v>
      </c>
      <c r="E14" t="s">
        <v>5</v>
      </c>
      <c r="F14" t="s">
        <v>6</v>
      </c>
      <c r="G14" t="s">
        <v>7</v>
      </c>
      <c r="H14" t="s">
        <v>8</v>
      </c>
      <c r="I14" t="s">
        <v>9</v>
      </c>
      <c r="J14" t="s">
        <v>10</v>
      </c>
      <c r="K14" t="s">
        <v>11</v>
      </c>
      <c r="L14" t="s">
        <v>12</v>
      </c>
      <c r="N14" s="3"/>
      <c r="O14" s="3"/>
      <c r="P14" s="3"/>
      <c r="Q14" s="3"/>
      <c r="U14" t="s">
        <v>2</v>
      </c>
      <c r="V14" t="s">
        <v>3</v>
      </c>
      <c r="W14" t="s">
        <v>4</v>
      </c>
      <c r="X14" t="s">
        <v>5</v>
      </c>
      <c r="Y14" t="s">
        <v>6</v>
      </c>
      <c r="Z14" t="s">
        <v>7</v>
      </c>
      <c r="AA14" t="s">
        <v>8</v>
      </c>
      <c r="AB14" t="s">
        <v>9</v>
      </c>
      <c r="AC14" t="s">
        <v>10</v>
      </c>
      <c r="AE14" t="s">
        <v>11</v>
      </c>
      <c r="AF14" t="s">
        <v>12</v>
      </c>
    </row>
    <row r="15" spans="1:32" x14ac:dyDescent="0.3">
      <c r="A15" s="10" t="s">
        <v>28</v>
      </c>
      <c r="B15" s="13">
        <v>29.1</v>
      </c>
      <c r="C15" s="4">
        <v>1.1000000000000001</v>
      </c>
      <c r="D15" s="4">
        <v>1.23</v>
      </c>
      <c r="E15" s="2">
        <v>0</v>
      </c>
      <c r="F15">
        <v>1.08</v>
      </c>
      <c r="G15" s="2">
        <v>0</v>
      </c>
      <c r="H15" s="2">
        <v>0</v>
      </c>
      <c r="I15" s="5">
        <f>(B15*C15*D15+E15)*F15+G15+H15</f>
        <v>42.522084000000007</v>
      </c>
      <c r="J15" s="6">
        <f>I15*12%</f>
        <v>5.102650080000001</v>
      </c>
      <c r="K15" s="5">
        <f>J15+B15*D15</f>
        <v>40.895650080000003</v>
      </c>
      <c r="L15" s="7">
        <f>1-K15/I15</f>
        <v>3.824915824915831E-2</v>
      </c>
      <c r="M15" s="7"/>
      <c r="N15" s="3">
        <f>I15-K15</f>
        <v>1.6264339200000038</v>
      </c>
      <c r="O15" s="3"/>
      <c r="P15" s="13">
        <v>332196</v>
      </c>
      <c r="V15" s="4"/>
      <c r="W15" s="4"/>
      <c r="X15" s="2"/>
      <c r="Z15" s="2"/>
      <c r="AA15" s="2"/>
      <c r="AB15" s="5"/>
      <c r="AC15" s="6"/>
      <c r="AD15" s="6"/>
      <c r="AE15" s="5"/>
      <c r="AF15" s="7"/>
    </row>
    <row r="16" spans="1:32" x14ac:dyDescent="0.3">
      <c r="A16" s="10" t="s">
        <v>29</v>
      </c>
      <c r="B16">
        <v>124.91</v>
      </c>
      <c r="C16" s="4">
        <v>1.1000000000000001</v>
      </c>
      <c r="D16" s="4">
        <v>1.23</v>
      </c>
      <c r="E16" s="2">
        <v>0</v>
      </c>
      <c r="F16">
        <v>1.08</v>
      </c>
      <c r="G16" s="2">
        <v>0</v>
      </c>
      <c r="H16" s="2">
        <v>0</v>
      </c>
      <c r="I16" s="5">
        <f>(B16*C16*D16+E16)*F16+G16+H16</f>
        <v>182.52348840000002</v>
      </c>
      <c r="J16" s="6">
        <f t="shared" ref="J16:J21" si="6">I16*12%</f>
        <v>21.902818608</v>
      </c>
      <c r="K16" s="5">
        <f t="shared" ref="K16:K20" si="7">J16+B16*D16</f>
        <v>175.54211860799998</v>
      </c>
      <c r="L16" s="7">
        <f t="shared" ref="L16:L21" si="8">1-K16/I16</f>
        <v>3.8249158249158421E-2</v>
      </c>
      <c r="M16" s="7"/>
      <c r="N16" s="3">
        <f t="shared" ref="N16:N21" si="9">I16-K16</f>
        <v>6.9813697920000379</v>
      </c>
      <c r="O16" s="3"/>
      <c r="P16">
        <v>332351</v>
      </c>
      <c r="V16" s="4"/>
      <c r="W16" s="4"/>
      <c r="X16" s="2"/>
      <c r="Z16" s="2"/>
      <c r="AA16" s="2"/>
      <c r="AB16" s="5"/>
      <c r="AC16" s="6"/>
      <c r="AD16" s="6"/>
      <c r="AE16" s="5"/>
      <c r="AF16" s="7"/>
    </row>
    <row r="17" spans="1:33" x14ac:dyDescent="0.3">
      <c r="A17" s="10" t="s">
        <v>30</v>
      </c>
      <c r="B17">
        <v>213.92</v>
      </c>
      <c r="C17" s="4">
        <v>1.1000000000000001</v>
      </c>
      <c r="D17" s="4">
        <v>1.23</v>
      </c>
      <c r="E17" s="2">
        <v>0</v>
      </c>
      <c r="F17">
        <v>1.08</v>
      </c>
      <c r="G17" s="2">
        <v>0</v>
      </c>
      <c r="H17" s="2">
        <v>0</v>
      </c>
      <c r="I17" s="5">
        <f t="shared" ref="I17:I21" si="10">(B17*C17*D17+E17)*F17+G17+H17</f>
        <v>312.58846080000001</v>
      </c>
      <c r="J17" s="6">
        <f t="shared" si="6"/>
        <v>37.510615295999997</v>
      </c>
      <c r="K17" s="5">
        <f t="shared" si="7"/>
        <v>300.63221529600003</v>
      </c>
      <c r="L17" s="7">
        <f>1-K17/I17</f>
        <v>3.8249158249158199E-2</v>
      </c>
      <c r="M17" s="7"/>
      <c r="N17" s="3">
        <f t="shared" si="9"/>
        <v>11.95624550399998</v>
      </c>
      <c r="O17" s="3"/>
      <c r="P17">
        <v>10082</v>
      </c>
      <c r="V17" s="4"/>
      <c r="W17" s="4"/>
      <c r="X17" s="2"/>
      <c r="Z17" s="2"/>
      <c r="AA17" s="2"/>
      <c r="AB17" s="5"/>
      <c r="AC17" s="6"/>
      <c r="AD17" s="6"/>
      <c r="AE17" s="5"/>
      <c r="AF17" s="7"/>
    </row>
    <row r="18" spans="1:33" x14ac:dyDescent="0.3">
      <c r="A18" s="10" t="s">
        <v>31</v>
      </c>
      <c r="B18">
        <v>304.42</v>
      </c>
      <c r="C18" s="4">
        <v>1.1000000000000001</v>
      </c>
      <c r="D18" s="4">
        <v>1.23</v>
      </c>
      <c r="E18" s="2">
        <v>0</v>
      </c>
      <c r="F18">
        <v>1.08</v>
      </c>
      <c r="G18" s="2">
        <v>0</v>
      </c>
      <c r="H18" s="2">
        <v>0</v>
      </c>
      <c r="I18" s="5">
        <f t="shared" si="10"/>
        <v>444.83068080000004</v>
      </c>
      <c r="J18" s="6">
        <f t="shared" si="6"/>
        <v>53.379681696000006</v>
      </c>
      <c r="K18" s="5">
        <f t="shared" si="7"/>
        <v>427.81628169600003</v>
      </c>
      <c r="L18" s="7">
        <f>1-K18/I18</f>
        <v>3.824915824915831E-2</v>
      </c>
      <c r="M18" s="7"/>
      <c r="N18" s="3">
        <f t="shared" si="9"/>
        <v>17.014399104000006</v>
      </c>
      <c r="O18" s="3"/>
      <c r="P18">
        <v>145861</v>
      </c>
      <c r="V18" s="4"/>
      <c r="W18" s="4"/>
      <c r="X18" s="2"/>
      <c r="Z18" s="2"/>
      <c r="AA18" s="2"/>
      <c r="AB18" s="5"/>
      <c r="AC18" s="6"/>
      <c r="AD18" s="6"/>
      <c r="AE18" s="5"/>
      <c r="AF18" s="7"/>
    </row>
    <row r="19" spans="1:33" x14ac:dyDescent="0.3">
      <c r="A19" s="10" t="s">
        <v>32</v>
      </c>
      <c r="B19">
        <v>403.15</v>
      </c>
      <c r="C19" s="4">
        <v>1.1040000000000001</v>
      </c>
      <c r="D19" s="4">
        <v>1.23</v>
      </c>
      <c r="E19" s="2">
        <v>0</v>
      </c>
      <c r="F19">
        <v>1.08</v>
      </c>
      <c r="G19" s="2">
        <v>0</v>
      </c>
      <c r="H19" s="2">
        <v>0</v>
      </c>
      <c r="I19" s="5">
        <f>(B19*C19*D19+E19)*F19+G19+H19</f>
        <v>591.2410838400001</v>
      </c>
      <c r="J19" s="6">
        <f t="shared" si="6"/>
        <v>70.948930060800009</v>
      </c>
      <c r="K19" s="5">
        <f t="shared" si="7"/>
        <v>566.82343006079998</v>
      </c>
      <c r="L19" s="7">
        <f t="shared" si="8"/>
        <v>4.1298980139560015E-2</v>
      </c>
      <c r="M19" s="7"/>
      <c r="N19" s="3">
        <f t="shared" si="9"/>
        <v>24.417653779200123</v>
      </c>
      <c r="O19" s="3"/>
      <c r="P19">
        <v>244469</v>
      </c>
      <c r="V19" s="4"/>
      <c r="W19" s="4"/>
      <c r="X19" s="2"/>
      <c r="Z19" s="2"/>
      <c r="AA19" s="2"/>
      <c r="AB19" s="5"/>
      <c r="AC19" s="6"/>
      <c r="AD19" s="6"/>
      <c r="AE19" s="5"/>
      <c r="AF19" s="7"/>
    </row>
    <row r="20" spans="1:33" x14ac:dyDescent="0.3">
      <c r="A20" s="10" t="s">
        <v>33</v>
      </c>
      <c r="B20" s="13">
        <v>803.32</v>
      </c>
      <c r="C20" s="4">
        <v>1.095</v>
      </c>
      <c r="D20" s="4">
        <v>1.23</v>
      </c>
      <c r="E20" s="2">
        <v>0</v>
      </c>
      <c r="F20">
        <v>1.08</v>
      </c>
      <c r="G20" s="2">
        <v>0</v>
      </c>
      <c r="H20" s="2">
        <v>0</v>
      </c>
      <c r="I20" s="5">
        <f t="shared" si="10"/>
        <v>1168.5076653600001</v>
      </c>
      <c r="J20" s="6">
        <f t="shared" si="6"/>
        <v>140.22091984320002</v>
      </c>
      <c r="K20" s="5">
        <f t="shared" si="7"/>
        <v>1128.3045198432001</v>
      </c>
      <c r="L20" s="7">
        <f t="shared" si="8"/>
        <v>3.4405547099611078E-2</v>
      </c>
      <c r="M20" s="7"/>
      <c r="N20" s="3">
        <f t="shared" si="9"/>
        <v>40.203145516800078</v>
      </c>
      <c r="O20" s="3"/>
      <c r="P20" s="13">
        <v>244997</v>
      </c>
      <c r="V20" s="4"/>
      <c r="W20" s="4"/>
      <c r="X20" s="2"/>
      <c r="Z20" s="2"/>
      <c r="AA20" s="2"/>
      <c r="AB20" s="5"/>
      <c r="AC20" s="6"/>
      <c r="AD20" s="6"/>
      <c r="AE20" s="5"/>
      <c r="AF20" s="7"/>
    </row>
    <row r="21" spans="1:33" x14ac:dyDescent="0.3">
      <c r="A21" s="10" t="s">
        <v>34</v>
      </c>
      <c r="B21" s="13">
        <v>1305.2</v>
      </c>
      <c r="C21" s="4">
        <v>1.095</v>
      </c>
      <c r="D21" s="4">
        <v>1.23</v>
      </c>
      <c r="E21" s="2">
        <v>0</v>
      </c>
      <c r="F21">
        <v>1.08</v>
      </c>
      <c r="G21" s="2">
        <v>0</v>
      </c>
      <c r="H21" s="2">
        <v>0</v>
      </c>
      <c r="I21" s="5">
        <f t="shared" si="10"/>
        <v>1898.5413096</v>
      </c>
      <c r="J21" s="6">
        <f t="shared" si="6"/>
        <v>227.824957152</v>
      </c>
      <c r="K21" s="5">
        <f>J21+B21*D21</f>
        <v>1833.220957152</v>
      </c>
      <c r="L21" s="7">
        <f t="shared" si="8"/>
        <v>3.4405547099611078E-2</v>
      </c>
      <c r="M21" s="7"/>
      <c r="N21" s="3">
        <f t="shared" si="9"/>
        <v>65.320352447999994</v>
      </c>
      <c r="O21" s="3"/>
      <c r="P21" s="13">
        <v>134403</v>
      </c>
      <c r="V21" s="4"/>
      <c r="W21" s="4"/>
      <c r="X21" s="2"/>
      <c r="Z21" s="2"/>
      <c r="AA21" s="2"/>
      <c r="AB21" s="5"/>
      <c r="AC21" s="6"/>
      <c r="AD21" s="6"/>
      <c r="AE21" s="5"/>
      <c r="AF21" s="7"/>
    </row>
    <row r="24" spans="1:33" x14ac:dyDescent="0.3">
      <c r="A24" t="s">
        <v>24</v>
      </c>
    </row>
    <row r="25" spans="1:33" x14ac:dyDescent="0.3">
      <c r="A25" s="10"/>
      <c r="B25" t="s">
        <v>25</v>
      </c>
      <c r="C25" s="1">
        <v>44635</v>
      </c>
      <c r="E25" s="2"/>
      <c r="N25" s="3"/>
      <c r="O25" s="3"/>
      <c r="U25" t="s">
        <v>25</v>
      </c>
      <c r="V25" s="1">
        <v>44553</v>
      </c>
    </row>
    <row r="26" spans="1:33" x14ac:dyDescent="0.3">
      <c r="A26" s="10"/>
      <c r="B26" t="s">
        <v>2</v>
      </c>
      <c r="C26" t="s">
        <v>3</v>
      </c>
      <c r="D26" t="s">
        <v>4</v>
      </c>
      <c r="E26" t="s">
        <v>5</v>
      </c>
      <c r="F26" t="s">
        <v>6</v>
      </c>
      <c r="G26" t="s">
        <v>7</v>
      </c>
      <c r="H26" t="s">
        <v>8</v>
      </c>
      <c r="I26" t="s">
        <v>9</v>
      </c>
      <c r="J26" t="s">
        <v>10</v>
      </c>
      <c r="K26" t="s">
        <v>11</v>
      </c>
      <c r="L26" t="s">
        <v>12</v>
      </c>
      <c r="N26" s="3"/>
      <c r="O26" s="3"/>
      <c r="P26" s="3"/>
      <c r="Q26" s="3"/>
      <c r="U26" t="s">
        <v>2</v>
      </c>
      <c r="V26" t="s">
        <v>3</v>
      </c>
      <c r="W26" t="s">
        <v>4</v>
      </c>
      <c r="X26" t="s">
        <v>5</v>
      </c>
      <c r="Y26" t="s">
        <v>6</v>
      </c>
      <c r="Z26" t="s">
        <v>7</v>
      </c>
      <c r="AA26" t="s">
        <v>8</v>
      </c>
      <c r="AB26" t="s">
        <v>9</v>
      </c>
      <c r="AC26" t="s">
        <v>10</v>
      </c>
      <c r="AD26" t="s">
        <v>14</v>
      </c>
      <c r="AE26" t="s">
        <v>11</v>
      </c>
      <c r="AF26" t="s">
        <v>12</v>
      </c>
    </row>
    <row r="27" spans="1:33" x14ac:dyDescent="0.3">
      <c r="A27" s="10" t="s">
        <v>28</v>
      </c>
      <c r="B27" s="14">
        <v>40.32</v>
      </c>
      <c r="C27" s="4">
        <v>1.105</v>
      </c>
      <c r="D27" s="4">
        <v>1.23</v>
      </c>
      <c r="E27" s="2">
        <v>-35</v>
      </c>
      <c r="F27">
        <v>1.1000000000000001</v>
      </c>
      <c r="G27" s="2">
        <v>0</v>
      </c>
      <c r="H27" s="2">
        <v>35</v>
      </c>
      <c r="I27" s="5">
        <f>(B27*C27*D27+E27)*F27+G27+H27</f>
        <v>56.781020800000007</v>
      </c>
      <c r="J27" s="6">
        <f>I27*12.5%</f>
        <v>7.0976276000000009</v>
      </c>
      <c r="K27" s="5">
        <f>J27+B27*D27</f>
        <v>56.691227600000005</v>
      </c>
      <c r="L27" s="15">
        <f>1-K27/I27</f>
        <v>1.581394605713049E-3</v>
      </c>
      <c r="M27" s="7"/>
      <c r="N27" s="3">
        <f>I27-K27</f>
        <v>8.9793200000002571E-2</v>
      </c>
      <c r="O27" s="3"/>
      <c r="P27">
        <v>332340</v>
      </c>
      <c r="V27" s="4"/>
      <c r="W27" s="4"/>
      <c r="X27" s="2"/>
      <c r="Z27" s="2"/>
      <c r="AA27" s="2"/>
      <c r="AB27" s="5"/>
      <c r="AC27" s="6"/>
      <c r="AD27" s="6"/>
      <c r="AE27" s="5"/>
      <c r="AF27" s="7"/>
      <c r="AG27" s="7"/>
    </row>
    <row r="28" spans="1:33" x14ac:dyDescent="0.3">
      <c r="A28" s="10" t="s">
        <v>29</v>
      </c>
      <c r="B28">
        <v>124.91</v>
      </c>
      <c r="C28" s="4">
        <v>1.1000000000000001</v>
      </c>
      <c r="D28" s="4">
        <v>1.23</v>
      </c>
      <c r="E28" s="2">
        <v>-35</v>
      </c>
      <c r="F28">
        <v>1.1000000000000001</v>
      </c>
      <c r="G28" s="2">
        <v>0</v>
      </c>
      <c r="H28" s="2">
        <v>35</v>
      </c>
      <c r="I28" s="5">
        <f>(B28*C28*D28+E28)*F28+G28+H28</f>
        <v>182.40355300000002</v>
      </c>
      <c r="J28" s="6">
        <f t="shared" ref="J28:J33" si="11">I28*12.5%</f>
        <v>22.800444125000002</v>
      </c>
      <c r="K28" s="5">
        <f t="shared" ref="K28:K33" si="12">J28+B28*D28</f>
        <v>176.439744125</v>
      </c>
      <c r="L28" s="7">
        <f t="shared" ref="L28:L33" si="13">1-K28/I28</f>
        <v>3.2695683701950751E-2</v>
      </c>
      <c r="M28" s="7"/>
      <c r="N28" s="3">
        <f t="shared" ref="N28:N33" si="14">I28-K28</f>
        <v>5.9638088750000122</v>
      </c>
      <c r="O28" s="3"/>
      <c r="P28">
        <v>332351</v>
      </c>
      <c r="V28" s="4"/>
      <c r="W28" s="4"/>
      <c r="X28" s="2"/>
      <c r="Z28" s="2"/>
      <c r="AA28" s="2"/>
      <c r="AB28" s="5"/>
      <c r="AC28" s="6"/>
      <c r="AD28" s="6"/>
      <c r="AE28" s="5"/>
      <c r="AF28" s="7"/>
      <c r="AG28" s="7"/>
    </row>
    <row r="29" spans="1:33" x14ac:dyDescent="0.3">
      <c r="A29" s="10" t="s">
        <v>30</v>
      </c>
      <c r="B29">
        <v>213.92</v>
      </c>
      <c r="C29" s="4">
        <v>1.1000000000000001</v>
      </c>
      <c r="D29" s="4">
        <v>1.23</v>
      </c>
      <c r="E29" s="2">
        <v>-35</v>
      </c>
      <c r="F29">
        <v>1.1000000000000001</v>
      </c>
      <c r="G29" s="2">
        <v>0</v>
      </c>
      <c r="H29" s="2">
        <v>35</v>
      </c>
      <c r="I29" s="5">
        <f t="shared" ref="I29:I33" si="15">(B29*C29*D29+E29)*F29+G29+H29</f>
        <v>314.87713600000001</v>
      </c>
      <c r="J29" s="6">
        <f t="shared" si="11"/>
        <v>39.359642000000001</v>
      </c>
      <c r="K29" s="5">
        <f t="shared" si="12"/>
        <v>302.48124200000001</v>
      </c>
      <c r="L29" s="7">
        <f>1-K29/I29</f>
        <v>3.9367399479903753E-2</v>
      </c>
      <c r="M29" s="7"/>
      <c r="N29" s="3">
        <f t="shared" si="14"/>
        <v>12.395893999999998</v>
      </c>
      <c r="O29" s="3"/>
      <c r="P29">
        <v>10082</v>
      </c>
      <c r="V29" s="4"/>
      <c r="W29" s="4"/>
      <c r="X29" s="2"/>
      <c r="Z29" s="2"/>
      <c r="AA29" s="2"/>
      <c r="AB29" s="5"/>
      <c r="AC29" s="6"/>
      <c r="AD29" s="6"/>
      <c r="AE29" s="5"/>
      <c r="AF29" s="7"/>
      <c r="AG29" s="7"/>
    </row>
    <row r="30" spans="1:33" x14ac:dyDescent="0.3">
      <c r="A30" s="10" t="s">
        <v>31</v>
      </c>
      <c r="B30">
        <v>304.42</v>
      </c>
      <c r="C30" s="4">
        <v>1.087</v>
      </c>
      <c r="D30" s="4">
        <v>1.23</v>
      </c>
      <c r="E30" s="2">
        <v>-35</v>
      </c>
      <c r="F30">
        <v>1.1000000000000001</v>
      </c>
      <c r="G30" s="2">
        <v>0</v>
      </c>
      <c r="H30" s="2">
        <v>35</v>
      </c>
      <c r="I30" s="5">
        <f t="shared" si="15"/>
        <v>444.21384262000004</v>
      </c>
      <c r="J30" s="6">
        <f t="shared" si="11"/>
        <v>55.526730327500005</v>
      </c>
      <c r="K30" s="5">
        <f t="shared" si="12"/>
        <v>429.96333032749999</v>
      </c>
      <c r="L30" s="7">
        <f t="shared" si="13"/>
        <v>3.2080297652251621E-2</v>
      </c>
      <c r="M30" s="7"/>
      <c r="N30" s="3">
        <f t="shared" si="14"/>
        <v>14.250512292500048</v>
      </c>
      <c r="O30" s="3"/>
      <c r="P30">
        <v>145861</v>
      </c>
      <c r="V30" s="4"/>
      <c r="W30" s="4"/>
      <c r="X30" s="2"/>
      <c r="Z30" s="2"/>
      <c r="AA30" s="2"/>
      <c r="AB30" s="5"/>
      <c r="AC30" s="6"/>
      <c r="AD30" s="6"/>
      <c r="AE30" s="5"/>
      <c r="AF30" s="7"/>
      <c r="AG30" s="7"/>
    </row>
    <row r="31" spans="1:33" x14ac:dyDescent="0.3">
      <c r="A31" s="10" t="s">
        <v>32</v>
      </c>
      <c r="B31">
        <v>403.15</v>
      </c>
      <c r="C31" s="4">
        <v>1.0820000000000001</v>
      </c>
      <c r="D31" s="4">
        <v>1.23</v>
      </c>
      <c r="E31" s="2">
        <v>-35</v>
      </c>
      <c r="F31">
        <v>1.1000000000000001</v>
      </c>
      <c r="G31" s="2">
        <v>0</v>
      </c>
      <c r="H31" s="2">
        <v>35</v>
      </c>
      <c r="I31" s="5">
        <f>(B31*C31*D31+E31)*F31+G31+H31</f>
        <v>586.68982990000006</v>
      </c>
      <c r="J31" s="6">
        <f t="shared" si="11"/>
        <v>73.336228737500008</v>
      </c>
      <c r="K31" s="5">
        <f t="shared" si="12"/>
        <v>569.21072873749995</v>
      </c>
      <c r="L31" s="7">
        <f t="shared" si="13"/>
        <v>2.9792746135516635E-2</v>
      </c>
      <c r="M31" s="7"/>
      <c r="N31" s="3">
        <f t="shared" si="14"/>
        <v>17.479101162500115</v>
      </c>
      <c r="O31" s="3"/>
      <c r="P31">
        <v>244469</v>
      </c>
      <c r="V31" s="4"/>
      <c r="W31" s="4"/>
      <c r="X31" s="2"/>
      <c r="Z31" s="2"/>
      <c r="AA31" s="2"/>
      <c r="AB31" s="5"/>
      <c r="AC31" s="6"/>
      <c r="AD31" s="6"/>
      <c r="AE31" s="5"/>
      <c r="AF31" s="7"/>
      <c r="AG31" s="7"/>
    </row>
    <row r="32" spans="1:33" x14ac:dyDescent="0.3">
      <c r="A32" s="10" t="s">
        <v>33</v>
      </c>
      <c r="B32" s="13">
        <v>803.32</v>
      </c>
      <c r="C32" s="4">
        <v>1.0820000000000001</v>
      </c>
      <c r="D32" s="4">
        <v>1.23</v>
      </c>
      <c r="E32" s="2">
        <v>-35</v>
      </c>
      <c r="F32">
        <v>1.1000000000000001</v>
      </c>
      <c r="G32" s="2">
        <v>0</v>
      </c>
      <c r="H32" s="2">
        <v>35</v>
      </c>
      <c r="I32" s="5">
        <f t="shared" si="15"/>
        <v>1172.5171007200001</v>
      </c>
      <c r="J32" s="6">
        <f t="shared" si="11"/>
        <v>146.56463759000002</v>
      </c>
      <c r="K32" s="5">
        <f t="shared" si="12"/>
        <v>1134.64823759</v>
      </c>
      <c r="L32" s="7">
        <f t="shared" si="13"/>
        <v>3.2297066803329555E-2</v>
      </c>
      <c r="M32" s="7"/>
      <c r="N32" s="3">
        <f t="shared" si="14"/>
        <v>37.868863130000136</v>
      </c>
      <c r="O32" s="3"/>
      <c r="P32" s="13">
        <v>244997</v>
      </c>
      <c r="V32" s="4"/>
      <c r="W32" s="4"/>
      <c r="X32" s="2"/>
      <c r="Z32" s="2"/>
      <c r="AA32" s="2"/>
      <c r="AB32" s="5"/>
      <c r="AC32" s="6"/>
      <c r="AD32" s="6"/>
      <c r="AE32" s="5"/>
      <c r="AF32" s="7"/>
      <c r="AG32" s="7"/>
    </row>
    <row r="33" spans="1:33" x14ac:dyDescent="0.3">
      <c r="A33" s="10" t="s">
        <v>34</v>
      </c>
      <c r="B33" s="13">
        <v>1305.2</v>
      </c>
      <c r="C33" s="4">
        <v>1.0820000000000001</v>
      </c>
      <c r="D33" s="4">
        <v>1.23</v>
      </c>
      <c r="E33" s="2">
        <v>-35</v>
      </c>
      <c r="F33">
        <v>1.1000000000000001</v>
      </c>
      <c r="G33" s="2">
        <v>0</v>
      </c>
      <c r="H33" s="2">
        <v>35</v>
      </c>
      <c r="I33" s="5">
        <f t="shared" si="15"/>
        <v>1907.2423192000003</v>
      </c>
      <c r="J33" s="6">
        <f t="shared" si="11"/>
        <v>238.40528990000004</v>
      </c>
      <c r="K33" s="5">
        <f t="shared" si="12"/>
        <v>1843.8012899</v>
      </c>
      <c r="L33" s="7">
        <f t="shared" si="13"/>
        <v>3.3263224426884008E-2</v>
      </c>
      <c r="M33" s="7"/>
      <c r="N33" s="3">
        <f t="shared" si="14"/>
        <v>63.441029300000309</v>
      </c>
      <c r="O33" s="3"/>
      <c r="P33" s="13">
        <v>134403</v>
      </c>
      <c r="V33" s="4"/>
      <c r="W33" s="4"/>
      <c r="X33" s="2"/>
      <c r="Z33" s="2"/>
      <c r="AA33" s="2"/>
      <c r="AB33" s="5"/>
      <c r="AC33" s="6"/>
      <c r="AD33" s="6"/>
      <c r="AE33" s="5"/>
      <c r="AF33" s="7"/>
      <c r="AG33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E542D-1210-4F53-AB86-5922422A2B51}">
  <dimension ref="A2:AG32"/>
  <sheetViews>
    <sheetView topLeftCell="A2" workbookViewId="0">
      <selection activeCell="A12" sqref="A12:A20"/>
    </sheetView>
  </sheetViews>
  <sheetFormatPr defaultRowHeight="15.6" x14ac:dyDescent="0.3"/>
  <cols>
    <col min="5" max="5" width="24.19921875" bestFit="1" customWidth="1"/>
    <col min="8" max="8" width="13.59765625" bestFit="1" customWidth="1"/>
    <col min="9" max="9" width="14" bestFit="1" customWidth="1"/>
    <col min="11" max="11" width="22.3984375" bestFit="1" customWidth="1"/>
  </cols>
  <sheetData>
    <row r="2" spans="1:32" x14ac:dyDescent="0.3">
      <c r="A2" t="s">
        <v>17</v>
      </c>
      <c r="C2" s="4"/>
      <c r="D2" s="4"/>
      <c r="E2" s="2"/>
      <c r="G2" s="2"/>
      <c r="H2" s="2"/>
      <c r="I2" s="5"/>
    </row>
    <row r="3" spans="1:32" hidden="1" x14ac:dyDescent="0.3">
      <c r="C3" s="9"/>
      <c r="N3" s="3"/>
      <c r="O3" s="3"/>
      <c r="U3" t="s">
        <v>18</v>
      </c>
      <c r="V3" s="9">
        <v>44118</v>
      </c>
    </row>
    <row r="4" spans="1:32" hidden="1" x14ac:dyDescent="0.3">
      <c r="K4" t="s">
        <v>11</v>
      </c>
      <c r="L4" t="s">
        <v>12</v>
      </c>
      <c r="N4" s="3"/>
      <c r="O4" s="3"/>
      <c r="U4" t="s">
        <v>2</v>
      </c>
      <c r="V4" t="s">
        <v>3</v>
      </c>
      <c r="W4" t="s">
        <v>4</v>
      </c>
      <c r="X4" t="s">
        <v>5</v>
      </c>
      <c r="Y4" t="s">
        <v>6</v>
      </c>
      <c r="Z4" t="s">
        <v>7</v>
      </c>
      <c r="AA4" t="s">
        <v>8</v>
      </c>
      <c r="AB4" t="s">
        <v>9</v>
      </c>
      <c r="AC4" t="s">
        <v>10</v>
      </c>
      <c r="AE4" t="s">
        <v>11</v>
      </c>
      <c r="AF4" t="s">
        <v>12</v>
      </c>
    </row>
    <row r="5" spans="1:32" hidden="1" x14ac:dyDescent="0.3">
      <c r="C5" s="4"/>
      <c r="D5" s="4"/>
      <c r="E5" s="2"/>
      <c r="G5" s="2"/>
      <c r="H5" s="2"/>
      <c r="I5" s="5"/>
      <c r="J5" s="6"/>
      <c r="K5" s="5">
        <f>J5+B5*D5</f>
        <v>0</v>
      </c>
      <c r="L5" s="7" t="e">
        <f>1-K5/I5</f>
        <v>#DIV/0!</v>
      </c>
      <c r="N5" s="3"/>
      <c r="U5">
        <v>90</v>
      </c>
      <c r="V5" s="4">
        <v>1.1299999999999999</v>
      </c>
      <c r="W5" s="4">
        <v>1.23</v>
      </c>
      <c r="X5" s="2">
        <v>-24</v>
      </c>
      <c r="Y5">
        <v>1.08</v>
      </c>
      <c r="Z5" s="2">
        <v>0</v>
      </c>
      <c r="AA5" s="2">
        <f>H5+25</f>
        <v>25</v>
      </c>
      <c r="AB5" s="5">
        <f>(U5*V5*W5+X5)*Y5+Z5+AA5</f>
        <v>134.17827999999997</v>
      </c>
      <c r="AC5" s="6">
        <v>0</v>
      </c>
      <c r="AD5" s="6">
        <v>25</v>
      </c>
      <c r="AE5" s="5">
        <f>AC5+U5*W5+AD5</f>
        <v>135.69999999999999</v>
      </c>
      <c r="AF5" s="7">
        <f>1-AE5/AB5</f>
        <v>-1.1341030754008941E-2</v>
      </c>
    </row>
    <row r="6" spans="1:32" hidden="1" x14ac:dyDescent="0.3">
      <c r="C6" s="4"/>
      <c r="D6" s="4"/>
      <c r="E6" s="2"/>
      <c r="G6" s="2"/>
      <c r="H6" s="2"/>
      <c r="I6" s="5"/>
      <c r="J6" s="6"/>
      <c r="K6" s="5">
        <f t="shared" ref="K6:K11" si="0">J6+B6*D6</f>
        <v>0</v>
      </c>
      <c r="L6" s="7" t="e">
        <f>1-K6/I6</f>
        <v>#DIV/0!</v>
      </c>
      <c r="N6" s="3"/>
      <c r="O6" s="3"/>
      <c r="U6">
        <v>120</v>
      </c>
      <c r="V6" s="4">
        <v>1.1299999999999999</v>
      </c>
      <c r="W6" s="4">
        <v>1.23</v>
      </c>
      <c r="X6" s="2">
        <v>-24</v>
      </c>
      <c r="Y6">
        <v>1.08</v>
      </c>
      <c r="Z6" s="2">
        <v>0</v>
      </c>
      <c r="AA6" s="2">
        <f t="shared" ref="AA6:AA11" si="1">H6+25</f>
        <v>25</v>
      </c>
      <c r="AB6" s="5">
        <f t="shared" ref="AB6:AB11" si="2">(U6*V6*W6+X6)*Y6+Z6+AA6</f>
        <v>179.21104</v>
      </c>
      <c r="AC6" s="6">
        <v>0</v>
      </c>
      <c r="AD6" s="6">
        <v>25</v>
      </c>
      <c r="AE6" s="5">
        <f t="shared" ref="AE6:AE11" si="3">AC6+U6*W6+AD6</f>
        <v>172.6</v>
      </c>
      <c r="AF6" s="7">
        <f t="shared" ref="AF6:AF11" si="4">1-AE6/AB6</f>
        <v>3.6889691617212894E-2</v>
      </c>
    </row>
    <row r="7" spans="1:32" hidden="1" x14ac:dyDescent="0.3">
      <c r="C7" s="4"/>
      <c r="D7" s="4"/>
      <c r="E7" s="2"/>
      <c r="G7" s="2"/>
      <c r="H7" s="2"/>
      <c r="I7" s="5"/>
      <c r="J7" s="6"/>
      <c r="K7" s="5">
        <f t="shared" si="0"/>
        <v>0</v>
      </c>
      <c r="L7" s="7" t="e">
        <f t="shared" ref="L7:L11" si="5">1-K7/I7</f>
        <v>#DIV/0!</v>
      </c>
      <c r="N7" s="3"/>
      <c r="O7" s="3"/>
      <c r="U7">
        <v>220</v>
      </c>
      <c r="V7" s="4">
        <v>1.1100000000000001</v>
      </c>
      <c r="W7" s="4">
        <v>1.23</v>
      </c>
      <c r="X7" s="2">
        <v>-24</v>
      </c>
      <c r="Y7">
        <v>1.08</v>
      </c>
      <c r="Z7" s="2">
        <v>0</v>
      </c>
      <c r="AA7" s="2">
        <f t="shared" si="1"/>
        <v>25</v>
      </c>
      <c r="AB7" s="5">
        <f t="shared" si="2"/>
        <v>323.47528000000005</v>
      </c>
      <c r="AC7" s="6">
        <v>0</v>
      </c>
      <c r="AD7" s="6">
        <v>25</v>
      </c>
      <c r="AE7" s="5">
        <f t="shared" si="3"/>
        <v>295.60000000000002</v>
      </c>
      <c r="AF7" s="7">
        <f t="shared" si="4"/>
        <v>8.6174374746657678E-2</v>
      </c>
    </row>
    <row r="8" spans="1:32" hidden="1" x14ac:dyDescent="0.3">
      <c r="C8" s="4"/>
      <c r="D8" s="4"/>
      <c r="E8" s="2"/>
      <c r="G8" s="2"/>
      <c r="H8" s="2"/>
      <c r="I8" s="5"/>
      <c r="J8" s="6"/>
      <c r="K8" s="5">
        <f t="shared" si="0"/>
        <v>0</v>
      </c>
      <c r="L8" s="7" t="e">
        <f t="shared" si="5"/>
        <v>#DIV/0!</v>
      </c>
      <c r="U8">
        <v>320</v>
      </c>
      <c r="V8" s="4">
        <v>1.1000000000000001</v>
      </c>
      <c r="W8" s="4">
        <v>1.23</v>
      </c>
      <c r="X8" s="2">
        <v>-24</v>
      </c>
      <c r="Y8">
        <v>1.08</v>
      </c>
      <c r="Z8" s="2">
        <v>0</v>
      </c>
      <c r="AA8" s="2">
        <f t="shared" si="1"/>
        <v>25</v>
      </c>
      <c r="AB8" s="5">
        <f t="shared" si="2"/>
        <v>466.67680000000001</v>
      </c>
      <c r="AC8" s="6">
        <v>0</v>
      </c>
      <c r="AD8" s="6">
        <v>25</v>
      </c>
      <c r="AE8" s="5">
        <f t="shared" si="3"/>
        <v>418.6</v>
      </c>
      <c r="AF8" s="7">
        <f t="shared" si="4"/>
        <v>0.10301947729135019</v>
      </c>
    </row>
    <row r="9" spans="1:32" hidden="1" x14ac:dyDescent="0.3">
      <c r="C9" s="4"/>
      <c r="D9" s="4"/>
      <c r="E9" s="2"/>
      <c r="G9" s="2"/>
      <c r="H9" s="2"/>
      <c r="I9" s="5"/>
      <c r="J9" s="6"/>
      <c r="K9" s="5">
        <f t="shared" si="0"/>
        <v>0</v>
      </c>
      <c r="L9" s="7" t="e">
        <f t="shared" si="5"/>
        <v>#DIV/0!</v>
      </c>
      <c r="U9">
        <v>420</v>
      </c>
      <c r="V9" s="4">
        <v>1.1000000000000001</v>
      </c>
      <c r="W9" s="4">
        <v>1.23</v>
      </c>
      <c r="X9" s="2">
        <v>-24</v>
      </c>
      <c r="Y9">
        <v>1.08</v>
      </c>
      <c r="Z9" s="2">
        <v>0</v>
      </c>
      <c r="AA9" s="2">
        <f t="shared" si="1"/>
        <v>25</v>
      </c>
      <c r="AB9" s="5">
        <f t="shared" si="2"/>
        <v>612.80080000000021</v>
      </c>
      <c r="AC9" s="6">
        <v>0</v>
      </c>
      <c r="AD9" s="6">
        <v>25</v>
      </c>
      <c r="AE9" s="5">
        <f t="shared" si="3"/>
        <v>541.6</v>
      </c>
      <c r="AF9" s="7">
        <f t="shared" si="4"/>
        <v>0.11618914335621</v>
      </c>
    </row>
    <row r="10" spans="1:32" hidden="1" x14ac:dyDescent="0.3">
      <c r="C10" s="4"/>
      <c r="D10" s="4"/>
      <c r="E10" s="2"/>
      <c r="G10" s="2"/>
      <c r="H10" s="2"/>
      <c r="I10" s="5"/>
      <c r="J10" s="6"/>
      <c r="K10" s="5">
        <f t="shared" si="0"/>
        <v>0</v>
      </c>
      <c r="L10" s="7" t="e">
        <f t="shared" si="5"/>
        <v>#DIV/0!</v>
      </c>
      <c r="U10">
        <v>820</v>
      </c>
      <c r="V10" s="4">
        <v>1.1000000000000001</v>
      </c>
      <c r="W10" s="4">
        <v>1.23</v>
      </c>
      <c r="X10" s="2">
        <v>-24</v>
      </c>
      <c r="Y10">
        <v>1.08</v>
      </c>
      <c r="Z10" s="2">
        <v>0</v>
      </c>
      <c r="AA10" s="2">
        <f t="shared" si="1"/>
        <v>25</v>
      </c>
      <c r="AB10" s="5">
        <f t="shared" si="2"/>
        <v>1197.2968000000001</v>
      </c>
      <c r="AC10" s="6">
        <v>0</v>
      </c>
      <c r="AD10" s="6">
        <v>25</v>
      </c>
      <c r="AE10" s="5">
        <f t="shared" si="3"/>
        <v>1033.5999999999999</v>
      </c>
      <c r="AF10" s="7">
        <f t="shared" si="4"/>
        <v>0.13672198906737254</v>
      </c>
    </row>
    <row r="11" spans="1:32" hidden="1" x14ac:dyDescent="0.3">
      <c r="C11" s="4"/>
      <c r="D11" s="4"/>
      <c r="E11" s="2"/>
      <c r="G11" s="2"/>
      <c r="H11" s="2"/>
      <c r="I11" s="5"/>
      <c r="J11" s="6"/>
      <c r="K11" s="5">
        <f t="shared" si="0"/>
        <v>0</v>
      </c>
      <c r="L11" s="7" t="e">
        <f t="shared" si="5"/>
        <v>#DIV/0!</v>
      </c>
      <c r="U11">
        <v>1320</v>
      </c>
      <c r="V11" s="4">
        <v>1.1000000000000001</v>
      </c>
      <c r="W11" s="4">
        <v>1.23</v>
      </c>
      <c r="X11" s="2">
        <v>-24</v>
      </c>
      <c r="Y11">
        <v>1.08</v>
      </c>
      <c r="Z11" s="2">
        <v>0</v>
      </c>
      <c r="AA11" s="2">
        <f t="shared" si="1"/>
        <v>25</v>
      </c>
      <c r="AB11" s="5">
        <f t="shared" si="2"/>
        <v>1927.9168000000004</v>
      </c>
      <c r="AC11" s="6">
        <v>0</v>
      </c>
      <c r="AD11" s="6">
        <v>25</v>
      </c>
      <c r="AE11" s="5">
        <f t="shared" si="3"/>
        <v>1648.6</v>
      </c>
      <c r="AF11" s="7">
        <f t="shared" si="4"/>
        <v>0.14488011100894005</v>
      </c>
    </row>
    <row r="12" spans="1:32" x14ac:dyDescent="0.3">
      <c r="A12" s="10"/>
      <c r="B12" s="11" t="s">
        <v>19</v>
      </c>
      <c r="C12" s="1">
        <v>44697</v>
      </c>
      <c r="E12" s="2"/>
      <c r="N12" s="3"/>
      <c r="O12" s="3"/>
      <c r="P12" t="s">
        <v>35</v>
      </c>
      <c r="U12" t="s">
        <v>20</v>
      </c>
      <c r="V12" s="1">
        <v>44464</v>
      </c>
    </row>
    <row r="13" spans="1:32" x14ac:dyDescent="0.3">
      <c r="A13" s="10"/>
      <c r="B13" t="s">
        <v>2</v>
      </c>
      <c r="C13" t="s">
        <v>3</v>
      </c>
      <c r="D13" t="s">
        <v>4</v>
      </c>
      <c r="E13" t="s">
        <v>5</v>
      </c>
      <c r="F13" t="s">
        <v>6</v>
      </c>
      <c r="G13" t="s">
        <v>7</v>
      </c>
      <c r="H13" t="s">
        <v>8</v>
      </c>
      <c r="I13" t="s">
        <v>9</v>
      </c>
      <c r="J13" t="s">
        <v>10</v>
      </c>
      <c r="K13" t="s">
        <v>11</v>
      </c>
      <c r="L13" t="s">
        <v>12</v>
      </c>
      <c r="N13" s="3"/>
      <c r="O13" s="3"/>
      <c r="P13" s="3"/>
      <c r="Q13" s="3"/>
      <c r="U13" t="s">
        <v>2</v>
      </c>
      <c r="V13" t="s">
        <v>3</v>
      </c>
      <c r="W13" t="s">
        <v>4</v>
      </c>
      <c r="X13" t="s">
        <v>5</v>
      </c>
      <c r="Y13" t="s">
        <v>6</v>
      </c>
      <c r="Z13" t="s">
        <v>7</v>
      </c>
      <c r="AA13" t="s">
        <v>8</v>
      </c>
      <c r="AB13" t="s">
        <v>9</v>
      </c>
      <c r="AC13" t="s">
        <v>10</v>
      </c>
      <c r="AE13" t="s">
        <v>11</v>
      </c>
      <c r="AF13" t="s">
        <v>12</v>
      </c>
    </row>
    <row r="14" spans="1:32" x14ac:dyDescent="0.3">
      <c r="A14" s="10" t="s">
        <v>28</v>
      </c>
      <c r="B14" s="13">
        <v>92</v>
      </c>
      <c r="C14" s="4">
        <v>1.1000000000000001</v>
      </c>
      <c r="D14" s="4">
        <v>1.23</v>
      </c>
      <c r="E14" s="2">
        <v>0</v>
      </c>
      <c r="F14">
        <v>1.08</v>
      </c>
      <c r="G14" s="2">
        <v>0</v>
      </c>
      <c r="H14" s="2">
        <v>0</v>
      </c>
      <c r="I14" s="5">
        <f>(B14*C14*D14+E14)*F14+G14+H14</f>
        <v>134.43407999999999</v>
      </c>
      <c r="J14" s="6">
        <f>I14*12%</f>
        <v>16.1320896</v>
      </c>
      <c r="K14" s="5">
        <f>J14+B14*D14</f>
        <v>129.2920896</v>
      </c>
      <c r="L14" s="7">
        <f>1-K14/I14</f>
        <v>3.8249158249158199E-2</v>
      </c>
      <c r="M14" s="7"/>
      <c r="N14" s="3">
        <f>I14-K14</f>
        <v>5.1419903999999974</v>
      </c>
      <c r="O14" s="3"/>
      <c r="P14" s="13">
        <v>10208</v>
      </c>
      <c r="V14" s="4"/>
      <c r="W14" s="4"/>
      <c r="X14" s="2"/>
      <c r="Z14" s="2"/>
      <c r="AA14" s="2"/>
      <c r="AB14" s="5"/>
      <c r="AC14" s="6"/>
      <c r="AD14" s="6"/>
      <c r="AE14" s="5"/>
      <c r="AF14" s="7"/>
    </row>
    <row r="15" spans="1:32" x14ac:dyDescent="0.3">
      <c r="A15" s="10" t="s">
        <v>29</v>
      </c>
      <c r="B15">
        <v>181.01</v>
      </c>
      <c r="C15" s="4">
        <v>1.1000000000000001</v>
      </c>
      <c r="D15" s="4">
        <v>1.23</v>
      </c>
      <c r="E15" s="2">
        <v>0</v>
      </c>
      <c r="F15">
        <v>1.08</v>
      </c>
      <c r="G15" s="2">
        <v>0</v>
      </c>
      <c r="H15" s="2">
        <v>0</v>
      </c>
      <c r="I15" s="5">
        <f>(B15*C15*D15+E15)*F15+G15+H15</f>
        <v>264.49905240000004</v>
      </c>
      <c r="J15" s="6">
        <f t="shared" ref="J15:J20" si="6">I15*12%</f>
        <v>31.739886288000005</v>
      </c>
      <c r="K15" s="5">
        <f t="shared" ref="K15:K19" si="7">J15+B15*D15</f>
        <v>254.38218628799999</v>
      </c>
      <c r="L15" s="7">
        <f t="shared" ref="L15:L20" si="8">1-K15/I15</f>
        <v>3.8249158249158421E-2</v>
      </c>
      <c r="M15" s="7"/>
      <c r="N15" s="3">
        <f t="shared" ref="N15:N20" si="9">I15-K15</f>
        <v>10.116866112000054</v>
      </c>
      <c r="O15" s="3"/>
      <c r="P15">
        <v>329431</v>
      </c>
      <c r="V15" s="4"/>
      <c r="W15" s="4"/>
      <c r="X15" s="2"/>
      <c r="Z15" s="2"/>
      <c r="AA15" s="2"/>
      <c r="AB15" s="5"/>
      <c r="AC15" s="6"/>
      <c r="AD15" s="6"/>
      <c r="AE15" s="5"/>
      <c r="AF15" s="7"/>
    </row>
    <row r="16" spans="1:32" x14ac:dyDescent="0.3">
      <c r="A16" s="10" t="s">
        <v>30</v>
      </c>
      <c r="B16" s="13">
        <v>296.2</v>
      </c>
      <c r="C16" s="4">
        <v>1.1000000000000001</v>
      </c>
      <c r="D16" s="4">
        <v>1.23</v>
      </c>
      <c r="E16" s="2">
        <v>0</v>
      </c>
      <c r="F16">
        <v>1.08</v>
      </c>
      <c r="G16" s="2">
        <v>0</v>
      </c>
      <c r="H16" s="2">
        <v>0</v>
      </c>
      <c r="I16" s="5">
        <f>(B16*C16*D16+E16)*F16+G16+H16</f>
        <v>432.81928800000003</v>
      </c>
      <c r="J16" s="6">
        <f t="shared" si="6"/>
        <v>51.938314560000002</v>
      </c>
      <c r="K16" s="5">
        <f t="shared" si="7"/>
        <v>416.26431455999995</v>
      </c>
      <c r="L16" s="7">
        <f>1-K16/I16</f>
        <v>3.8249158249158421E-2</v>
      </c>
      <c r="M16" s="7"/>
      <c r="N16" s="3">
        <f t="shared" si="9"/>
        <v>16.554973440000083</v>
      </c>
      <c r="O16" s="3"/>
      <c r="P16" s="13">
        <v>800536</v>
      </c>
      <c r="V16" s="4"/>
      <c r="W16" s="4"/>
      <c r="X16" s="2"/>
      <c r="Z16" s="2"/>
      <c r="AA16" s="2"/>
      <c r="AB16" s="5"/>
      <c r="AC16" s="6"/>
      <c r="AD16" s="6"/>
      <c r="AE16" s="5"/>
      <c r="AF16" s="7"/>
    </row>
    <row r="17" spans="1:33" x14ac:dyDescent="0.3">
      <c r="A17" s="10" t="s">
        <v>31</v>
      </c>
      <c r="B17">
        <v>390.44</v>
      </c>
      <c r="C17" s="4">
        <v>1.1000000000000001</v>
      </c>
      <c r="D17" s="4">
        <v>1.23</v>
      </c>
      <c r="E17" s="2">
        <v>0</v>
      </c>
      <c r="F17">
        <v>1.08</v>
      </c>
      <c r="G17" s="2">
        <v>0</v>
      </c>
      <c r="H17" s="2">
        <v>0</v>
      </c>
      <c r="I17" s="5">
        <f t="shared" ref="I17:I20" si="10">(B17*C17*D17+E17)*F17+G17+H17</f>
        <v>570.52654560000008</v>
      </c>
      <c r="J17" s="6">
        <f t="shared" si="6"/>
        <v>68.463185472000006</v>
      </c>
      <c r="K17" s="5">
        <f t="shared" si="7"/>
        <v>548.70438547200001</v>
      </c>
      <c r="L17" s="7">
        <f t="shared" si="8"/>
        <v>3.824915824915831E-2</v>
      </c>
      <c r="M17" s="7"/>
      <c r="N17" s="3">
        <f t="shared" si="9"/>
        <v>21.822160128000064</v>
      </c>
      <c r="O17" s="3"/>
      <c r="P17" s="13">
        <v>143555</v>
      </c>
      <c r="V17" s="4"/>
      <c r="W17" s="4"/>
      <c r="X17" s="2"/>
      <c r="Z17" s="2"/>
      <c r="AA17" s="2"/>
      <c r="AB17" s="5"/>
      <c r="AC17" s="6"/>
      <c r="AD17" s="6"/>
      <c r="AE17" s="5"/>
      <c r="AF17" s="7"/>
    </row>
    <row r="18" spans="1:33" x14ac:dyDescent="0.3">
      <c r="A18" s="10" t="s">
        <v>32</v>
      </c>
      <c r="B18" s="13">
        <v>795.09</v>
      </c>
      <c r="C18" s="4">
        <v>1.1040000000000001</v>
      </c>
      <c r="D18" s="4">
        <v>1.23</v>
      </c>
      <c r="E18" s="2">
        <v>0</v>
      </c>
      <c r="F18">
        <v>1.08</v>
      </c>
      <c r="G18" s="2">
        <v>0</v>
      </c>
      <c r="H18" s="2">
        <v>0</v>
      </c>
      <c r="I18" s="5">
        <f>(B18*C18*D18+E18)*F18+G18+H18</f>
        <v>1166.0421018240002</v>
      </c>
      <c r="J18" s="6">
        <f t="shared" si="6"/>
        <v>139.92505221888001</v>
      </c>
      <c r="K18" s="5">
        <f t="shared" si="7"/>
        <v>1117.88575221888</v>
      </c>
      <c r="L18" s="7">
        <f t="shared" si="8"/>
        <v>4.1298980139559904E-2</v>
      </c>
      <c r="M18" s="7"/>
      <c r="N18" s="3">
        <f t="shared" si="9"/>
        <v>48.156349605120113</v>
      </c>
      <c r="O18" s="3"/>
      <c r="P18" s="13">
        <v>3065179</v>
      </c>
      <c r="V18" s="4"/>
      <c r="W18" s="4"/>
      <c r="X18" s="2"/>
      <c r="Z18" s="2"/>
      <c r="AA18" s="2"/>
      <c r="AB18" s="5"/>
      <c r="AC18" s="6"/>
      <c r="AD18" s="6"/>
      <c r="AE18" s="5"/>
      <c r="AF18" s="7"/>
    </row>
    <row r="19" spans="1:33" x14ac:dyDescent="0.3">
      <c r="A19" s="10" t="s">
        <v>33</v>
      </c>
      <c r="B19" s="13">
        <v>1294.73</v>
      </c>
      <c r="C19" s="4">
        <v>1.095</v>
      </c>
      <c r="D19" s="4">
        <v>1.23</v>
      </c>
      <c r="E19" s="2">
        <v>0</v>
      </c>
      <c r="F19">
        <v>1.08</v>
      </c>
      <c r="G19" s="2">
        <v>0</v>
      </c>
      <c r="H19" s="2">
        <v>0</v>
      </c>
      <c r="I19" s="5">
        <f t="shared" si="10"/>
        <v>1883.3116685400003</v>
      </c>
      <c r="J19" s="6">
        <f t="shared" si="6"/>
        <v>225.99740022480003</v>
      </c>
      <c r="K19" s="5">
        <f t="shared" si="7"/>
        <v>1818.5153002248001</v>
      </c>
      <c r="L19" s="7">
        <f t="shared" si="8"/>
        <v>3.4405547099611078E-2</v>
      </c>
      <c r="M19" s="7"/>
      <c r="N19" s="3">
        <f t="shared" si="9"/>
        <v>64.796368315200198</v>
      </c>
      <c r="O19" s="3"/>
      <c r="P19" s="13">
        <v>141815</v>
      </c>
      <c r="V19" s="4"/>
      <c r="W19" s="4"/>
      <c r="X19" s="2"/>
      <c r="Z19" s="2"/>
      <c r="AA19" s="2"/>
      <c r="AB19" s="5"/>
      <c r="AC19" s="6"/>
      <c r="AD19" s="6"/>
      <c r="AE19" s="5"/>
      <c r="AF19" s="7"/>
    </row>
    <row r="20" spans="1:33" x14ac:dyDescent="0.3">
      <c r="A20" s="10" t="s">
        <v>34</v>
      </c>
      <c r="B20">
        <v>6650.18</v>
      </c>
      <c r="C20" s="4">
        <v>1.095</v>
      </c>
      <c r="D20" s="4">
        <v>1.23</v>
      </c>
      <c r="E20" s="2">
        <v>0</v>
      </c>
      <c r="F20">
        <v>1.08</v>
      </c>
      <c r="G20" s="2">
        <v>0</v>
      </c>
      <c r="H20" s="2">
        <v>0</v>
      </c>
      <c r="I20" s="5">
        <f t="shared" si="10"/>
        <v>9673.3385276400022</v>
      </c>
      <c r="J20" s="6">
        <f t="shared" si="6"/>
        <v>1160.8006233168003</v>
      </c>
      <c r="K20" s="5">
        <f>J20+B20*D20</f>
        <v>9340.5220233168002</v>
      </c>
      <c r="L20" s="7">
        <f t="shared" si="8"/>
        <v>3.4405547099611189E-2</v>
      </c>
      <c r="M20" s="7"/>
      <c r="N20" s="3">
        <f t="shared" si="9"/>
        <v>332.81650432320203</v>
      </c>
      <c r="O20" s="3"/>
      <c r="P20">
        <v>3059349</v>
      </c>
      <c r="V20" s="4"/>
      <c r="W20" s="4"/>
      <c r="X20" s="2"/>
      <c r="Z20" s="2"/>
      <c r="AA20" s="2"/>
      <c r="AB20" s="5"/>
      <c r="AC20" s="6"/>
      <c r="AD20" s="6"/>
      <c r="AE20" s="5"/>
      <c r="AF20" s="7"/>
    </row>
    <row r="23" spans="1:33" x14ac:dyDescent="0.3">
      <c r="A23" t="s">
        <v>24</v>
      </c>
    </row>
    <row r="24" spans="1:33" x14ac:dyDescent="0.3">
      <c r="A24" s="10"/>
      <c r="B24" t="s">
        <v>25</v>
      </c>
      <c r="C24" s="1">
        <v>44635</v>
      </c>
      <c r="E24" s="2"/>
      <c r="N24" s="3"/>
      <c r="O24" s="3"/>
      <c r="U24" t="s">
        <v>25</v>
      </c>
      <c r="V24" s="1">
        <v>44553</v>
      </c>
    </row>
    <row r="25" spans="1:33" x14ac:dyDescent="0.3">
      <c r="A25" s="10"/>
      <c r="B25" t="s">
        <v>2</v>
      </c>
      <c r="C25" t="s">
        <v>3</v>
      </c>
      <c r="D25" t="s">
        <v>4</v>
      </c>
      <c r="E25" t="s">
        <v>5</v>
      </c>
      <c r="F25" t="s">
        <v>6</v>
      </c>
      <c r="G25" t="s">
        <v>7</v>
      </c>
      <c r="H25" t="s">
        <v>8</v>
      </c>
      <c r="I25" t="s">
        <v>9</v>
      </c>
      <c r="J25" t="s">
        <v>10</v>
      </c>
      <c r="K25" t="s">
        <v>11</v>
      </c>
      <c r="L25" t="s">
        <v>12</v>
      </c>
      <c r="N25" s="3"/>
      <c r="O25" s="3"/>
      <c r="P25" s="3"/>
      <c r="Q25" s="3"/>
      <c r="U25" t="s">
        <v>2</v>
      </c>
      <c r="V25" t="s">
        <v>3</v>
      </c>
      <c r="W25" t="s">
        <v>4</v>
      </c>
      <c r="X25" t="s">
        <v>5</v>
      </c>
      <c r="Y25" t="s">
        <v>6</v>
      </c>
      <c r="Z25" t="s">
        <v>7</v>
      </c>
      <c r="AA25" t="s">
        <v>8</v>
      </c>
      <c r="AB25" t="s">
        <v>9</v>
      </c>
      <c r="AC25" t="s">
        <v>10</v>
      </c>
      <c r="AD25" t="s">
        <v>14</v>
      </c>
      <c r="AE25" t="s">
        <v>11</v>
      </c>
      <c r="AF25" t="s">
        <v>12</v>
      </c>
    </row>
    <row r="26" spans="1:33" x14ac:dyDescent="0.3">
      <c r="A26" s="10" t="s">
        <v>28</v>
      </c>
      <c r="B26" s="13">
        <v>92</v>
      </c>
      <c r="C26" s="4">
        <v>1.105</v>
      </c>
      <c r="D26" s="4">
        <v>1.23</v>
      </c>
      <c r="E26" s="2">
        <v>-35</v>
      </c>
      <c r="F26">
        <v>1.1000000000000001</v>
      </c>
      <c r="G26" s="2">
        <v>0</v>
      </c>
      <c r="H26" s="2">
        <v>35</v>
      </c>
      <c r="I26" s="5">
        <f>(B26*C26*D26+E26)*F26+G26+H26</f>
        <v>134.04597999999999</v>
      </c>
      <c r="J26" s="6">
        <f>I26*12.5%</f>
        <v>16.755747499999998</v>
      </c>
      <c r="K26" s="5">
        <f>J26+B26*D26</f>
        <v>129.91574750000001</v>
      </c>
      <c r="L26" s="7">
        <f>1-K26/I26</f>
        <v>3.0812057922214309E-2</v>
      </c>
      <c r="M26" s="7"/>
      <c r="N26" s="3">
        <f>I26-K26</f>
        <v>4.1302324999999769</v>
      </c>
      <c r="O26" s="3"/>
      <c r="P26" s="13">
        <v>10208</v>
      </c>
      <c r="V26" s="4"/>
      <c r="W26" s="4"/>
      <c r="X26" s="2"/>
      <c r="Z26" s="2"/>
      <c r="AA26" s="2"/>
      <c r="AB26" s="5"/>
      <c r="AC26" s="6"/>
      <c r="AD26" s="6"/>
      <c r="AE26" s="5"/>
      <c r="AF26" s="7"/>
      <c r="AG26" s="7"/>
    </row>
    <row r="27" spans="1:33" x14ac:dyDescent="0.3">
      <c r="A27" s="10" t="s">
        <v>29</v>
      </c>
      <c r="B27">
        <v>181.01</v>
      </c>
      <c r="C27" s="4">
        <v>1.1000000000000001</v>
      </c>
      <c r="D27" s="4">
        <v>1.23</v>
      </c>
      <c r="E27" s="2">
        <v>-35</v>
      </c>
      <c r="F27">
        <v>1.1000000000000001</v>
      </c>
      <c r="G27" s="2">
        <v>0</v>
      </c>
      <c r="H27" s="2">
        <v>35</v>
      </c>
      <c r="I27" s="5">
        <f>(B27*C27*D27+E27)*F27+G27+H27</f>
        <v>265.89718300000004</v>
      </c>
      <c r="J27" s="6">
        <f t="shared" ref="J27:J32" si="11">I27*12.5%</f>
        <v>33.237147875000005</v>
      </c>
      <c r="K27" s="5">
        <f t="shared" ref="K27:K32" si="12">J27+B27*D27</f>
        <v>255.87944787499998</v>
      </c>
      <c r="L27" s="7">
        <f t="shared" ref="L27:L32" si="13">1-K27/I27</f>
        <v>3.7675220970656342E-2</v>
      </c>
      <c r="M27" s="7"/>
      <c r="N27" s="3">
        <f t="shared" ref="N27:N32" si="14">I27-K27</f>
        <v>10.017735125000058</v>
      </c>
      <c r="O27" s="3"/>
      <c r="P27">
        <v>329431</v>
      </c>
      <c r="V27" s="4"/>
      <c r="W27" s="4"/>
      <c r="X27" s="2"/>
      <c r="Z27" s="2"/>
      <c r="AA27" s="2"/>
      <c r="AB27" s="5"/>
      <c r="AC27" s="6"/>
      <c r="AD27" s="6"/>
      <c r="AE27" s="5"/>
      <c r="AF27" s="7"/>
      <c r="AG27" s="7"/>
    </row>
    <row r="28" spans="1:33" x14ac:dyDescent="0.3">
      <c r="A28" s="10" t="s">
        <v>30</v>
      </c>
      <c r="B28" s="13">
        <v>296.2</v>
      </c>
      <c r="C28" s="4">
        <v>1.1000000000000001</v>
      </c>
      <c r="D28" s="4">
        <v>1.23</v>
      </c>
      <c r="E28" s="2">
        <v>-35</v>
      </c>
      <c r="F28">
        <v>1.1000000000000001</v>
      </c>
      <c r="G28" s="2">
        <v>0</v>
      </c>
      <c r="H28" s="2">
        <v>35</v>
      </c>
      <c r="I28" s="5">
        <f t="shared" ref="I28:I32" si="15">(B28*C28*D28+E28)*F28+G28+H28</f>
        <v>437.33446000000004</v>
      </c>
      <c r="J28" s="6">
        <f t="shared" si="11"/>
        <v>54.666807500000004</v>
      </c>
      <c r="K28" s="5">
        <f t="shared" si="12"/>
        <v>418.99280749999997</v>
      </c>
      <c r="L28" s="7">
        <f t="shared" si="13"/>
        <v>4.1939646146338605E-2</v>
      </c>
      <c r="M28" s="7"/>
      <c r="N28" s="3">
        <f t="shared" si="14"/>
        <v>18.341652500000066</v>
      </c>
      <c r="O28" s="3"/>
      <c r="P28" s="13">
        <v>800536</v>
      </c>
      <c r="V28" s="4"/>
      <c r="W28" s="4"/>
      <c r="X28" s="2"/>
      <c r="Z28" s="2"/>
      <c r="AA28" s="2"/>
      <c r="AB28" s="5"/>
      <c r="AC28" s="6"/>
      <c r="AD28" s="6"/>
      <c r="AE28" s="5"/>
      <c r="AF28" s="7"/>
      <c r="AG28" s="7"/>
    </row>
    <row r="29" spans="1:33" x14ac:dyDescent="0.3">
      <c r="A29" s="10" t="s">
        <v>31</v>
      </c>
      <c r="B29" s="13">
        <v>390.44</v>
      </c>
      <c r="C29" s="4">
        <v>1.087</v>
      </c>
      <c r="D29" s="4">
        <v>1.23</v>
      </c>
      <c r="E29" s="2">
        <v>-35</v>
      </c>
      <c r="F29">
        <v>1.1000000000000001</v>
      </c>
      <c r="G29" s="2">
        <v>0</v>
      </c>
      <c r="H29" s="2">
        <v>35</v>
      </c>
      <c r="I29" s="5">
        <f t="shared" si="15"/>
        <v>570.72440284000004</v>
      </c>
      <c r="J29" s="6">
        <f t="shared" si="11"/>
        <v>71.340550355000005</v>
      </c>
      <c r="K29" s="5">
        <f t="shared" si="12"/>
        <v>551.58175035499994</v>
      </c>
      <c r="L29" s="7">
        <f t="shared" si="13"/>
        <v>3.354097422458846E-2</v>
      </c>
      <c r="M29" s="7"/>
      <c r="N29" s="3">
        <f t="shared" si="14"/>
        <v>19.142652485000099</v>
      </c>
      <c r="O29" s="3"/>
      <c r="P29" s="13">
        <v>143555</v>
      </c>
      <c r="V29" s="4"/>
      <c r="W29" s="4"/>
      <c r="X29" s="2"/>
      <c r="Z29" s="2"/>
      <c r="AA29" s="2"/>
      <c r="AB29" s="5"/>
      <c r="AC29" s="6"/>
      <c r="AD29" s="6"/>
      <c r="AE29" s="5"/>
      <c r="AF29" s="7"/>
      <c r="AG29" s="7"/>
    </row>
    <row r="30" spans="1:33" x14ac:dyDescent="0.3">
      <c r="A30" s="10" t="s">
        <v>32</v>
      </c>
      <c r="B30" s="13">
        <v>795.09</v>
      </c>
      <c r="C30" s="4">
        <v>1.0820000000000001</v>
      </c>
      <c r="D30" s="4">
        <v>1.23</v>
      </c>
      <c r="E30" s="2">
        <v>-35</v>
      </c>
      <c r="F30">
        <v>1.1000000000000001</v>
      </c>
      <c r="G30" s="2">
        <v>0</v>
      </c>
      <c r="H30" s="2">
        <v>35</v>
      </c>
      <c r="I30" s="5">
        <f>(B30*C30*D30+E30)*F30+G30+H30</f>
        <v>1160.4688251400003</v>
      </c>
      <c r="J30" s="6">
        <f t="shared" si="11"/>
        <v>145.05860314250003</v>
      </c>
      <c r="K30" s="5">
        <f t="shared" si="12"/>
        <v>1123.0193031425001</v>
      </c>
      <c r="L30" s="7">
        <f t="shared" si="13"/>
        <v>3.2271028041603977E-2</v>
      </c>
      <c r="M30" s="7"/>
      <c r="N30" s="3">
        <f t="shared" si="14"/>
        <v>37.449521997500142</v>
      </c>
      <c r="O30" s="3"/>
      <c r="P30" s="13">
        <v>3065179</v>
      </c>
      <c r="V30" s="4"/>
      <c r="W30" s="4"/>
      <c r="X30" s="2"/>
      <c r="Z30" s="2"/>
      <c r="AA30" s="2"/>
      <c r="AB30" s="5"/>
      <c r="AC30" s="6"/>
      <c r="AD30" s="6"/>
      <c r="AE30" s="5"/>
      <c r="AF30" s="7"/>
      <c r="AG30" s="7"/>
    </row>
    <row r="31" spans="1:33" x14ac:dyDescent="0.3">
      <c r="A31" s="10" t="s">
        <v>33</v>
      </c>
      <c r="B31" s="13">
        <v>1294.73</v>
      </c>
      <c r="C31" s="4">
        <v>1.0820000000000001</v>
      </c>
      <c r="D31" s="4">
        <v>1.23</v>
      </c>
      <c r="E31" s="2">
        <v>-35</v>
      </c>
      <c r="F31">
        <v>1.1000000000000001</v>
      </c>
      <c r="G31" s="2">
        <v>0</v>
      </c>
      <c r="H31" s="2">
        <v>35</v>
      </c>
      <c r="I31" s="5">
        <f t="shared" si="15"/>
        <v>1891.9148045800002</v>
      </c>
      <c r="J31" s="6">
        <f t="shared" si="11"/>
        <v>236.48935057250003</v>
      </c>
      <c r="K31" s="5">
        <f t="shared" si="12"/>
        <v>1829.0072505725002</v>
      </c>
      <c r="L31" s="7">
        <f t="shared" si="13"/>
        <v>3.3250732990307896E-2</v>
      </c>
      <c r="M31" s="7"/>
      <c r="N31" s="3">
        <f t="shared" si="14"/>
        <v>62.907554007500039</v>
      </c>
      <c r="O31" s="3"/>
      <c r="P31" s="13">
        <v>141815</v>
      </c>
      <c r="V31" s="4"/>
      <c r="W31" s="4"/>
      <c r="X31" s="2"/>
      <c r="Z31" s="2"/>
      <c r="AA31" s="2"/>
      <c r="AB31" s="5"/>
      <c r="AC31" s="6"/>
      <c r="AD31" s="6"/>
      <c r="AE31" s="5"/>
      <c r="AF31" s="7"/>
      <c r="AG31" s="7"/>
    </row>
    <row r="32" spans="1:33" x14ac:dyDescent="0.3">
      <c r="A32" s="10" t="s">
        <v>34</v>
      </c>
      <c r="B32">
        <v>6650.18</v>
      </c>
      <c r="C32" s="4">
        <v>1.0820000000000001</v>
      </c>
      <c r="D32" s="4">
        <v>1.23</v>
      </c>
      <c r="E32" s="2">
        <v>-35</v>
      </c>
      <c r="F32">
        <v>1.1000000000000001</v>
      </c>
      <c r="G32" s="2">
        <v>0</v>
      </c>
      <c r="H32" s="2">
        <v>35</v>
      </c>
      <c r="I32" s="5">
        <f t="shared" si="15"/>
        <v>9732.004410280002</v>
      </c>
      <c r="J32" s="6">
        <f t="shared" si="11"/>
        <v>1216.5005512850003</v>
      </c>
      <c r="K32" s="5">
        <f t="shared" si="12"/>
        <v>9396.2219512850006</v>
      </c>
      <c r="L32" s="7">
        <f t="shared" si="13"/>
        <v>3.4502908634146512E-2</v>
      </c>
      <c r="M32" s="7"/>
      <c r="N32" s="3">
        <f t="shared" si="14"/>
        <v>335.78245899500143</v>
      </c>
      <c r="O32" s="3"/>
      <c r="P32">
        <v>3059349</v>
      </c>
      <c r="V32" s="4"/>
      <c r="W32" s="4"/>
      <c r="X32" s="2"/>
      <c r="Z32" s="2"/>
      <c r="AA32" s="2"/>
      <c r="AB32" s="5"/>
      <c r="AC32" s="6"/>
      <c r="AD32" s="6"/>
      <c r="AE32" s="5"/>
      <c r="AF32" s="7"/>
      <c r="AG3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vida _ allegro</vt:lpstr>
      <vt:lpstr>zmieniamy</vt:lpstr>
      <vt:lpstr>najtańsze</vt:lpstr>
      <vt:lpstr>najdroższe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Лена</cp:lastModifiedBy>
  <dcterms:created xsi:type="dcterms:W3CDTF">2022-07-06T09:07:50Z</dcterms:created>
  <dcterms:modified xsi:type="dcterms:W3CDTF">2022-07-29T09:54:20Z</dcterms:modified>
</cp:coreProperties>
</file>